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filterPrivacy="1"/>
  <bookViews>
    <workbookView xWindow="0" yWindow="0" windowWidth="24000" windowHeight="8910" tabRatio="808" firstSheet="1" activeTab="2"/>
  </bookViews>
  <sheets>
    <sheet name="Header" sheetId="39" r:id="rId1"/>
    <sheet name="Capabilities Assessment" sheetId="36" r:id="rId2"/>
    <sheet name="Security Controls Assessment" sheetId="21" r:id="rId3"/>
    <sheet name="Privacy Controls Assessment" sheetId="45" r:id="rId4"/>
    <sheet name="Logic Table" sheetId="38" r:id="rId5"/>
    <sheet name="Impact Levels" sheetId="41" r:id="rId6"/>
    <sheet name="Capabilities and MDS2" sheetId="43" r:id="rId7"/>
    <sheet name="Controls and Guidance" sheetId="42" r:id="rId8"/>
    <sheet name="Privacy BR" sheetId="44" r:id="rId9"/>
  </sheets>
  <definedNames>
    <definedName name="_xlnm._FilterDatabase" localSheetId="2" hidden="1">'Security Controls Assessment'!$A$14:$D$168</definedName>
    <definedName name="_xlnm.Print_Area" localSheetId="6">'Capabilities and MDS2'!$A$1:$C$173</definedName>
    <definedName name="_xlnm.Print_Area" localSheetId="1">'Capabilities Assessment'!$A$1:$E$40</definedName>
    <definedName name="_xlnm.Print_Area" localSheetId="0">Header!$A$1:$E$33</definedName>
    <definedName name="_xlnm.Print_Area" localSheetId="3">'Privacy Controls Assessment'!$A$1:$E$47</definedName>
    <definedName name="_xlnm.Print_Titles" localSheetId="6">'Capabilities and MDS2'!$1:$3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36" l="1"/>
  <c r="D17" i="45"/>
  <c r="A4" i="45"/>
  <c r="D47" i="45" l="1"/>
  <c r="D45" i="45"/>
  <c r="D41" i="45"/>
  <c r="D40" i="45"/>
  <c r="D39" i="45"/>
  <c r="D38" i="45"/>
  <c r="D36" i="45"/>
  <c r="D35" i="45"/>
  <c r="D34" i="45"/>
  <c r="D33" i="45"/>
  <c r="D30" i="45"/>
  <c r="D29" i="45"/>
  <c r="D28" i="45"/>
  <c r="D26" i="45"/>
  <c r="D24" i="45"/>
  <c r="D22" i="45"/>
  <c r="D20" i="45"/>
  <c r="D19" i="45"/>
  <c r="D18" i="45"/>
  <c r="D16" i="45"/>
  <c r="D15" i="45"/>
  <c r="B36" i="45"/>
  <c r="B3" i="45"/>
  <c r="B2" i="45"/>
  <c r="A109" i="43" l="1"/>
  <c r="A125" i="43"/>
  <c r="A129" i="43"/>
  <c r="A133" i="43"/>
  <c r="A155" i="43"/>
  <c r="A160" i="43"/>
  <c r="A167" i="43"/>
  <c r="A173" i="43"/>
  <c r="D10" i="36" l="1"/>
  <c r="B3" i="21" l="1"/>
  <c r="AB162" i="38" l="1"/>
  <c r="AB161" i="38"/>
  <c r="AB160" i="38"/>
  <c r="AB159" i="38"/>
  <c r="AB158" i="38"/>
  <c r="AB157" i="38"/>
  <c r="AB156" i="38"/>
  <c r="AB155" i="38"/>
  <c r="AB154" i="38"/>
  <c r="AB153" i="38"/>
  <c r="AB152" i="38"/>
  <c r="AB151" i="38"/>
  <c r="AB150" i="38"/>
  <c r="AB149" i="38"/>
  <c r="AB148" i="38"/>
  <c r="AB147" i="38"/>
  <c r="AB146" i="38"/>
  <c r="AB145" i="38"/>
  <c r="AB144" i="38"/>
  <c r="AB143" i="38"/>
  <c r="AB142" i="38"/>
  <c r="AB141" i="38"/>
  <c r="AB140" i="38"/>
  <c r="AB139" i="38"/>
  <c r="AB138" i="38"/>
  <c r="AB137" i="38"/>
  <c r="AB136" i="38"/>
  <c r="AB135" i="38"/>
  <c r="AB134" i="38"/>
  <c r="AB133" i="38"/>
  <c r="AB132" i="38"/>
  <c r="AB131" i="38"/>
  <c r="AB130" i="38"/>
  <c r="AB129" i="38"/>
  <c r="AB128" i="38"/>
  <c r="AB127" i="38"/>
  <c r="AB126" i="38"/>
  <c r="AB125" i="38"/>
  <c r="AB124" i="38"/>
  <c r="AB123" i="38"/>
  <c r="AB122" i="38"/>
  <c r="AB121" i="38"/>
  <c r="AB120" i="38"/>
  <c r="AB119" i="38"/>
  <c r="AB118" i="38"/>
  <c r="AB117" i="38"/>
  <c r="AB116" i="38"/>
  <c r="AB115" i="38"/>
  <c r="AB114" i="38"/>
  <c r="AB113" i="38"/>
  <c r="AB112" i="38"/>
  <c r="AB111" i="38"/>
  <c r="AB110" i="38"/>
  <c r="AB109" i="38"/>
  <c r="AB108" i="38"/>
  <c r="AB107" i="38"/>
  <c r="AB106" i="38"/>
  <c r="AB105" i="38"/>
  <c r="AB104" i="38"/>
  <c r="AB103" i="38"/>
  <c r="AB102" i="38"/>
  <c r="AB101" i="38"/>
  <c r="AB100" i="38"/>
  <c r="AB99" i="38"/>
  <c r="AB98" i="38"/>
  <c r="AB97" i="38"/>
  <c r="AB96" i="38"/>
  <c r="AB95" i="38"/>
  <c r="AB94" i="38"/>
  <c r="AB93" i="38"/>
  <c r="AB92" i="38"/>
  <c r="AB91" i="38"/>
  <c r="AB90" i="38"/>
  <c r="AB89" i="38"/>
  <c r="AB88" i="38"/>
  <c r="AB87" i="38"/>
  <c r="AB86" i="38"/>
  <c r="AB85" i="38"/>
  <c r="AB84" i="38"/>
  <c r="AB83" i="38"/>
  <c r="AB82" i="38"/>
  <c r="AB81" i="38"/>
  <c r="AB80" i="38"/>
  <c r="AB79" i="38"/>
  <c r="AB78" i="38"/>
  <c r="AB77" i="38"/>
  <c r="AB76" i="38"/>
  <c r="AB75" i="38"/>
  <c r="AB74" i="38"/>
  <c r="AB73" i="38"/>
  <c r="AB72" i="38"/>
  <c r="AB71" i="38"/>
  <c r="AB70" i="38"/>
  <c r="AB69" i="38"/>
  <c r="AB68" i="38"/>
  <c r="AB67" i="38"/>
  <c r="AB66" i="38"/>
  <c r="AB65" i="38"/>
  <c r="AB64" i="38"/>
  <c r="AB63" i="38"/>
  <c r="AB62" i="38"/>
  <c r="AB61" i="38"/>
  <c r="AB60" i="38"/>
  <c r="AB59" i="38"/>
  <c r="AB58" i="38"/>
  <c r="AB57" i="38"/>
  <c r="AB56" i="38"/>
  <c r="AB55" i="38"/>
  <c r="AB54" i="38"/>
  <c r="AB53" i="38"/>
  <c r="AB52" i="38"/>
  <c r="AB51" i="38"/>
  <c r="AB50" i="38"/>
  <c r="AB49" i="38"/>
  <c r="AB48" i="38"/>
  <c r="AB47" i="38"/>
  <c r="AB46" i="38"/>
  <c r="AB45" i="38"/>
  <c r="AB44" i="38"/>
  <c r="AB43" i="38"/>
  <c r="AB42" i="38"/>
  <c r="AB41" i="38"/>
  <c r="AB40" i="38"/>
  <c r="AB39" i="38"/>
  <c r="AB38" i="38"/>
  <c r="AB37" i="38"/>
  <c r="AB36" i="38"/>
  <c r="AB35" i="38"/>
  <c r="AB34" i="38"/>
  <c r="AB33" i="38"/>
  <c r="AB32" i="38"/>
  <c r="AB31" i="38"/>
  <c r="AB30" i="38"/>
  <c r="AB29" i="38"/>
  <c r="AB28" i="38"/>
  <c r="AB27" i="38"/>
  <c r="AB26" i="38"/>
  <c r="AB25" i="38"/>
  <c r="AB24" i="38"/>
  <c r="AB23" i="38"/>
  <c r="AB22" i="38"/>
  <c r="AB21" i="38"/>
  <c r="AB20" i="38"/>
  <c r="AB19" i="38"/>
  <c r="AB18" i="38"/>
  <c r="AB17" i="38"/>
  <c r="AB16" i="38"/>
  <c r="AB15" i="38"/>
  <c r="AB14" i="38"/>
  <c r="AB13" i="38"/>
  <c r="AB12" i="38"/>
  <c r="AB11" i="38"/>
  <c r="AB10" i="38"/>
  <c r="AB9" i="38"/>
  <c r="B5" i="38"/>
  <c r="B9" i="38" s="1"/>
  <c r="X5" i="38"/>
  <c r="Q5" i="38"/>
  <c r="Q162" i="38" s="1"/>
  <c r="V162" i="38" s="1"/>
  <c r="K5" i="38"/>
  <c r="K72" i="38" s="1"/>
  <c r="F5" i="38"/>
  <c r="F85" i="38" s="1"/>
  <c r="V85" i="38" s="1"/>
  <c r="P5" i="38"/>
  <c r="P148" i="38" s="1"/>
  <c r="V148" i="38" s="1"/>
  <c r="J5" i="38"/>
  <c r="J138" i="38" s="1"/>
  <c r="T5" i="38"/>
  <c r="T130" i="38" s="1"/>
  <c r="H5" i="38"/>
  <c r="H150" i="38" s="1"/>
  <c r="R5" i="38"/>
  <c r="R138" i="38" s="1"/>
  <c r="S5" i="38"/>
  <c r="M5" i="38"/>
  <c r="M70" i="38" s="1"/>
  <c r="V70" i="38" s="1"/>
  <c r="AH70" i="38" s="1"/>
  <c r="B76" i="21" s="1"/>
  <c r="C76" i="21" s="1"/>
  <c r="N5" i="38"/>
  <c r="N113" i="38" s="1"/>
  <c r="O5" i="38"/>
  <c r="O129" i="38" s="1"/>
  <c r="V129" i="38" s="1"/>
  <c r="E5" i="38"/>
  <c r="E120" i="38" s="1"/>
  <c r="I5" i="38"/>
  <c r="I113" i="38" s="1"/>
  <c r="D5" i="38"/>
  <c r="D103" i="38" s="1"/>
  <c r="L5" i="38"/>
  <c r="L63" i="38" s="1"/>
  <c r="C5" i="38"/>
  <c r="C35" i="38" s="1"/>
  <c r="V35" i="38" s="1"/>
  <c r="G5" i="38"/>
  <c r="G38" i="38" s="1"/>
  <c r="A105" i="43"/>
  <c r="A90" i="43"/>
  <c r="A88" i="43"/>
  <c r="A87" i="43"/>
  <c r="A81" i="43"/>
  <c r="A79" i="43"/>
  <c r="A45" i="43"/>
  <c r="A44" i="43"/>
  <c r="A36" i="43"/>
  <c r="A6" i="43"/>
  <c r="A4" i="43"/>
  <c r="C2" i="36"/>
  <c r="B2" i="21"/>
  <c r="T150" i="38" l="1"/>
  <c r="T132" i="38"/>
  <c r="T152" i="38"/>
  <c r="R133" i="38"/>
  <c r="Q10" i="38"/>
  <c r="Q107" i="38"/>
  <c r="V107" i="38" s="1"/>
  <c r="P136" i="38"/>
  <c r="V136" i="38" s="1"/>
  <c r="P21" i="38"/>
  <c r="O125" i="38"/>
  <c r="V125" i="38" s="1"/>
  <c r="O114" i="38"/>
  <c r="V114" i="38" s="1"/>
  <c r="O83" i="38"/>
  <c r="O116" i="38"/>
  <c r="O127" i="38"/>
  <c r="O84" i="38"/>
  <c r="O117" i="38"/>
  <c r="V117" i="38" s="1"/>
  <c r="O87" i="38"/>
  <c r="O119" i="38"/>
  <c r="V119" i="38" s="1"/>
  <c r="O82" i="38"/>
  <c r="O126" i="38"/>
  <c r="O120" i="38"/>
  <c r="O122" i="38"/>
  <c r="N98" i="38"/>
  <c r="V98" i="38" s="1"/>
  <c r="AH98" i="38" s="1"/>
  <c r="B104" i="21" s="1"/>
  <c r="M65" i="38"/>
  <c r="M18" i="38"/>
  <c r="M19" i="38"/>
  <c r="M45" i="38"/>
  <c r="M66" i="38"/>
  <c r="V66" i="38" s="1"/>
  <c r="AH66" i="38" s="1"/>
  <c r="B72" i="21" s="1"/>
  <c r="L50" i="38"/>
  <c r="K74" i="38"/>
  <c r="K144" i="38"/>
  <c r="V144" i="38" s="1"/>
  <c r="K76" i="38"/>
  <c r="K151" i="38"/>
  <c r="K122" i="38"/>
  <c r="K79" i="38"/>
  <c r="K47" i="38"/>
  <c r="K84" i="38"/>
  <c r="K152" i="38"/>
  <c r="I10" i="38"/>
  <c r="I9" i="38"/>
  <c r="I63" i="38"/>
  <c r="H62" i="38"/>
  <c r="V62" i="38" s="1"/>
  <c r="H78" i="38"/>
  <c r="H107" i="38"/>
  <c r="H58" i="38"/>
  <c r="V58" i="38" s="1"/>
  <c r="H73" i="38"/>
  <c r="H57" i="38"/>
  <c r="H77" i="38"/>
  <c r="C30" i="38"/>
  <c r="F87" i="38"/>
  <c r="F46" i="38"/>
  <c r="F69" i="38"/>
  <c r="V69" i="38" s="1"/>
  <c r="F19" i="38"/>
  <c r="AF162" i="38"/>
  <c r="AF158" i="38"/>
  <c r="AF154" i="38"/>
  <c r="AF150" i="38"/>
  <c r="AF146" i="38"/>
  <c r="AF142" i="38"/>
  <c r="AF138" i="38"/>
  <c r="AF134" i="38"/>
  <c r="AF130" i="38"/>
  <c r="AF126" i="38"/>
  <c r="AF122" i="38"/>
  <c r="AF118" i="38"/>
  <c r="AF114" i="38"/>
  <c r="AF110" i="38"/>
  <c r="AF106" i="38"/>
  <c r="AF102" i="38"/>
  <c r="AF98" i="38"/>
  <c r="AF94" i="38"/>
  <c r="AF90" i="38"/>
  <c r="AF86" i="38"/>
  <c r="AF82" i="38"/>
  <c r="AF78" i="38"/>
  <c r="AF74" i="38"/>
  <c r="AF70" i="38"/>
  <c r="AF66" i="38"/>
  <c r="AF62" i="38"/>
  <c r="AF58" i="38"/>
  <c r="AF54" i="38"/>
  <c r="AF50" i="38"/>
  <c r="AF46" i="38"/>
  <c r="AF42" i="38"/>
  <c r="AF38" i="38"/>
  <c r="AF34" i="38"/>
  <c r="AF30" i="38"/>
  <c r="AF26" i="38"/>
  <c r="AF22" i="38"/>
  <c r="AF18" i="38"/>
  <c r="AF14" i="38"/>
  <c r="AF10" i="38"/>
  <c r="AA160" i="38"/>
  <c r="AA156" i="38"/>
  <c r="AA152" i="38"/>
  <c r="AA148" i="38"/>
  <c r="AA144" i="38"/>
  <c r="AA140" i="38"/>
  <c r="AA136" i="38"/>
  <c r="AA132" i="38"/>
  <c r="AA128" i="38"/>
  <c r="AA124" i="38"/>
  <c r="AA120" i="38"/>
  <c r="AA116" i="38"/>
  <c r="AA112" i="38"/>
  <c r="AA108" i="38"/>
  <c r="AA104" i="38"/>
  <c r="AA100" i="38"/>
  <c r="AA96" i="38"/>
  <c r="AA92" i="38"/>
  <c r="AA88" i="38"/>
  <c r="AA84" i="38"/>
  <c r="AA80" i="38"/>
  <c r="AA76" i="38"/>
  <c r="AA72" i="38"/>
  <c r="AA68" i="38"/>
  <c r="AA64" i="38"/>
  <c r="AA60" i="38"/>
  <c r="AA56" i="38"/>
  <c r="AA52" i="38"/>
  <c r="AA48" i="38"/>
  <c r="AA44" i="38"/>
  <c r="AA40" i="38"/>
  <c r="AA36" i="38"/>
  <c r="AA32" i="38"/>
  <c r="AA28" i="38"/>
  <c r="AA24" i="38"/>
  <c r="AA20" i="38"/>
  <c r="AA16" i="38"/>
  <c r="AA12" i="38"/>
  <c r="AF155" i="38"/>
  <c r="AF147" i="38"/>
  <c r="AF139" i="38"/>
  <c r="AF131" i="38"/>
  <c r="AF123" i="38"/>
  <c r="AF111" i="38"/>
  <c r="AF103" i="38"/>
  <c r="AF91" i="38"/>
  <c r="AF161" i="38"/>
  <c r="AF157" i="38"/>
  <c r="AF153" i="38"/>
  <c r="AF149" i="38"/>
  <c r="AF145" i="38"/>
  <c r="AF141" i="38"/>
  <c r="AF137" i="38"/>
  <c r="AF133" i="38"/>
  <c r="AF129" i="38"/>
  <c r="AF125" i="38"/>
  <c r="AF121" i="38"/>
  <c r="AF117" i="38"/>
  <c r="AF113" i="38"/>
  <c r="AF109" i="38"/>
  <c r="AF105" i="38"/>
  <c r="AF101" i="38"/>
  <c r="AF97" i="38"/>
  <c r="AF93" i="38"/>
  <c r="AF89" i="38"/>
  <c r="AF85" i="38"/>
  <c r="AF81" i="38"/>
  <c r="AF77" i="38"/>
  <c r="AF73" i="38"/>
  <c r="AF69" i="38"/>
  <c r="AF65" i="38"/>
  <c r="AF61" i="38"/>
  <c r="AF57" i="38"/>
  <c r="AF53" i="38"/>
  <c r="AF49" i="38"/>
  <c r="AF45" i="38"/>
  <c r="AF41" i="38"/>
  <c r="AF37" i="38"/>
  <c r="AF33" i="38"/>
  <c r="AF29" i="38"/>
  <c r="AF25" i="38"/>
  <c r="AF21" i="38"/>
  <c r="AF17" i="38"/>
  <c r="AF13" i="38"/>
  <c r="AF9" i="38"/>
  <c r="AA159" i="38"/>
  <c r="AA155" i="38"/>
  <c r="AA151" i="38"/>
  <c r="AA147" i="38"/>
  <c r="AA143" i="38"/>
  <c r="AA139" i="38"/>
  <c r="AA135" i="38"/>
  <c r="AA131" i="38"/>
  <c r="AA127" i="38"/>
  <c r="AA123" i="38"/>
  <c r="AA119" i="38"/>
  <c r="AA115" i="38"/>
  <c r="AA111" i="38"/>
  <c r="AA107" i="38"/>
  <c r="AA103" i="38"/>
  <c r="AA99" i="38"/>
  <c r="AA95" i="38"/>
  <c r="AA91" i="38"/>
  <c r="AA87" i="38"/>
  <c r="AA83" i="38"/>
  <c r="AA79" i="38"/>
  <c r="AA75" i="38"/>
  <c r="AA71" i="38"/>
  <c r="AA67" i="38"/>
  <c r="AA63" i="38"/>
  <c r="AA59" i="38"/>
  <c r="AA55" i="38"/>
  <c r="AA51" i="38"/>
  <c r="AA47" i="38"/>
  <c r="AA43" i="38"/>
  <c r="AA39" i="38"/>
  <c r="AA35" i="38"/>
  <c r="AA31" i="38"/>
  <c r="AA27" i="38"/>
  <c r="AA23" i="38"/>
  <c r="AA19" i="38"/>
  <c r="AA15" i="38"/>
  <c r="AA11" i="38"/>
  <c r="AA42" i="38"/>
  <c r="AA34" i="38"/>
  <c r="AA26" i="38"/>
  <c r="AA18" i="38"/>
  <c r="AA10" i="38"/>
  <c r="AF151" i="38"/>
  <c r="AF115" i="38"/>
  <c r="AF99" i="38"/>
  <c r="AF160" i="38"/>
  <c r="AF156" i="38"/>
  <c r="AF152" i="38"/>
  <c r="AF148" i="38"/>
  <c r="AF144" i="38"/>
  <c r="AF140" i="38"/>
  <c r="AF136" i="38"/>
  <c r="AF132" i="38"/>
  <c r="AF128" i="38"/>
  <c r="AF124" i="38"/>
  <c r="AF120" i="38"/>
  <c r="AF116" i="38"/>
  <c r="AF112" i="38"/>
  <c r="AF108" i="38"/>
  <c r="AF104" i="38"/>
  <c r="AF100" i="38"/>
  <c r="AF96" i="38"/>
  <c r="AF92" i="38"/>
  <c r="AF88" i="38"/>
  <c r="AF84" i="38"/>
  <c r="AF80" i="38"/>
  <c r="AF76" i="38"/>
  <c r="AF72" i="38"/>
  <c r="AF68" i="38"/>
  <c r="AF64" i="38"/>
  <c r="AF60" i="38"/>
  <c r="AF56" i="38"/>
  <c r="AF52" i="38"/>
  <c r="AF48" i="38"/>
  <c r="AF44" i="38"/>
  <c r="AF40" i="38"/>
  <c r="AF36" i="38"/>
  <c r="AF32" i="38"/>
  <c r="AF28" i="38"/>
  <c r="AF24" i="38"/>
  <c r="AF20" i="38"/>
  <c r="AF16" i="38"/>
  <c r="AF12" i="38"/>
  <c r="AA162" i="38"/>
  <c r="AA158" i="38"/>
  <c r="AA154" i="38"/>
  <c r="AA150" i="38"/>
  <c r="AA146" i="38"/>
  <c r="AA142" i="38"/>
  <c r="AA138" i="38"/>
  <c r="AA134" i="38"/>
  <c r="AA130" i="38"/>
  <c r="AA126" i="38"/>
  <c r="AA122" i="38"/>
  <c r="AA118" i="38"/>
  <c r="AA114" i="38"/>
  <c r="AA110" i="38"/>
  <c r="AA106" i="38"/>
  <c r="AA102" i="38"/>
  <c r="AA98" i="38"/>
  <c r="AA94" i="38"/>
  <c r="AA90" i="38"/>
  <c r="AA86" i="38"/>
  <c r="AA82" i="38"/>
  <c r="AA78" i="38"/>
  <c r="AA74" i="38"/>
  <c r="AA70" i="38"/>
  <c r="AA66" i="38"/>
  <c r="AA62" i="38"/>
  <c r="AA58" i="38"/>
  <c r="AA54" i="38"/>
  <c r="AA50" i="38"/>
  <c r="AA46" i="38"/>
  <c r="AA38" i="38"/>
  <c r="AA30" i="38"/>
  <c r="AA22" i="38"/>
  <c r="AA14" i="38"/>
  <c r="AF159" i="38"/>
  <c r="AF143" i="38"/>
  <c r="AF135" i="38"/>
  <c r="AF127" i="38"/>
  <c r="AF119" i="38"/>
  <c r="AF107" i="38"/>
  <c r="AF95" i="38"/>
  <c r="AF87" i="38"/>
  <c r="AF83" i="38"/>
  <c r="AF67" i="38"/>
  <c r="AF51" i="38"/>
  <c r="AF35" i="38"/>
  <c r="AF19" i="38"/>
  <c r="AA157" i="38"/>
  <c r="AA141" i="38"/>
  <c r="AA125" i="38"/>
  <c r="AA109" i="38"/>
  <c r="AA93" i="38"/>
  <c r="AA77" i="38"/>
  <c r="AA61" i="38"/>
  <c r="AA45" i="38"/>
  <c r="AA29" i="38"/>
  <c r="AA13" i="38"/>
  <c r="AF79" i="38"/>
  <c r="AF63" i="38"/>
  <c r="AF47" i="38"/>
  <c r="AF31" i="38"/>
  <c r="AF15" i="38"/>
  <c r="AA137" i="38"/>
  <c r="AA121" i="38"/>
  <c r="AA105" i="38"/>
  <c r="AA89" i="38"/>
  <c r="AA73" i="38"/>
  <c r="AA41" i="38"/>
  <c r="AA25" i="38"/>
  <c r="AF75" i="38"/>
  <c r="AF27" i="38"/>
  <c r="AA133" i="38"/>
  <c r="AA101" i="38"/>
  <c r="AA69" i="38"/>
  <c r="AA21" i="38"/>
  <c r="AF55" i="38"/>
  <c r="AF23" i="38"/>
  <c r="AA145" i="38"/>
  <c r="AA113" i="38"/>
  <c r="AA81" i="38"/>
  <c r="AA49" i="38"/>
  <c r="AA153" i="38"/>
  <c r="AA57" i="38"/>
  <c r="AF59" i="38"/>
  <c r="AF43" i="38"/>
  <c r="AF11" i="38"/>
  <c r="AA149" i="38"/>
  <c r="AA117" i="38"/>
  <c r="AA85" i="38"/>
  <c r="AA53" i="38"/>
  <c r="AA37" i="38"/>
  <c r="AF71" i="38"/>
  <c r="AF39" i="38"/>
  <c r="AA161" i="38"/>
  <c r="AA129" i="38"/>
  <c r="AA97" i="38"/>
  <c r="AA65" i="38"/>
  <c r="AA33" i="38"/>
  <c r="AA17" i="38"/>
  <c r="D14" i="38"/>
  <c r="D10" i="38"/>
  <c r="D11" i="38"/>
  <c r="V11" i="38" s="1"/>
  <c r="AH11" i="38" s="1"/>
  <c r="B17" i="21" s="1"/>
  <c r="B10" i="38"/>
  <c r="C31" i="38"/>
  <c r="V31" i="38" s="1"/>
  <c r="AH31" i="38" s="1"/>
  <c r="B37" i="21" s="1"/>
  <c r="Q53" i="38"/>
  <c r="Q72" i="38"/>
  <c r="Q102" i="38"/>
  <c r="Q27" i="38"/>
  <c r="V27" i="38" s="1"/>
  <c r="C37" i="38"/>
  <c r="L45" i="38"/>
  <c r="H47" i="38"/>
  <c r="H53" i="38"/>
  <c r="H59" i="38"/>
  <c r="V59" i="38" s="1"/>
  <c r="H75" i="38"/>
  <c r="N93" i="38"/>
  <c r="V93" i="38" s="1"/>
  <c r="AH93" i="38" s="1"/>
  <c r="B99" i="21" s="1"/>
  <c r="Q110" i="38"/>
  <c r="V110" i="38" s="1"/>
  <c r="AH110" i="38" s="1"/>
  <c r="B116" i="21" s="1"/>
  <c r="Q151" i="38"/>
  <c r="Q152" i="38"/>
  <c r="N29" i="38"/>
  <c r="H46" i="38"/>
  <c r="H49" i="38"/>
  <c r="H55" i="38"/>
  <c r="H60" i="38"/>
  <c r="V60" i="38" s="1"/>
  <c r="H72" i="38"/>
  <c r="H80" i="38"/>
  <c r="V80" i="38" s="1"/>
  <c r="T96" i="38"/>
  <c r="Q104" i="38"/>
  <c r="V104" i="38" s="1"/>
  <c r="Q117" i="38"/>
  <c r="Q126" i="38"/>
  <c r="V126" i="38" s="1"/>
  <c r="Q25" i="38"/>
  <c r="Q103" i="38"/>
  <c r="V103" i="38" s="1"/>
  <c r="Q150" i="38"/>
  <c r="G23" i="38"/>
  <c r="M14" i="38"/>
  <c r="G25" i="38"/>
  <c r="M29" i="38"/>
  <c r="G36" i="38"/>
  <c r="C41" i="38"/>
  <c r="V41" i="38" s="1"/>
  <c r="AH41" i="38" s="1"/>
  <c r="B47" i="21" s="1"/>
  <c r="C47" i="21" s="1"/>
  <c r="Q54" i="38"/>
  <c r="M63" i="38"/>
  <c r="M67" i="38"/>
  <c r="V67" i="38" s="1"/>
  <c r="AH67" i="38" s="1"/>
  <c r="B73" i="21" s="1"/>
  <c r="Q108" i="38"/>
  <c r="V108" i="38" s="1"/>
  <c r="Q112" i="38"/>
  <c r="V112" i="38" s="1"/>
  <c r="Q116" i="38"/>
  <c r="J133" i="38"/>
  <c r="P139" i="38"/>
  <c r="V139" i="38" s="1"/>
  <c r="AH139" i="38" s="1"/>
  <c r="B145" i="21" s="1"/>
  <c r="C145" i="21" s="1"/>
  <c r="E145" i="21" s="1"/>
  <c r="J150" i="38"/>
  <c r="Q154" i="38"/>
  <c r="V154" i="38" s="1"/>
  <c r="AA9" i="38"/>
  <c r="Q78" i="38"/>
  <c r="Q105" i="38"/>
  <c r="V105" i="38" s="1"/>
  <c r="Q111" i="38"/>
  <c r="V111" i="38" s="1"/>
  <c r="Q130" i="38"/>
  <c r="B23" i="38"/>
  <c r="Q9" i="38"/>
  <c r="G15" i="38"/>
  <c r="V15" i="38" s="1"/>
  <c r="M20" i="38"/>
  <c r="Q26" i="38"/>
  <c r="V26" i="38" s="1"/>
  <c r="G30" i="38"/>
  <c r="V30" i="38" s="1"/>
  <c r="M37" i="38"/>
  <c r="Q55" i="38"/>
  <c r="Q73" i="38"/>
  <c r="Q79" i="38"/>
  <c r="Q101" i="38"/>
  <c r="V101" i="38" s="1"/>
  <c r="Q106" i="38"/>
  <c r="V106" i="38" s="1"/>
  <c r="Q109" i="38"/>
  <c r="V109" i="38" s="1"/>
  <c r="Q157" i="38"/>
  <c r="V157" i="38" s="1"/>
  <c r="E47" i="38"/>
  <c r="E48" i="38"/>
  <c r="E13" i="38"/>
  <c r="E10" i="38"/>
  <c r="E12" i="38"/>
  <c r="E46" i="38"/>
  <c r="E45" i="38"/>
  <c r="L10" i="38"/>
  <c r="D9" i="38"/>
  <c r="N9" i="38"/>
  <c r="L14" i="38"/>
  <c r="D20" i="38"/>
  <c r="D22" i="38"/>
  <c r="P50" i="38"/>
  <c r="N91" i="38"/>
  <c r="V91" i="38" s="1"/>
  <c r="AH91" i="38" s="1"/>
  <c r="B97" i="21" s="1"/>
  <c r="N95" i="38"/>
  <c r="V95" i="38" s="1"/>
  <c r="AH95" i="38" s="1"/>
  <c r="B101" i="21" s="1"/>
  <c r="N100" i="38"/>
  <c r="V100" i="38" s="1"/>
  <c r="AH100" i="38" s="1"/>
  <c r="B106" i="21" s="1"/>
  <c r="C106" i="21" s="1"/>
  <c r="E106" i="21" s="1"/>
  <c r="P127" i="38"/>
  <c r="V127" i="38" s="1"/>
  <c r="N132" i="38"/>
  <c r="R135" i="38"/>
  <c r="P143" i="38"/>
  <c r="P146" i="38"/>
  <c r="V146" i="38" s="1"/>
  <c r="AH146" i="38" s="1"/>
  <c r="B152" i="21" s="1"/>
  <c r="C152" i="21" s="1"/>
  <c r="D152" i="21" s="1"/>
  <c r="P159" i="38"/>
  <c r="D19" i="38"/>
  <c r="D21" i="38"/>
  <c r="L47" i="38"/>
  <c r="P51" i="38"/>
  <c r="N57" i="38"/>
  <c r="V57" i="38" s="1"/>
  <c r="N89" i="38"/>
  <c r="N96" i="38"/>
  <c r="N99" i="38"/>
  <c r="V99" i="38" s="1"/>
  <c r="AH99" i="38" s="1"/>
  <c r="B105" i="21" s="1"/>
  <c r="C105" i="21" s="1"/>
  <c r="P124" i="38"/>
  <c r="P140" i="38"/>
  <c r="P147" i="38"/>
  <c r="V147" i="38" s="1"/>
  <c r="AH147" i="38" s="1"/>
  <c r="B153" i="21" s="1"/>
  <c r="C153" i="21" s="1"/>
  <c r="D153" i="21" s="1"/>
  <c r="D23" i="38"/>
  <c r="D24" i="38"/>
  <c r="D12" i="38"/>
  <c r="V12" i="38" s="1"/>
  <c r="I18" i="38"/>
  <c r="G22" i="38"/>
  <c r="L29" i="38"/>
  <c r="N44" i="38"/>
  <c r="V44" i="38" s="1"/>
  <c r="AH44" i="38" s="1"/>
  <c r="B50" i="21" s="1"/>
  <c r="E49" i="38"/>
  <c r="E52" i="38"/>
  <c r="V52" i="38" s="1"/>
  <c r="F63" i="38"/>
  <c r="F82" i="38"/>
  <c r="N90" i="38"/>
  <c r="V90" i="38" s="1"/>
  <c r="AH90" i="38" s="1"/>
  <c r="B96" i="21" s="1"/>
  <c r="C96" i="21" s="1"/>
  <c r="N94" i="38"/>
  <c r="V94" i="38" s="1"/>
  <c r="AH94" i="38" s="1"/>
  <c r="B100" i="21" s="1"/>
  <c r="N97" i="38"/>
  <c r="V97" i="38" s="1"/>
  <c r="AH97" i="38" s="1"/>
  <c r="B103" i="21" s="1"/>
  <c r="C103" i="21" s="1"/>
  <c r="N102" i="38"/>
  <c r="O118" i="38"/>
  <c r="O121" i="38"/>
  <c r="P128" i="38"/>
  <c r="V128" i="38" s="1"/>
  <c r="M133" i="38"/>
  <c r="R134" i="38"/>
  <c r="P138" i="38"/>
  <c r="P141" i="38"/>
  <c r="V141" i="38" s="1"/>
  <c r="P145" i="38"/>
  <c r="V145" i="38" s="1"/>
  <c r="Q155" i="38"/>
  <c r="V155" i="38" s="1"/>
  <c r="AH155" i="38" s="1"/>
  <c r="B161" i="21" s="1"/>
  <c r="C161" i="21" s="1"/>
  <c r="Q159" i="38"/>
  <c r="C43" i="38"/>
  <c r="V43" i="38" s="1"/>
  <c r="C38" i="38"/>
  <c r="V38" i="38" s="1"/>
  <c r="C32" i="38"/>
  <c r="V32" i="38" s="1"/>
  <c r="AH32" i="38" s="1"/>
  <c r="B38" i="21" s="1"/>
  <c r="C29" i="38"/>
  <c r="C28" i="38"/>
  <c r="V28" i="38" s="1"/>
  <c r="AH28" i="38" s="1"/>
  <c r="B34" i="21" s="1"/>
  <c r="C22" i="38"/>
  <c r="C23" i="38"/>
  <c r="C33" i="38"/>
  <c r="V33" i="38" s="1"/>
  <c r="C36" i="38"/>
  <c r="F118" i="38"/>
  <c r="F84" i="38"/>
  <c r="F83" i="38"/>
  <c r="V83" i="38" s="1"/>
  <c r="F49" i="38"/>
  <c r="F47" i="38"/>
  <c r="F48" i="38"/>
  <c r="F121" i="38"/>
  <c r="F86" i="38"/>
  <c r="V86" i="38" s="1"/>
  <c r="AH86" i="38" s="1"/>
  <c r="B92" i="21" s="1"/>
  <c r="F159" i="38"/>
  <c r="F124" i="38"/>
  <c r="F88" i="38"/>
  <c r="C34" i="38"/>
  <c r="V34" i="38" s="1"/>
  <c r="C40" i="38"/>
  <c r="V40" i="38" s="1"/>
  <c r="K161" i="38"/>
  <c r="V161" i="38" s="1"/>
  <c r="AH161" i="38" s="1"/>
  <c r="B167" i="21" s="1"/>
  <c r="C167" i="21" s="1"/>
  <c r="K140" i="38"/>
  <c r="K113" i="38"/>
  <c r="V113" i="38" s="1"/>
  <c r="K78" i="38"/>
  <c r="V78" i="38" s="1"/>
  <c r="K142" i="38"/>
  <c r="V142" i="38" s="1"/>
  <c r="AH142" i="38" s="1"/>
  <c r="B148" i="21" s="1"/>
  <c r="C148" i="21" s="1"/>
  <c r="D148" i="21" s="1"/>
  <c r="K138" i="38"/>
  <c r="K137" i="38"/>
  <c r="V137" i="38" s="1"/>
  <c r="K123" i="38"/>
  <c r="K116" i="38"/>
  <c r="V116" i="38" s="1"/>
  <c r="K89" i="38"/>
  <c r="K149" i="38"/>
  <c r="V149" i="38" s="1"/>
  <c r="K118" i="38"/>
  <c r="K156" i="38"/>
  <c r="K153" i="38"/>
  <c r="K143" i="38"/>
  <c r="K131" i="38"/>
  <c r="V131" i="38" s="1"/>
  <c r="K77" i="38"/>
  <c r="K75" i="38"/>
  <c r="K73" i="38"/>
  <c r="M68" i="38"/>
  <c r="V68" i="38" s="1"/>
  <c r="AH68" i="38" s="1"/>
  <c r="B74" i="21" s="1"/>
  <c r="M10" i="38"/>
  <c r="M71" i="38"/>
  <c r="B71" i="38"/>
  <c r="B14" i="38"/>
  <c r="D13" i="38"/>
  <c r="L18" i="38"/>
  <c r="L19" i="38"/>
  <c r="L20" i="38"/>
  <c r="L21" i="38"/>
  <c r="H36" i="38"/>
  <c r="L37" i="38"/>
  <c r="H45" i="38"/>
  <c r="H50" i="38"/>
  <c r="H54" i="38"/>
  <c r="H56" i="38"/>
  <c r="V56" i="38" s="1"/>
  <c r="H61" i="38"/>
  <c r="V61" i="38" s="1"/>
  <c r="M64" i="38"/>
  <c r="V64" i="38" s="1"/>
  <c r="AH64" i="38" s="1"/>
  <c r="B70" i="21" s="1"/>
  <c r="H74" i="38"/>
  <c r="H76" i="38"/>
  <c r="H79" i="38"/>
  <c r="H81" i="38"/>
  <c r="V81" i="38" s="1"/>
  <c r="O88" i="38"/>
  <c r="O92" i="38"/>
  <c r="V92" i="38" s="1"/>
  <c r="O115" i="38"/>
  <c r="V115" i="38" s="1"/>
  <c r="Q153" i="38"/>
  <c r="Q156" i="38"/>
  <c r="Q158" i="38"/>
  <c r="Q160" i="38"/>
  <c r="V160" i="38" s="1"/>
  <c r="S134" i="38"/>
  <c r="S132" i="38"/>
  <c r="S130" i="38"/>
  <c r="V120" i="38"/>
  <c r="J152" i="38"/>
  <c r="J134" i="38"/>
  <c r="J158" i="38"/>
  <c r="J156" i="38"/>
  <c r="J135" i="38"/>
  <c r="J123" i="38"/>
  <c r="S96" i="38"/>
  <c r="S133" i="38"/>
  <c r="E50" i="38"/>
  <c r="E51" i="38"/>
  <c r="C39" i="38"/>
  <c r="V39" i="38" s="1"/>
  <c r="C42" i="38"/>
  <c r="V42" i="38" s="1"/>
  <c r="AH42" i="38" s="1"/>
  <c r="B48" i="21" s="1"/>
  <c r="C48" i="21" s="1"/>
  <c r="AA8" i="38"/>
  <c r="B17" i="38"/>
  <c r="V17" i="38" s="1"/>
  <c r="B48" i="38"/>
  <c r="B65" i="38"/>
  <c r="B24" i="38"/>
  <c r="B16" i="38"/>
  <c r="V16" i="38" s="1"/>
  <c r="V135" i="38" l="1"/>
  <c r="V122" i="38"/>
  <c r="V133" i="38"/>
  <c r="AH133" i="38" s="1"/>
  <c r="B139" i="21" s="1"/>
  <c r="V74" i="38"/>
  <c r="AH74" i="38" s="1"/>
  <c r="B80" i="21" s="1"/>
  <c r="C80" i="21" s="1"/>
  <c r="V130" i="38"/>
  <c r="AH130" i="38" s="1"/>
  <c r="B136" i="21" s="1"/>
  <c r="D136" i="21" s="1"/>
  <c r="V132" i="38"/>
  <c r="AH132" i="38" s="1"/>
  <c r="B138" i="21" s="1"/>
  <c r="C138" i="21" s="1"/>
  <c r="V124" i="38"/>
  <c r="AH124" i="38" s="1"/>
  <c r="B130" i="21" s="1"/>
  <c r="C130" i="21" s="1"/>
  <c r="D130" i="21" s="1"/>
  <c r="V79" i="38"/>
  <c r="AH79" i="38" s="1"/>
  <c r="B85" i="21" s="1"/>
  <c r="D85" i="21" s="1"/>
  <c r="V65" i="38"/>
  <c r="AH65" i="38" s="1"/>
  <c r="B71" i="21" s="1"/>
  <c r="V150" i="38"/>
  <c r="AH150" i="38" s="1"/>
  <c r="B156" i="21" s="1"/>
  <c r="E104" i="21"/>
  <c r="V84" i="38"/>
  <c r="V151" i="38"/>
  <c r="V76" i="38"/>
  <c r="AH76" i="38" s="1"/>
  <c r="B82" i="21" s="1"/>
  <c r="V77" i="38"/>
  <c r="AH77" i="38" s="1"/>
  <c r="B83" i="21" s="1"/>
  <c r="D83" i="21" s="1"/>
  <c r="V55" i="38"/>
  <c r="AH55" i="38" s="1"/>
  <c r="B61" i="21" s="1"/>
  <c r="V102" i="38"/>
  <c r="AH102" i="38" s="1"/>
  <c r="B108" i="21" s="1"/>
  <c r="D108" i="21" s="1"/>
  <c r="V89" i="38"/>
  <c r="AH89" i="38" s="1"/>
  <c r="B95" i="21" s="1"/>
  <c r="E95" i="21" s="1"/>
  <c r="V87" i="38"/>
  <c r="AH87" i="38" s="1"/>
  <c r="B93" i="21" s="1"/>
  <c r="C93" i="21" s="1"/>
  <c r="V159" i="38"/>
  <c r="AH159" i="38" s="1"/>
  <c r="B165" i="21" s="1"/>
  <c r="C165" i="21" s="1"/>
  <c r="V25" i="38"/>
  <c r="AH25" i="38" s="1"/>
  <c r="B31" i="21" s="1"/>
  <c r="AH127" i="38"/>
  <c r="B133" i="21" s="1"/>
  <c r="C133" i="21" s="1"/>
  <c r="D133" i="21" s="1"/>
  <c r="AH126" i="38"/>
  <c r="B132" i="21" s="1"/>
  <c r="C132" i="21" s="1"/>
  <c r="D132" i="21" s="1"/>
  <c r="AH84" i="38"/>
  <c r="B90" i="21" s="1"/>
  <c r="C90" i="21" s="1"/>
  <c r="AH145" i="38"/>
  <c r="B151" i="21" s="1"/>
  <c r="C151" i="21" s="1"/>
  <c r="E151" i="21" s="1"/>
  <c r="AH56" i="38"/>
  <c r="B62" i="21" s="1"/>
  <c r="AH107" i="38"/>
  <c r="B113" i="21" s="1"/>
  <c r="AH26" i="38"/>
  <c r="B32" i="21" s="1"/>
  <c r="AH59" i="38"/>
  <c r="B65" i="21" s="1"/>
  <c r="C65" i="21" s="1"/>
  <c r="E65" i="21" s="1"/>
  <c r="AH92" i="38"/>
  <c r="B98" i="21" s="1"/>
  <c r="C98" i="21" s="1"/>
  <c r="E98" i="21" s="1"/>
  <c r="AH131" i="38"/>
  <c r="B137" i="21" s="1"/>
  <c r="AH116" i="38"/>
  <c r="B122" i="21" s="1"/>
  <c r="AH137" i="38"/>
  <c r="B143" i="21" s="1"/>
  <c r="C143" i="21" s="1"/>
  <c r="D143" i="21" s="1"/>
  <c r="AH141" i="38"/>
  <c r="B147" i="21" s="1"/>
  <c r="C147" i="21" s="1"/>
  <c r="E147" i="21" s="1"/>
  <c r="AH117" i="38"/>
  <c r="B123" i="21" s="1"/>
  <c r="AH112" i="38"/>
  <c r="B118" i="21" s="1"/>
  <c r="D118" i="21" s="1"/>
  <c r="AH103" i="38"/>
  <c r="B109" i="21" s="1"/>
  <c r="D109" i="21" s="1"/>
  <c r="AH135" i="38"/>
  <c r="B141" i="21" s="1"/>
  <c r="C141" i="21" s="1"/>
  <c r="D141" i="21" s="1"/>
  <c r="AH60" i="38"/>
  <c r="B66" i="21" s="1"/>
  <c r="AH162" i="38"/>
  <c r="B168" i="21" s="1"/>
  <c r="C168" i="21" s="1"/>
  <c r="AH115" i="38"/>
  <c r="B121" i="21" s="1"/>
  <c r="AH61" i="38"/>
  <c r="B67" i="21" s="1"/>
  <c r="AH157" i="38"/>
  <c r="B163" i="21" s="1"/>
  <c r="C163" i="21" s="1"/>
  <c r="AH148" i="38"/>
  <c r="B154" i="21" s="1"/>
  <c r="C154" i="21" s="1"/>
  <c r="E154" i="21" s="1"/>
  <c r="AH129" i="38"/>
  <c r="B135" i="21" s="1"/>
  <c r="C135" i="21" s="1"/>
  <c r="D135" i="21" s="1"/>
  <c r="AH78" i="38"/>
  <c r="B84" i="21" s="1"/>
  <c r="AH85" i="38"/>
  <c r="B91" i="21" s="1"/>
  <c r="AH111" i="38"/>
  <c r="B117" i="21" s="1"/>
  <c r="D117" i="21" s="1"/>
  <c r="AH58" i="38"/>
  <c r="B64" i="21" s="1"/>
  <c r="C64" i="21" s="1"/>
  <c r="AH122" i="38"/>
  <c r="B128" i="21" s="1"/>
  <c r="C128" i="21" s="1"/>
  <c r="D128" i="21" s="1"/>
  <c r="AH83" i="38"/>
  <c r="B89" i="21" s="1"/>
  <c r="AH105" i="38"/>
  <c r="B111" i="21" s="1"/>
  <c r="C111" i="21" s="1"/>
  <c r="D111" i="21" s="1"/>
  <c r="AH108" i="38"/>
  <c r="B114" i="21" s="1"/>
  <c r="D114" i="21" s="1"/>
  <c r="AH114" i="38"/>
  <c r="B120" i="21" s="1"/>
  <c r="AH104" i="38"/>
  <c r="B110" i="21" s="1"/>
  <c r="C110" i="21" s="1"/>
  <c r="D110" i="21" s="1"/>
  <c r="AH81" i="38"/>
  <c r="B87" i="21" s="1"/>
  <c r="C87" i="21" s="1"/>
  <c r="D87" i="21" s="1"/>
  <c r="AH149" i="38"/>
  <c r="B155" i="21" s="1"/>
  <c r="C155" i="21" s="1"/>
  <c r="E155" i="21" s="1"/>
  <c r="AH113" i="38"/>
  <c r="B119" i="21" s="1"/>
  <c r="AH128" i="38"/>
  <c r="B134" i="21" s="1"/>
  <c r="C134" i="21" s="1"/>
  <c r="D134" i="21" s="1"/>
  <c r="AH109" i="38"/>
  <c r="B115" i="21" s="1"/>
  <c r="AH160" i="38"/>
  <c r="B166" i="21" s="1"/>
  <c r="AH57" i="38"/>
  <c r="B63" i="21" s="1"/>
  <c r="C63" i="21" s="1"/>
  <c r="E63" i="21" s="1"/>
  <c r="AH106" i="38"/>
  <c r="B112" i="21" s="1"/>
  <c r="D112" i="21" s="1"/>
  <c r="AH80" i="38"/>
  <c r="B86" i="21" s="1"/>
  <c r="C86" i="21" s="1"/>
  <c r="AH151" i="38"/>
  <c r="B157" i="21" s="1"/>
  <c r="AH62" i="38"/>
  <c r="B68" i="21" s="1"/>
  <c r="C68" i="21" s="1"/>
  <c r="AH119" i="38"/>
  <c r="B125" i="21" s="1"/>
  <c r="AH125" i="38"/>
  <c r="B131" i="21" s="1"/>
  <c r="C131" i="21" s="1"/>
  <c r="D131" i="21" s="1"/>
  <c r="AH101" i="38"/>
  <c r="B107" i="21" s="1"/>
  <c r="D107" i="21" s="1"/>
  <c r="AH15" i="38"/>
  <c r="B21" i="21" s="1"/>
  <c r="AH154" i="38"/>
  <c r="B160" i="21" s="1"/>
  <c r="AH27" i="38"/>
  <c r="B33" i="21" s="1"/>
  <c r="AH136" i="38"/>
  <c r="B142" i="21" s="1"/>
  <c r="C142" i="21" s="1"/>
  <c r="E142" i="21" s="1"/>
  <c r="AH144" i="38"/>
  <c r="B150" i="21" s="1"/>
  <c r="C150" i="21" s="1"/>
  <c r="V53" i="38"/>
  <c r="AH53" i="38" s="1"/>
  <c r="B59" i="21" s="1"/>
  <c r="V121" i="38"/>
  <c r="AH121" i="38" s="1"/>
  <c r="B127" i="21" s="1"/>
  <c r="D127" i="21" s="1"/>
  <c r="V82" i="38"/>
  <c r="AH82" i="38" s="1"/>
  <c r="B88" i="21" s="1"/>
  <c r="V63" i="38"/>
  <c r="AH63" i="38" s="1"/>
  <c r="B69" i="21" s="1"/>
  <c r="V72" i="38"/>
  <c r="AH72" i="38" s="1"/>
  <c r="B78" i="21" s="1"/>
  <c r="D78" i="21" s="1"/>
  <c r="V75" i="38"/>
  <c r="AH75" i="38" s="1"/>
  <c r="B81" i="21" s="1"/>
  <c r="D81" i="21" s="1"/>
  <c r="V20" i="38"/>
  <c r="AH20" i="38" s="1"/>
  <c r="B26" i="21" s="1"/>
  <c r="D116" i="21"/>
  <c r="AH69" i="38"/>
  <c r="B75" i="21" s="1"/>
  <c r="C75" i="21" s="1"/>
  <c r="V47" i="38"/>
  <c r="AH47" i="38" s="1"/>
  <c r="B53" i="21" s="1"/>
  <c r="C53" i="21" s="1"/>
  <c r="V14" i="38"/>
  <c r="AH14" i="38" s="1"/>
  <c r="B20" i="21" s="1"/>
  <c r="E17" i="21"/>
  <c r="V19" i="38"/>
  <c r="AH19" i="38" s="1"/>
  <c r="B25" i="21" s="1"/>
  <c r="V24" i="38"/>
  <c r="AH24" i="38" s="1"/>
  <c r="B30" i="21" s="1"/>
  <c r="C30" i="21" s="1"/>
  <c r="E30" i="21" s="1"/>
  <c r="E100" i="21"/>
  <c r="AH16" i="38"/>
  <c r="B22" i="21" s="1"/>
  <c r="E99" i="21"/>
  <c r="V140" i="38"/>
  <c r="AH140" i="38" s="1"/>
  <c r="B146" i="21" s="1"/>
  <c r="C146" i="21" s="1"/>
  <c r="D146" i="21" s="1"/>
  <c r="V152" i="38"/>
  <c r="AH152" i="38" s="1"/>
  <c r="B158" i="21" s="1"/>
  <c r="V37" i="38"/>
  <c r="AH37" i="38" s="1"/>
  <c r="B43" i="21" s="1"/>
  <c r="C43" i="21" s="1"/>
  <c r="E43" i="21" s="1"/>
  <c r="E152" i="21"/>
  <c r="V54" i="38"/>
  <c r="AH54" i="38" s="1"/>
  <c r="B60" i="21" s="1"/>
  <c r="V29" i="38"/>
  <c r="AH29" i="38" s="1"/>
  <c r="B35" i="21" s="1"/>
  <c r="V22" i="38"/>
  <c r="AH22" i="38" s="1"/>
  <c r="B28" i="21" s="1"/>
  <c r="C28" i="21" s="1"/>
  <c r="V9" i="38"/>
  <c r="AH9" i="38" s="1"/>
  <c r="B15" i="21" s="1"/>
  <c r="V23" i="38"/>
  <c r="AH23" i="38" s="1"/>
  <c r="B29" i="21" s="1"/>
  <c r="C29" i="21" s="1"/>
  <c r="E29" i="21" s="1"/>
  <c r="E50" i="21"/>
  <c r="AH33" i="38"/>
  <c r="V21" i="38"/>
  <c r="AH21" i="38" s="1"/>
  <c r="B27" i="21" s="1"/>
  <c r="V13" i="38"/>
  <c r="AH13" i="38" s="1"/>
  <c r="B19" i="21" s="1"/>
  <c r="C19" i="21" s="1"/>
  <c r="V10" i="38"/>
  <c r="AH10" i="38" s="1"/>
  <c r="B16" i="21" s="1"/>
  <c r="V143" i="38"/>
  <c r="AH143" i="38" s="1"/>
  <c r="B149" i="21" s="1"/>
  <c r="C149" i="21" s="1"/>
  <c r="D149" i="21" s="1"/>
  <c r="E103" i="21"/>
  <c r="D145" i="21"/>
  <c r="V46" i="38"/>
  <c r="AH46" i="38" s="1"/>
  <c r="B52" i="21" s="1"/>
  <c r="V50" i="38"/>
  <c r="AH50" i="38" s="1"/>
  <c r="B56" i="21" s="1"/>
  <c r="V123" i="38"/>
  <c r="AH123" i="38" s="1"/>
  <c r="B129" i="21" s="1"/>
  <c r="C129" i="21" s="1"/>
  <c r="D129" i="21" s="1"/>
  <c r="V36" i="38"/>
  <c r="AH36" i="38" s="1"/>
  <c r="B42" i="21" s="1"/>
  <c r="AH52" i="38"/>
  <c r="B58" i="21" s="1"/>
  <c r="C58" i="21" s="1"/>
  <c r="V48" i="38"/>
  <c r="AH48" i="38" s="1"/>
  <c r="B54" i="21" s="1"/>
  <c r="V45" i="38"/>
  <c r="AH45" i="38" s="1"/>
  <c r="B51" i="21" s="1"/>
  <c r="V73" i="38"/>
  <c r="AH73" i="38" s="1"/>
  <c r="B79" i="21" s="1"/>
  <c r="AH12" i="38"/>
  <c r="B18" i="21" s="1"/>
  <c r="C18" i="21" s="1"/>
  <c r="V118" i="38"/>
  <c r="AH118" i="38" s="1"/>
  <c r="B124" i="21" s="1"/>
  <c r="D124" i="21" s="1"/>
  <c r="AH43" i="38"/>
  <c r="B49" i="21" s="1"/>
  <c r="C49" i="21" s="1"/>
  <c r="E49" i="21" s="1"/>
  <c r="V96" i="38"/>
  <c r="AH96" i="38" s="1"/>
  <c r="B102" i="21" s="1"/>
  <c r="C102" i="21" s="1"/>
  <c r="V158" i="38"/>
  <c r="AH158" i="38" s="1"/>
  <c r="B164" i="21" s="1"/>
  <c r="C164" i="21" s="1"/>
  <c r="AH120" i="38"/>
  <c r="B126" i="21" s="1"/>
  <c r="D126" i="21" s="1"/>
  <c r="V138" i="38"/>
  <c r="AH138" i="38" s="1"/>
  <c r="B144" i="21" s="1"/>
  <c r="C144" i="21" s="1"/>
  <c r="D144" i="21" s="1"/>
  <c r="V49" i="38"/>
  <c r="AH49" i="38" s="1"/>
  <c r="B55" i="21" s="1"/>
  <c r="C55" i="21" s="1"/>
  <c r="E97" i="21"/>
  <c r="V18" i="38"/>
  <c r="AH18" i="38" s="1"/>
  <c r="B24" i="21" s="1"/>
  <c r="E24" i="21" s="1"/>
  <c r="E105" i="21"/>
  <c r="E153" i="21"/>
  <c r="E96" i="21"/>
  <c r="V51" i="38"/>
  <c r="AH51" i="38" s="1"/>
  <c r="B57" i="21" s="1"/>
  <c r="E148" i="21"/>
  <c r="D80" i="21"/>
  <c r="V88" i="38"/>
  <c r="AH88" i="38" s="1"/>
  <c r="B94" i="21" s="1"/>
  <c r="D113" i="21"/>
  <c r="V156" i="38"/>
  <c r="AH156" i="38" s="1"/>
  <c r="B162" i="21" s="1"/>
  <c r="C162" i="21" s="1"/>
  <c r="V71" i="38"/>
  <c r="AH71" i="38" s="1"/>
  <c r="B77" i="21" s="1"/>
  <c r="C77" i="21" s="1"/>
  <c r="V153" i="38"/>
  <c r="AH153" i="38" s="1"/>
  <c r="B159" i="21" s="1"/>
  <c r="E47" i="21"/>
  <c r="V134" i="38"/>
  <c r="AH134" i="38" s="1"/>
  <c r="B140" i="21" s="1"/>
  <c r="E48" i="21"/>
  <c r="AH30" i="38"/>
  <c r="B36" i="21" s="1"/>
  <c r="AH34" i="38"/>
  <c r="B40" i="21" s="1"/>
  <c r="C40" i="21" s="1"/>
  <c r="E40" i="21" s="1"/>
  <c r="AH40" i="38"/>
  <c r="B46" i="21" s="1"/>
  <c r="C46" i="21" s="1"/>
  <c r="E46" i="21" s="1"/>
  <c r="AH39" i="38"/>
  <c r="B45" i="21" s="1"/>
  <c r="AH35" i="38"/>
  <c r="B41" i="21" s="1"/>
  <c r="E37" i="21"/>
  <c r="E34" i="21"/>
  <c r="AH17" i="38"/>
  <c r="B23" i="21" s="1"/>
  <c r="C23" i="21" s="1"/>
  <c r="E23" i="21" s="1"/>
  <c r="AH38" i="38"/>
  <c r="B44" i="21" s="1"/>
  <c r="E39" i="21" l="1"/>
  <c r="B39" i="21"/>
  <c r="D138" i="21"/>
  <c r="E138" i="21"/>
  <c r="D155" i="21"/>
  <c r="E141" i="21"/>
  <c r="E134" i="21"/>
  <c r="E132" i="21"/>
  <c r="D151" i="21"/>
  <c r="E133" i="21"/>
  <c r="D82" i="21"/>
  <c r="D86" i="21"/>
  <c r="E131" i="21"/>
  <c r="E135" i="21"/>
  <c r="E130" i="21"/>
  <c r="E143" i="21"/>
  <c r="D84" i="21"/>
  <c r="E66" i="21"/>
  <c r="D121" i="21"/>
  <c r="D147" i="21"/>
  <c r="D123" i="21"/>
  <c r="E67" i="21"/>
  <c r="D115" i="21"/>
  <c r="D154" i="21"/>
  <c r="E33" i="21"/>
  <c r="E21" i="21"/>
  <c r="D142" i="21"/>
  <c r="E128" i="21"/>
  <c r="D119" i="21"/>
  <c r="D150" i="21"/>
  <c r="E150" i="21"/>
  <c r="E68" i="21"/>
  <c r="D120" i="21"/>
  <c r="E64" i="21"/>
  <c r="E144" i="21"/>
  <c r="E53" i="21"/>
  <c r="E102" i="21"/>
  <c r="E146" i="21"/>
  <c r="E58" i="21"/>
  <c r="E149" i="21"/>
  <c r="E55" i="21"/>
  <c r="D79" i="21"/>
  <c r="E19" i="21"/>
  <c r="E18" i="21"/>
  <c r="E57" i="21"/>
  <c r="E94" i="21"/>
  <c r="E45" i="21"/>
  <c r="E44" i="21"/>
  <c r="E35" i="21"/>
  <c r="E28" i="21"/>
</calcChain>
</file>

<file path=xl/comments1.xml><?xml version="1.0" encoding="utf-8"?>
<comments xmlns="http://schemas.openxmlformats.org/spreadsheetml/2006/main">
  <authors>
    <author>Author</author>
  </authors>
  <commentList>
    <comment ref="B8" authorId="0" shapeId="0">
      <text>
        <r>
          <rPr>
            <b/>
            <sz val="9"/>
            <color indexed="81"/>
            <rFont val="Segoe UI"/>
            <family val="2"/>
          </rPr>
          <t>Author:</t>
        </r>
        <r>
          <rPr>
            <sz val="9"/>
            <color indexed="81"/>
            <rFont val="Segoe UI"/>
            <family val="2"/>
          </rPr>
          <t xml:space="preserve">
Provide a reference to the formal system architecture. Update architecture according to your Data Flow Diagram considering data flow, trust boundaries, etc..  </t>
        </r>
      </text>
    </comment>
  </commentList>
</comments>
</file>

<file path=xl/comments2.xml><?xml version="1.0" encoding="utf-8"?>
<comments xmlns="http://schemas.openxmlformats.org/spreadsheetml/2006/main">
  <authors>
    <author>Author</author>
  </authors>
  <commentList>
    <comment ref="E51" authorId="0" shapeId="0">
      <text>
        <r>
          <rPr>
            <b/>
            <sz val="9"/>
            <color indexed="81"/>
            <rFont val="Segoe UI"/>
            <family val="2"/>
          </rPr>
          <t>Author:</t>
        </r>
        <r>
          <rPr>
            <sz val="9"/>
            <color indexed="81"/>
            <rFont val="Segoe UI"/>
            <family val="2"/>
          </rPr>
          <t xml:space="preserve">
I added the responsibilities of the hospital IT mgt as well since it is a shared responsibility. We, Stryker, care about the security our connected devices within the defined trust boundaries and the hospital has to think about similar controls during the integration of devices in their entire network</t>
        </r>
      </text>
    </comment>
  </commentList>
</comments>
</file>

<file path=xl/sharedStrings.xml><?xml version="1.0" encoding="utf-8"?>
<sst xmlns="http://schemas.openxmlformats.org/spreadsheetml/2006/main" count="3115" uniqueCount="1620">
  <si>
    <t>Confidentiality</t>
  </si>
  <si>
    <t>Integrity</t>
  </si>
  <si>
    <t>Availability</t>
  </si>
  <si>
    <t>ID</t>
  </si>
  <si>
    <t>Yes</t>
  </si>
  <si>
    <t>AC-1 Access control policy and management</t>
  </si>
  <si>
    <t>AC-2 Account management</t>
  </si>
  <si>
    <t>AC-7 Unsuccessful logon attempts</t>
  </si>
  <si>
    <t>AC-23 Data mining protection</t>
  </si>
  <si>
    <t>AC-24 Access control decisions</t>
  </si>
  <si>
    <t>CM-4 Security impact analysis</t>
  </si>
  <si>
    <t>IA-4 Identifier management</t>
  </si>
  <si>
    <t>IA-11 Re-authentication</t>
  </si>
  <si>
    <t>AC-21 Information sharing</t>
  </si>
  <si>
    <t>AU-1 Audit and accountability policy and procedures</t>
  </si>
  <si>
    <t>AU-2 Audit events</t>
  </si>
  <si>
    <t>AU-3 Content of audit records</t>
  </si>
  <si>
    <t>AU-6 Audit review, analysis and reporting</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</si>
  <si>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</si>
  <si>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</si>
  <si>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</si>
  <si>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</si>
  <si>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</si>
  <si>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</si>
  <si>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</si>
  <si>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</si>
  <si>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AC-18 Wireless access</t>
  </si>
  <si>
    <t>AC-19 Access control for mobile devices</t>
  </si>
  <si>
    <t>PL-4 Rules of behavior</t>
  </si>
  <si>
    <t>AC-5 Separation of duties</t>
  </si>
  <si>
    <t>CM-1 Configuration management policy and procedures</t>
  </si>
  <si>
    <t>CM-2 Baseline configuration</t>
  </si>
  <si>
    <t>CM-3 Configuration change control</t>
  </si>
  <si>
    <t>CM-5 Access restrictions for change</t>
  </si>
  <si>
    <t>CM-6 Configuration settings</t>
  </si>
  <si>
    <t>CM-7 Least functionality</t>
  </si>
  <si>
    <t>CM-9 Configuration management plan</t>
  </si>
  <si>
    <t>SA-10 Developer configuration management</t>
  </si>
  <si>
    <t>AC-17 Remote access</t>
  </si>
  <si>
    <t>IA-1 Identification and authentication policy and procedures</t>
  </si>
  <si>
    <t>IA-9 Service identification and authentication</t>
  </si>
  <si>
    <t>MA-1 System maintenance policy and procedures</t>
  </si>
  <si>
    <t>MA-2 Controlled maintenance</t>
  </si>
  <si>
    <t>MA-3 Maintenance tools</t>
  </si>
  <si>
    <t>MA-4 Nonlocal maintenance</t>
  </si>
  <si>
    <t>MA-5 Maintenance personnel</t>
  </si>
  <si>
    <t>MA-6 Timely maintenance</t>
  </si>
  <si>
    <t>MP-1 Media protection policy and procedures</t>
  </si>
  <si>
    <t>SA-8 Security engineering principles</t>
  </si>
  <si>
    <t>SA-11 Developer security testing and evaluation</t>
  </si>
  <si>
    <t>SA-14 Criticality analysis</t>
  </si>
  <si>
    <t>SI-11 Error handling</t>
  </si>
  <si>
    <t>AC-8 System use notification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</si>
  <si>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</si>
  <si>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</si>
  <si>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</si>
  <si>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</si>
  <si>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</si>
  <si>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</si>
  <si>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</si>
  <si>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</si>
  <si>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</si>
  <si>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</si>
  <si>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</si>
  <si>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</si>
  <si>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</si>
  <si>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</si>
  <si>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</si>
  <si>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</si>
  <si>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</si>
  <si>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</si>
  <si>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</si>
  <si>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</si>
  <si>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SI-1 System and information integrity policy and procedures</t>
  </si>
  <si>
    <t>PM-9 RISK MANAGEMENT strategy</t>
  </si>
  <si>
    <t>AC-14 Permitted actions without identification or authentication</t>
  </si>
  <si>
    <t>RA-5 Vulnerability scanning</t>
  </si>
  <si>
    <t>SA-13 Trustworthiness</t>
  </si>
  <si>
    <t>SC-12 Cryptographic key establishment and management</t>
  </si>
  <si>
    <t>SC-13 Cryptographic protection</t>
  </si>
  <si>
    <t>SC-17 Public key infrastructure certificates</t>
  </si>
  <si>
    <t>SC-28 Protection of information at rest</t>
  </si>
  <si>
    <t>SI-3 Malicious code protection</t>
  </si>
  <si>
    <t>SI-7 Software and information integrity</t>
  </si>
  <si>
    <t>SI-10 Information input validation</t>
  </si>
  <si>
    <t>MP-2 Media access</t>
  </si>
  <si>
    <t>SA-4 Acquisition PROCESS</t>
  </si>
  <si>
    <t>SA-12 Supply chain protection</t>
  </si>
  <si>
    <t>SC-7 Boundary protection</t>
  </si>
  <si>
    <t>SC-26 Honeypots</t>
  </si>
  <si>
    <t>SC-30 Concealment and misdirection</t>
  </si>
  <si>
    <t>SC-34 Non-modifiable executable programs</t>
  </si>
  <si>
    <t>SC-35 Honey clients</t>
  </si>
  <si>
    <t>SC-37 Out-of-band channels</t>
  </si>
  <si>
    <t>SC-44 Detonation chambers</t>
  </si>
  <si>
    <t>SI-2 Flaw remediation</t>
  </si>
  <si>
    <t>SI-4 Information system monitoring</t>
  </si>
  <si>
    <t>SI-15 Information output filtering</t>
  </si>
  <si>
    <t>IA-2 Identification and authentication (organizational users)</t>
  </si>
  <si>
    <t>IA-5 Authenticator management</t>
  </si>
  <si>
    <t>IA-7 Cryptographic module authentication</t>
  </si>
  <si>
    <t>IA-8 Identification and authentication (non-organizational users)</t>
  </si>
  <si>
    <t>IA-10 Adaptive identification and authentication</t>
  </si>
  <si>
    <t>CA-7 Continuous monitoring</t>
  </si>
  <si>
    <t>MP-4 Media</t>
  </si>
  <si>
    <t>MP-7 Media use</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</si>
  <si>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</si>
  <si>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</si>
  <si>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</si>
  <si>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</si>
  <si>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</si>
  <si>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</si>
  <si>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</si>
  <si>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</si>
  <si>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PL-2 System security plan</t>
  </si>
  <si>
    <t>SC-8 Transmission confidentiality and integrity</t>
  </si>
  <si>
    <t>MP-8 Media downgrading</t>
  </si>
  <si>
    <t>SA-1 System and services acquisition policy and procedures</t>
  </si>
  <si>
    <t>SA-3 System development life cycle</t>
  </si>
  <si>
    <t>SA-5 Information system documentation</t>
  </si>
  <si>
    <t>SA-9 External information system services</t>
  </si>
  <si>
    <t>SA-15 Development PROCESS, standards and tools</t>
  </si>
  <si>
    <t>SA-16 Developer-provided training</t>
  </si>
  <si>
    <t>SA-17 Developer security architecture and design</t>
  </si>
  <si>
    <t>SA-21 Developer screening</t>
  </si>
  <si>
    <t>SA-18 Tamper resistance and detection</t>
  </si>
  <si>
    <t>SC-25 Thin nodes</t>
  </si>
  <si>
    <t>SC-29 Heterogeneity</t>
  </si>
  <si>
    <t>SC-31 Covert channel analysis</t>
  </si>
  <si>
    <t>SC-41 Port and I/O device access</t>
  </si>
  <si>
    <t>SC-42 Sensor capability and data</t>
  </si>
  <si>
    <t>SC-43 Usage restrictions</t>
  </si>
  <si>
    <t>AT-1 Security awareness and training policy and procedures</t>
  </si>
  <si>
    <t>AT-2 Security awareness training</t>
  </si>
  <si>
    <t>AT-3 Security training</t>
  </si>
  <si>
    <t>PL-1 Security planning policy and procedures</t>
  </si>
  <si>
    <t>PL-7 Security concept of operations</t>
  </si>
  <si>
    <t>PL-8 Information security architecture</t>
  </si>
  <si>
    <t>PS-1 Personnel security policy and procedures</t>
  </si>
  <si>
    <t>SC-1 System and communications protection policy and procedures</t>
  </si>
  <si>
    <t>SI-5 Security alerts, advisories, and directives</t>
  </si>
  <si>
    <t>SI-6 Security functionality VERIFICATION</t>
  </si>
  <si>
    <t>SI-8 Spam protection</t>
  </si>
  <si>
    <t>SI-12 Information handling and retention</t>
  </si>
  <si>
    <t>SI-17 Fail-safe procedures</t>
  </si>
  <si>
    <t>PM-1 Information security program plan</t>
  </si>
  <si>
    <t>PM-12 Insider threat program</t>
  </si>
  <si>
    <t>PM-14 Testing, training and monitoring</t>
  </si>
  <si>
    <t>PM-15 Contacts with security groups and associations</t>
  </si>
  <si>
    <t>PM-16 Threat awareness program</t>
  </si>
  <si>
    <t>Applicable?</t>
  </si>
  <si>
    <t>DHF Reference:</t>
  </si>
  <si>
    <t>Product/Entity:</t>
  </si>
  <si>
    <t>System shall provide automatic logoff after a period of inactivity</t>
  </si>
  <si>
    <t>AUTOMATIC LOGOFF (ALOF)</t>
  </si>
  <si>
    <t>AUDIT CONTROLS (AUDT)</t>
  </si>
  <si>
    <t>AUTHORIZATION (AUTH)</t>
  </si>
  <si>
    <t xml:space="preserve">System shall provide the Hospital system administrator the ability  to configure the products security capabilities </t>
  </si>
  <si>
    <t>HEALTH DATA DE-IDENTIFICATION (DIDT)</t>
  </si>
  <si>
    <t>CYBER SECURITY PRODUCT UPGRADES (CSUP)</t>
  </si>
  <si>
    <t>CONFIGURATION OF SECURITY FEATURES (CNFS)</t>
  </si>
  <si>
    <t>DATA BACKUP AND DISASTER RECOVERY (DTBK)</t>
  </si>
  <si>
    <t>EMERGENCY ACCESS (EMRG)</t>
  </si>
  <si>
    <t>The device shall ensure the integrity of stored data with implicit/explicit error detection/correction technology</t>
  </si>
  <si>
    <t>The system shall support the use of anti-malware mechanism</t>
  </si>
  <si>
    <t xml:space="preserve">The system shall provide node authentication to ensure that only known devices can connect with each other and share data  </t>
  </si>
  <si>
    <t>NODE AUTHENTICATION (NAUT)</t>
  </si>
  <si>
    <t xml:space="preserve">The system shall provide the ability to authenticate users </t>
  </si>
  <si>
    <t>PERSON AUTHENTICATION (PAUT)</t>
  </si>
  <si>
    <t>The system components that maintain private data shall be physically secure</t>
  </si>
  <si>
    <t>PHYSICAL LOCKS (PLOK)</t>
  </si>
  <si>
    <t>The system software development plan shall address security support of 3rd party components throughout system life cycle</t>
  </si>
  <si>
    <t>ROADMAP FOR THIRD PARTY COMPONENTS IN DEVICE LIFE CYCLE (RDMP)</t>
  </si>
  <si>
    <t>System shall provide hardening features to guard against cyber attacks and malware</t>
  </si>
  <si>
    <t>The system service/user manuals shall provide security guidance for operators and administrators</t>
  </si>
  <si>
    <t>The system shall establish technical controls to mitigate the potential for compromise to the integrity and confidentiality of health data stored on product or removable media</t>
  </si>
  <si>
    <t>SYSTEM AND APPLICATION HARDENING (SAHD)</t>
  </si>
  <si>
    <t>SECURITY GUIDANCE (SGUD)</t>
  </si>
  <si>
    <t>HEALTH DATA STORAGE CONFIDENTIALITY (STCF)</t>
  </si>
  <si>
    <t>TRANSMISSION CONFIDENTIALITY (TXCF)</t>
  </si>
  <si>
    <t>TRANSMISSION INTEGRITY (TXIG)</t>
  </si>
  <si>
    <t>Capability</t>
  </si>
  <si>
    <t>Requirement Overview</t>
  </si>
  <si>
    <t>Category</t>
  </si>
  <si>
    <t>Rationale for Selection</t>
  </si>
  <si>
    <t>Selection</t>
  </si>
  <si>
    <t>AC-6 Least Privilege</t>
  </si>
  <si>
    <t>AC-3 Access enforcement</t>
  </si>
  <si>
    <t>AU-7 Audit reduction and report generation</t>
  </si>
  <si>
    <t>AU-8 Time stamps</t>
  </si>
  <si>
    <t>AU-5 Response to audit processing failures</t>
  </si>
  <si>
    <t>AU-4 Audit storage capacity</t>
  </si>
  <si>
    <t>AC-11 Session lock</t>
  </si>
  <si>
    <t>SC-40 Wireless link protection</t>
  </si>
  <si>
    <t>ALOF</t>
  </si>
  <si>
    <t>AUDT</t>
  </si>
  <si>
    <t>AUTH</t>
  </si>
  <si>
    <t>CNFS</t>
  </si>
  <si>
    <t>CSUP</t>
  </si>
  <si>
    <t>DIDT</t>
  </si>
  <si>
    <t>DTBK</t>
  </si>
  <si>
    <t>EMRG</t>
  </si>
  <si>
    <t>IGAU</t>
  </si>
  <si>
    <t>MLDP</t>
  </si>
  <si>
    <t>NAUT</t>
  </si>
  <si>
    <t>PAUT</t>
  </si>
  <si>
    <t>PLOK</t>
  </si>
  <si>
    <t>RDMP</t>
  </si>
  <si>
    <t>SAHD</t>
  </si>
  <si>
    <t>SGUD</t>
  </si>
  <si>
    <t>STCF</t>
  </si>
  <si>
    <t>TXCF</t>
  </si>
  <si>
    <t>TXIG</t>
  </si>
  <si>
    <t>CONTROL CODE AND DESCRIPTION</t>
  </si>
  <si>
    <t>Document Revision</t>
  </si>
  <si>
    <t>Project (DHF) Number</t>
  </si>
  <si>
    <t>Division/Function</t>
  </si>
  <si>
    <t>PRODUCT SECURITY STANDARD ASSESSMENT - Logic Tables</t>
  </si>
  <si>
    <t>NIST H</t>
  </si>
  <si>
    <t>NIST L</t>
  </si>
  <si>
    <t>NIST M</t>
  </si>
  <si>
    <t>(1) (2) (3) (4)</t>
  </si>
  <si>
    <t>Y</t>
  </si>
  <si>
    <t>N</t>
  </si>
  <si>
    <t>(1) (2)</t>
  </si>
  <si>
    <t>(1)</t>
  </si>
  <si>
    <t>(1) (2) (4) (5)</t>
  </si>
  <si>
    <t>(2)</t>
  </si>
  <si>
    <t>(1) (2) (3)</t>
  </si>
  <si>
    <t>(3)</t>
  </si>
  <si>
    <t/>
  </si>
  <si>
    <t>(1) (2) (4)</t>
  </si>
  <si>
    <t>(1) (3)</t>
  </si>
  <si>
    <t>(1) (2) (3) (5)</t>
  </si>
  <si>
    <t>(2) (3)</t>
  </si>
  <si>
    <t>(2) (3) (4)</t>
  </si>
  <si>
    <t>(1) (4)</t>
  </si>
  <si>
    <t>FINAL</t>
  </si>
  <si>
    <t>COMBINED</t>
  </si>
  <si>
    <t>Include?</t>
  </si>
  <si>
    <t>PRODUCT SECURITY STANDARD ASSESSMENT - Header</t>
  </si>
  <si>
    <t>PRODUCT SECURITY STANDARD ASSESSMENT - Capabilities Assessment</t>
  </si>
  <si>
    <t>Author</t>
  </si>
  <si>
    <t>Revision</t>
  </si>
  <si>
    <t>Project Lead</t>
  </si>
  <si>
    <t>Document Number</t>
  </si>
  <si>
    <t>Project Name</t>
  </si>
  <si>
    <t>Comments</t>
  </si>
  <si>
    <t>Comment</t>
  </si>
  <si>
    <t>Date</t>
  </si>
  <si>
    <t>Description of Medical Device/System in scope</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</si>
  <si>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</si>
  <si>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</si>
  <si>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</si>
  <si>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</si>
  <si>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</si>
  <si>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</si>
  <si>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</si>
  <si>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</si>
  <si>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</si>
  <si>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</si>
  <si>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</si>
  <si>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</si>
  <si>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</si>
  <si>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Form/Reference</t>
  </si>
  <si>
    <t>Worksheet</t>
  </si>
  <si>
    <t>Explanation</t>
  </si>
  <si>
    <t>Header</t>
  </si>
  <si>
    <t>Logic Tables</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</si>
  <si>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</si>
  <si>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</si>
  <si>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</si>
  <si>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</si>
  <si>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</si>
  <si>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</si>
  <si>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</si>
  <si>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</si>
  <si>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</si>
  <si>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</si>
  <si>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</si>
  <si>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</si>
  <si>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</si>
  <si>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</si>
  <si>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</si>
  <si>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</si>
  <si>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</si>
  <si>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</si>
  <si>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</si>
  <si>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</si>
  <si>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</si>
  <si>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</si>
  <si>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</si>
  <si>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</si>
  <si>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</si>
  <si>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</si>
  <si>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</si>
  <si>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</si>
  <si>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</si>
  <si>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</si>
  <si>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</si>
  <si>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</si>
  <si>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</si>
  <si>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</si>
  <si>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</si>
  <si>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</si>
  <si>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</si>
  <si>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</si>
  <si>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</si>
  <si>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</si>
  <si>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</si>
  <si>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</si>
  <si>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</si>
  <si>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</si>
  <si>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</si>
  <si>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</si>
  <si>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</si>
  <si>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</si>
  <si>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</si>
  <si>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</si>
  <si>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</si>
  <si>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</si>
  <si>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</si>
  <si>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</si>
  <si>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</si>
  <si>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</si>
  <si>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</si>
  <si>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</si>
  <si>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</si>
  <si>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</si>
  <si>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</si>
  <si>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</si>
  <si>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</si>
  <si>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</si>
  <si>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</si>
  <si>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</si>
  <si>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</si>
  <si>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</si>
  <si>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</si>
  <si>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</si>
  <si>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</si>
  <si>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</si>
  <si>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</si>
  <si>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</si>
  <si>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</si>
  <si>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</si>
  <si>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</si>
  <si>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</si>
  <si>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</si>
  <si>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</si>
  <si>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</si>
  <si>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</si>
  <si>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</si>
  <si>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</si>
  <si>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</si>
  <si>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</si>
  <si>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</si>
  <si>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</si>
  <si>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</si>
  <si>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</si>
  <si>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</si>
  <si>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</si>
  <si>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</si>
  <si>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</si>
  <si>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</si>
  <si>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</si>
  <si>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</si>
  <si>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</si>
  <si>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</si>
  <si>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</si>
  <si>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</si>
  <si>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</si>
  <si>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</si>
  <si>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</si>
  <si>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</si>
  <si>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</si>
  <si>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</si>
  <si>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</si>
  <si>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</si>
  <si>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</si>
  <si>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</si>
  <si>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</si>
  <si>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</si>
  <si>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</si>
  <si>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</si>
  <si>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</si>
  <si>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</si>
  <si>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</si>
  <si>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</si>
  <si>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</si>
  <si>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</si>
  <si>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</si>
  <si>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</si>
  <si>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</si>
  <si>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</si>
  <si>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</si>
  <si>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</si>
  <si>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</si>
  <si>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</si>
  <si>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</si>
  <si>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</si>
  <si>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</si>
  <si>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</si>
  <si>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</si>
  <si>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</si>
  <si>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</si>
  <si>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</si>
  <si>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</si>
  <si>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</si>
  <si>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</si>
  <si>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</si>
  <si>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</si>
  <si>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</si>
  <si>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</si>
  <si>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</si>
  <si>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</si>
  <si>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</si>
  <si>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</si>
  <si>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</si>
  <si>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</si>
  <si>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</si>
  <si>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</si>
  <si>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</si>
  <si>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</si>
  <si>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</si>
  <si>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</si>
  <si>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</si>
  <si>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</si>
  <si>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</si>
  <si>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</si>
  <si>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</si>
  <si>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</si>
  <si>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</si>
  <si>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</si>
  <si>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</si>
  <si>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</si>
  <si>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</si>
  <si>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</si>
  <si>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</si>
  <si>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</si>
  <si>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</si>
  <si>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</si>
  <si>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</si>
  <si>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</si>
  <si>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</si>
  <si>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</si>
  <si>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</si>
  <si>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</si>
  <si>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</si>
  <si>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</si>
  <si>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</si>
  <si>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</si>
  <si>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</si>
  <si>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</si>
  <si>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</si>
  <si>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</si>
  <si>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</si>
  <si>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</si>
  <si>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</si>
  <si>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</si>
  <si>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</si>
  <si>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</si>
  <si>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</si>
  <si>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</si>
  <si>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</si>
  <si>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</si>
  <si>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</si>
  <si>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</si>
  <si>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</si>
  <si>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</si>
  <si>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</si>
  <si>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</si>
  <si>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</si>
  <si>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</si>
  <si>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</si>
  <si>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</si>
  <si>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</si>
  <si>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</si>
  <si>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</si>
  <si>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</si>
  <si>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</si>
  <si>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</si>
  <si>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</si>
  <si>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</si>
  <si>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</si>
  <si>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</si>
  <si>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</si>
  <si>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</si>
  <si>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</si>
  <si>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</si>
  <si>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</si>
  <si>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</si>
  <si>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</si>
  <si>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</si>
  <si>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</si>
  <si>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</si>
  <si>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</si>
  <si>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</si>
  <si>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</si>
  <si>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</si>
  <si>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</si>
  <si>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</si>
  <si>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</si>
  <si>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</si>
  <si>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</si>
  <si>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</si>
  <si>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</si>
  <si>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</si>
  <si>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</si>
  <si>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</si>
  <si>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</si>
  <si>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</si>
  <si>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</si>
  <si>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</si>
  <si>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</si>
  <si>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</si>
  <si>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</si>
  <si>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</si>
  <si>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</si>
  <si>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</si>
  <si>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</si>
  <si>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</si>
  <si>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</si>
  <si>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</si>
  <si>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</si>
  <si>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</si>
  <si>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</si>
  <si>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</si>
  <si>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</si>
  <si>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</si>
  <si>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</si>
  <si>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</si>
  <si>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</si>
  <si>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</si>
  <si>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</si>
  <si>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</si>
  <si>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</si>
  <si>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</si>
  <si>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</si>
  <si>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</si>
  <si>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</si>
  <si>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</si>
  <si>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</si>
  <si>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</si>
  <si>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</si>
  <si>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</si>
  <si>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</si>
  <si>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</si>
  <si>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</si>
  <si>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</si>
  <si>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</si>
  <si>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</si>
  <si>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</si>
  <si>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</si>
  <si>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</si>
  <si>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</si>
  <si>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</si>
  <si>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</si>
  <si>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</si>
  <si>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</si>
  <si>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</si>
  <si>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</si>
  <si>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</si>
  <si>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</si>
  <si>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</si>
  <si>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</si>
  <si>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</si>
  <si>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</si>
  <si>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</si>
  <si>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</si>
  <si>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</si>
  <si>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</si>
  <si>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</si>
  <si>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</si>
  <si>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</si>
  <si>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</si>
  <si>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</si>
  <si>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</si>
  <si>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</si>
  <si>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</si>
  <si>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</si>
  <si>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</si>
  <si>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</si>
  <si>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</si>
  <si>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</si>
  <si>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</si>
  <si>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</si>
  <si>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</si>
  <si>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</si>
  <si>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</si>
  <si>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</si>
  <si>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</si>
  <si>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</si>
  <si>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</si>
  <si>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</si>
  <si>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</si>
  <si>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</si>
  <si>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</si>
  <si>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</si>
  <si>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</si>
  <si>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</si>
  <si>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</si>
  <si>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</si>
  <si>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</si>
  <si>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</si>
  <si>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</si>
  <si>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</si>
  <si>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</si>
  <si>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</si>
  <si>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</si>
  <si>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</si>
  <si>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</si>
  <si>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</si>
  <si>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</si>
  <si>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</si>
  <si>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</si>
  <si>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</si>
  <si>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</si>
  <si>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</si>
  <si>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</si>
  <si>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</si>
  <si>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</si>
  <si>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</si>
  <si>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</si>
  <si>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</si>
  <si>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</si>
  <si>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</si>
  <si>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</si>
  <si>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</si>
  <si>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</si>
  <si>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</si>
  <si>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</si>
  <si>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</si>
  <si>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</si>
  <si>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</si>
  <si>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</si>
  <si>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</si>
  <si>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</si>
  <si>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</si>
  <si>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</si>
  <si>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</si>
  <si>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</si>
  <si>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</si>
  <si>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</si>
  <si>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</si>
  <si>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</si>
  <si>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</si>
  <si>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</si>
  <si>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</si>
  <si>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</si>
  <si>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</si>
  <si>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</si>
  <si>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</si>
  <si>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</si>
  <si>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</si>
  <si>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</si>
  <si>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</si>
  <si>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</si>
  <si>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</si>
  <si>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</si>
  <si>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</si>
  <si>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</si>
  <si>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</si>
  <si>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</si>
  <si>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</si>
  <si>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</si>
  <si>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</si>
  <si>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</si>
  <si>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</si>
  <si>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</si>
  <si>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</si>
  <si>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</si>
  <si>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</si>
  <si>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</si>
  <si>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</si>
  <si>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</si>
  <si>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</si>
  <si>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</si>
  <si>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</si>
  <si>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</si>
  <si>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</si>
  <si>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</si>
  <si>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</si>
  <si>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</si>
  <si>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</si>
  <si>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</si>
  <si>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</si>
  <si>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</si>
  <si>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</si>
  <si>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</si>
  <si>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</si>
  <si>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</si>
  <si>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</si>
  <si>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</si>
  <si>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</si>
  <si>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</si>
  <si>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</si>
  <si>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</si>
  <si>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</si>
  <si>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</si>
  <si>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</si>
  <si>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</si>
  <si>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</si>
  <si>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</si>
  <si>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</si>
  <si>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</si>
  <si>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</si>
  <si>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</si>
  <si>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</si>
  <si>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</si>
  <si>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</si>
  <si>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</si>
  <si>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</si>
  <si>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</si>
  <si>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</si>
  <si>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</si>
  <si>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</si>
  <si>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</si>
  <si>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</si>
  <si>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</si>
  <si>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</si>
  <si>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</si>
  <si>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</si>
  <si>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</si>
  <si>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</si>
  <si>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</si>
  <si>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</si>
  <si>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</si>
  <si>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</si>
  <si>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</si>
  <si>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</si>
  <si>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</si>
  <si>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</si>
  <si>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</si>
  <si>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</si>
  <si>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</si>
  <si>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</si>
  <si>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</si>
  <si>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</si>
  <si>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</si>
  <si>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</si>
  <si>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</si>
  <si>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</si>
  <si>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</si>
  <si>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</si>
  <si>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</si>
  <si>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</si>
  <si>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</si>
  <si>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</si>
  <si>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</si>
  <si>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</si>
  <si>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</si>
  <si>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</si>
  <si>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</si>
  <si>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</si>
  <si>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</si>
  <si>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</si>
  <si>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</si>
  <si>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</si>
  <si>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</si>
  <si>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</si>
  <si>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</si>
  <si>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</si>
  <si>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</si>
  <si>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</si>
  <si>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</si>
  <si>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</si>
  <si>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</si>
  <si>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</si>
  <si>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</si>
  <si>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</si>
  <si>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</si>
  <si>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</si>
  <si>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</si>
  <si>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</si>
  <si>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</si>
  <si>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</si>
  <si>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</si>
  <si>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</si>
  <si>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</si>
  <si>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</si>
  <si>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</si>
  <si>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</si>
  <si>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</si>
  <si>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</si>
  <si>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</si>
  <si>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</si>
  <si>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</si>
  <si>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</si>
  <si>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</si>
  <si>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</si>
  <si>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</si>
  <si>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</si>
  <si>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</si>
  <si>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</si>
  <si>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</si>
  <si>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</si>
  <si>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</si>
  <si>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</si>
  <si>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</si>
  <si>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</si>
  <si>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</si>
  <si>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</si>
  <si>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</si>
  <si>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</si>
  <si>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</si>
  <si>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</si>
  <si>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</si>
  <si>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</si>
  <si>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</si>
  <si>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</si>
  <si>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</si>
  <si>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</si>
  <si>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</si>
  <si>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</si>
  <si>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</si>
  <si>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</si>
  <si>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</si>
  <si>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</si>
  <si>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</si>
  <si>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</si>
  <si>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</si>
  <si>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</si>
  <si>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</si>
  <si>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</si>
  <si>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</si>
  <si>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</si>
  <si>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</si>
  <si>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</si>
  <si>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</si>
  <si>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</si>
  <si>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</si>
  <si>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</si>
  <si>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</si>
  <si>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</si>
  <si>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</si>
  <si>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Capabilities Assessment</t>
  </si>
  <si>
    <t>Table of Contents</t>
  </si>
  <si>
    <t>MALWARE DETECTION/PROTECTION (MLDP)</t>
  </si>
  <si>
    <t>HEALTH DATA INTEGRITY AND AUTHENTICITY (IGAU)</t>
  </si>
  <si>
    <t>(select)</t>
  </si>
  <si>
    <t>Related MDS2 Questions</t>
  </si>
  <si>
    <t>Question</t>
  </si>
  <si>
    <t>Note</t>
  </si>
  <si>
    <t>Answer</t>
  </si>
  <si>
    <t>1. Authority &amp; Purpose</t>
  </si>
  <si>
    <t>2. Accountability, Audit, Risk Management</t>
  </si>
  <si>
    <t>3. Data Quality &amp; Integrity</t>
  </si>
  <si>
    <t>4. Data Minimization &amp; Retention</t>
  </si>
  <si>
    <t>5. Individual Participation &amp; Redress</t>
  </si>
  <si>
    <t>6. Security</t>
  </si>
  <si>
    <t>7. Transparency</t>
  </si>
  <si>
    <t>8. Use Limitation</t>
  </si>
  <si>
    <t>1.1 Authority to collect</t>
  </si>
  <si>
    <t>1.2 Purpose Specification</t>
  </si>
  <si>
    <t>2.2 Privacy Impact &amp; Risk Assessment</t>
  </si>
  <si>
    <t xml:space="preserve">2.7 Privacy Enhanced System design &amp; Development </t>
  </si>
  <si>
    <t>3.1 Data Quality</t>
  </si>
  <si>
    <t>3.2 Data Integrity &amp; Data Integrity Board</t>
  </si>
  <si>
    <t>4.1 Minimization of personally identifiable information</t>
  </si>
  <si>
    <t>4.2 Data retention and disposal</t>
  </si>
  <si>
    <t>4.3 Minimization of PII used in Testing, Training and IP</t>
  </si>
  <si>
    <t>5.1 Consent</t>
  </si>
  <si>
    <t>5.2 Individual Access</t>
  </si>
  <si>
    <t>5.3 Redress</t>
  </si>
  <si>
    <t>6.1 Inventory of Personally Identifiable Information</t>
  </si>
  <si>
    <t>7.1 Privacy Notice</t>
  </si>
  <si>
    <t>8.1 Internal Use</t>
  </si>
  <si>
    <t>Business Unit</t>
  </si>
  <si>
    <t>Change History (Rows may be added)</t>
  </si>
  <si>
    <t>Form</t>
  </si>
  <si>
    <t>Reference</t>
  </si>
  <si>
    <t>Details concerning the NIST security controls, including additional guidance, control enhancements, and Stryker-specific guidelines</t>
  </si>
  <si>
    <t>Explanation from AAMI/IEC TIR80001-2-8:2016</t>
  </si>
  <si>
    <r>
      <rPr>
        <b/>
        <sz val="8"/>
        <color theme="1"/>
        <rFont val="Cambria"/>
        <family val="1"/>
      </rPr>
      <t xml:space="preserve">Requirement goal: </t>
    </r>
    <r>
      <rPr>
        <sz val="8"/>
        <color theme="1"/>
        <rFont val="Cambria"/>
        <family val="1"/>
      </rPr>
      <t xml:space="preserve">
Reduce the RISK of unauthorized access to HEALTH DATA from an unattended workspot.
Prevent misuse by other users if a system or workspot is left idle for a period of time.
</t>
    </r>
    <r>
      <rPr>
        <b/>
        <sz val="8"/>
        <color theme="1"/>
        <rFont val="Cambria"/>
        <family val="1"/>
      </rPr>
      <t>User need:</t>
    </r>
    <r>
      <rPr>
        <sz val="8"/>
        <color theme="1"/>
        <rFont val="Cambria"/>
        <family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</si>
  <si>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PRODUCT SECURITY STANDARD ASSESSMENT - Capability Explanations and MDS2 References</t>
  </si>
  <si>
    <t>Capabilities and MDS2</t>
  </si>
  <si>
    <r>
      <rPr>
        <b/>
        <sz val="8"/>
        <color theme="1"/>
        <rFont val="Cambria"/>
        <family val="1"/>
      </rPr>
      <t xml:space="preserve">Requirement goal: </t>
    </r>
    <r>
      <rPr>
        <sz val="8"/>
        <color theme="1"/>
        <rFont val="Cambria"/>
        <family val="1"/>
      </rPr>
      <t xml:space="preserve">
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theme="1"/>
        <rFont val="Cambria"/>
        <family val="1"/>
      </rPr>
      <t xml:space="preserve">User need: </t>
    </r>
    <r>
      <rPr>
        <sz val="8"/>
        <color theme="1"/>
        <rFont val="Cambria"/>
        <family val="1"/>
      </rPr>
      <t xml:space="preserve">
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</si>
  <si>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Form on which to select security level, relevant capabilities, and whether privacy by design elements are relevant</t>
  </si>
  <si>
    <t>Formula tables used to determine which controls and control enhancements must be assessed based on selected standard, selected capabilities, and security level</t>
  </si>
  <si>
    <t>Chart listing the explanations of each security capability, and the MDS2 questions that correspond to each</t>
  </si>
  <si>
    <t>In Scope</t>
  </si>
  <si>
    <t>Potentially</t>
  </si>
  <si>
    <t>AC-12 Session termination</t>
  </si>
  <si>
    <r>
      <rPr>
        <b/>
        <sz val="8"/>
        <rFont val="Cambria"/>
        <family val="1"/>
      </rPr>
      <t xml:space="preserve">Requirement goal: </t>
    </r>
    <r>
      <rPr>
        <sz val="8"/>
        <rFont val="Cambria"/>
        <family val="1"/>
      </rPr>
      <t xml:space="preserve">
Following the principle of data minimization, provide control of access to HEALTH DATA and functions only as necessary to perform the tasks required by the HDO consistent with the INTENDED USE.
</t>
    </r>
    <r>
      <rPr>
        <b/>
        <sz val="8"/>
        <rFont val="Cambria"/>
        <family val="1"/>
      </rPr>
      <t xml:space="preserve">User need: </t>
    </r>
    <r>
      <rPr>
        <sz val="8"/>
        <rFont val="Cambria"/>
        <family val="1"/>
      </rPr>
      <t xml:space="preserve">
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</si>
  <si>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r>
      <rPr>
        <b/>
        <sz val="8"/>
        <color theme="1"/>
        <rFont val="Cambria"/>
        <family val="1"/>
      </rPr>
      <t xml:space="preserve">Requirement goal: </t>
    </r>
    <r>
      <rPr>
        <sz val="8"/>
        <color theme="1"/>
        <rFont val="Cambria"/>
        <family val="1"/>
      </rPr>
      <t xml:space="preserve">
Create a unified way of working. Installation / Upgrade of product security patches by on-site service staff, remote service staff, and possibly authorized HDO staff (downloadable patches).
</t>
    </r>
    <r>
      <rPr>
        <b/>
        <sz val="8"/>
        <color theme="1"/>
        <rFont val="Cambria"/>
        <family val="1"/>
      </rPr>
      <t>User need:</t>
    </r>
    <r>
      <rPr>
        <sz val="8"/>
        <color theme="1"/>
        <rFont val="Cambria"/>
        <family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</si>
  <si>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r>
      <rPr>
        <b/>
        <sz val="8"/>
        <color theme="1"/>
        <rFont val="Cambria"/>
        <family val="1"/>
      </rPr>
      <t xml:space="preserve">Requirement goal: </t>
    </r>
    <r>
      <rPr>
        <sz val="8"/>
        <color theme="1"/>
        <rFont val="Cambria"/>
        <family val="1"/>
      </rPr>
      <t xml:space="preserve">
To allow the HDO to determine how to utilize the product SECURITY CAPABILITIES to meet their needs for policy and/or workflow.
</t>
    </r>
    <r>
      <rPr>
        <b/>
        <sz val="8"/>
        <color theme="1"/>
        <rFont val="Cambria"/>
        <family val="1"/>
      </rPr>
      <t xml:space="preserve">User need: </t>
    </r>
    <r>
      <rPr>
        <sz val="8"/>
        <color theme="1"/>
        <rFont val="Cambria"/>
        <family val="1"/>
      </rPr>
      <t xml:space="preserve">
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</si>
  <si>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theme="1"/>
        <rFont val="Cambria"/>
        <family val="1"/>
      </rPr>
      <t xml:space="preserve">Requirement goal: </t>
    </r>
    <r>
      <rPr>
        <sz val="8"/>
        <color theme="1"/>
        <rFont val="Cambria"/>
        <family val="1"/>
      </rPr>
      <t xml:space="preserve">
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theme="1"/>
        <rFont val="Cambria"/>
        <family val="1"/>
      </rPr>
      <t xml:space="preserve">User need: 
</t>
    </r>
    <r>
      <rPr>
        <sz val="8"/>
        <color theme="1"/>
        <rFont val="Cambria"/>
        <family val="1"/>
      </rPr>
      <t>Clinical user, service engineers and marketing need to be able to de-identify HEALTH DATA for various purposes not requiring PATIENT identity.</t>
    </r>
  </si>
  <si>
    <r>
      <rPr>
        <b/>
        <sz val="8"/>
        <color theme="1"/>
        <rFont val="Cambria"/>
        <family val="1"/>
      </rPr>
      <t xml:space="preserve">Requirement goal: </t>
    </r>
    <r>
      <rPr>
        <sz val="8"/>
        <color theme="1"/>
        <rFont val="Cambria"/>
        <family val="1"/>
      </rPr>
      <t xml:space="preserve">
Assure that the healthcare provider can continue business after damage or destruction of data, hardware, or software.
</t>
    </r>
    <r>
      <rPr>
        <b/>
        <sz val="8"/>
        <color theme="1"/>
        <rFont val="Cambria"/>
        <family val="1"/>
      </rPr>
      <t xml:space="preserve">User need: </t>
    </r>
    <r>
      <rPr>
        <sz val="8"/>
        <color theme="1"/>
        <rFont val="Cambria"/>
        <family val="1"/>
      </rPr>
      <t xml:space="preserve">
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</si>
  <si>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r>
      <rPr>
        <b/>
        <sz val="8"/>
        <color theme="1"/>
        <rFont val="Cambria"/>
        <family val="1"/>
      </rPr>
      <t xml:space="preserve">Requirement goal: </t>
    </r>
    <r>
      <rPr>
        <sz val="8"/>
        <color theme="1"/>
        <rFont val="Cambria"/>
        <family val="1"/>
      </rPr>
      <t xml:space="preserve">
Ensure that access to protected HEALTH DATA is possible in case of an emergency situation requiring immediate access to stored HEALTH DATA.
</t>
    </r>
    <r>
      <rPr>
        <b/>
        <sz val="8"/>
        <color theme="1"/>
        <rFont val="Cambria"/>
        <family val="1"/>
      </rPr>
      <t>User need:</t>
    </r>
    <r>
      <rPr>
        <sz val="8"/>
        <color theme="1"/>
        <rFont val="Cambria"/>
        <family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</si>
  <si>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r>
      <rPr>
        <b/>
        <sz val="8"/>
        <color theme="1"/>
        <rFont val="Cambria"/>
        <family val="1"/>
      </rPr>
      <t xml:space="preserve">Requirement goal: </t>
    </r>
    <r>
      <rPr>
        <sz val="8"/>
        <color theme="1"/>
        <rFont val="Cambria"/>
        <family val="1"/>
      </rPr>
      <t xml:space="preserve">
Assure that HEALTH DATA has not been altered or destroyed in non-authorized manner and is from the originator. Assure integrity of HEALTH DATA.
</t>
    </r>
    <r>
      <rPr>
        <b/>
        <sz val="8"/>
        <color theme="1"/>
        <rFont val="Cambria"/>
        <family val="1"/>
      </rPr>
      <t xml:space="preserve">User need: 
</t>
    </r>
    <r>
      <rPr>
        <sz val="8"/>
        <color theme="1"/>
        <rFont val="Cambria"/>
        <family val="1"/>
      </rPr>
      <t>User wants the assurance that HEALTH DATA is reliable and not tampered with.
Solutions are to include both fixed and also removable media.</t>
    </r>
  </si>
  <si>
    <r>
      <rPr>
        <b/>
        <sz val="8"/>
        <color theme="1"/>
        <rFont val="Cambria"/>
        <family val="1"/>
      </rPr>
      <t xml:space="preserve">Requirement goal: </t>
    </r>
    <r>
      <rPr>
        <sz val="8"/>
        <color theme="1"/>
        <rFont val="Cambria"/>
        <family val="1"/>
      </rPr>
      <t xml:space="preserve">
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theme="1"/>
        <rFont val="Cambria"/>
        <family val="1"/>
      </rPr>
      <t xml:space="preserve">User need: </t>
    </r>
    <r>
      <rPr>
        <sz val="8"/>
        <color theme="1"/>
        <rFont val="Cambria"/>
        <family val="1"/>
      </rPr>
      <t xml:space="preserve">
HDOs need to detect traditional malware as well as unauthorized software that could interfere with proper operation of the device/system.</t>
    </r>
  </si>
  <si>
    <r>
      <rPr>
        <b/>
        <sz val="8"/>
        <color theme="1"/>
        <rFont val="Cambria"/>
        <family val="1"/>
      </rPr>
      <t xml:space="preserve">Requirement goal: </t>
    </r>
    <r>
      <rPr>
        <sz val="8"/>
        <color theme="1"/>
        <rFont val="Cambria"/>
        <family val="1"/>
      </rPr>
      <t xml:space="preserve">
Authentication policies need to be flexible to adapt to local HDO IT policy. As necessary, use node authentication when communicating HEALTH DATA.
</t>
    </r>
    <r>
      <rPr>
        <b/>
        <sz val="8"/>
        <color theme="1"/>
        <rFont val="Cambria"/>
        <family val="1"/>
      </rPr>
      <t xml:space="preserve">User need: 
</t>
    </r>
    <r>
      <rPr>
        <sz val="8"/>
        <color theme="1"/>
        <rFont val="Cambria"/>
        <family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</si>
  <si>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r>
      <rPr>
        <b/>
        <sz val="8"/>
        <color theme="1"/>
        <rFont val="Cambria"/>
        <family val="1"/>
      </rPr>
      <t xml:space="preserve">Requirement goal: </t>
    </r>
    <r>
      <rPr>
        <sz val="8"/>
        <color theme="1"/>
        <rFont val="Cambria"/>
        <family val="1"/>
      </rPr>
      <t xml:space="preserve">
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theme="1"/>
        <rFont val="Cambria"/>
        <family val="1"/>
      </rPr>
      <t xml:space="preserve">User need: </t>
    </r>
    <r>
      <rPr>
        <sz val="8"/>
        <color theme="1"/>
        <rFont val="Cambria"/>
        <family val="1"/>
      </rPr>
      <t xml:space="preserve">
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</si>
  <si>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r>
      <rPr>
        <b/>
        <sz val="8"/>
        <color theme="1"/>
        <rFont val="Cambria"/>
        <family val="1"/>
      </rPr>
      <t xml:space="preserve">Requirement goal: </t>
    </r>
    <r>
      <rPr>
        <sz val="8"/>
        <color theme="1"/>
        <rFont val="Cambria"/>
        <family val="1"/>
      </rPr>
      <t xml:space="preserve">
Assure that unauthorized access does not compromise the system or data confidentiality, integrity and availability.
</t>
    </r>
    <r>
      <rPr>
        <b/>
        <sz val="8"/>
        <color theme="1"/>
        <rFont val="Cambria"/>
        <family val="1"/>
      </rPr>
      <t xml:space="preserve">User need: 
</t>
    </r>
    <r>
      <rPr>
        <sz val="8"/>
        <color theme="1"/>
        <rFont val="Cambria"/>
        <family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</si>
  <si>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r>
      <rPr>
        <b/>
        <sz val="8"/>
        <color theme="1"/>
        <rFont val="Cambria"/>
        <family val="1"/>
      </rPr>
      <t xml:space="preserve">Requirement goal: </t>
    </r>
    <r>
      <rPr>
        <sz val="8"/>
        <color theme="1"/>
        <rFont val="Cambria"/>
        <family val="1"/>
      </rPr>
      <t xml:space="preserve">
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theme="1"/>
        <rFont val="Cambria"/>
        <family val="1"/>
      </rPr>
      <t xml:space="preserve">User need: </t>
    </r>
    <r>
      <rPr>
        <sz val="8"/>
        <color theme="1"/>
        <rFont val="Cambria"/>
        <family val="1"/>
      </rPr>
      <t xml:space="preserve">
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</si>
  <si>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r>
      <rPr>
        <b/>
        <sz val="8"/>
        <color theme="1"/>
        <rFont val="Cambria"/>
        <family val="1"/>
      </rPr>
      <t xml:space="preserve">Requirement goal: </t>
    </r>
    <r>
      <rPr>
        <sz val="8"/>
        <color theme="1"/>
        <rFont val="Cambria"/>
        <family val="1"/>
      </rPr>
      <t xml:space="preserve">
Adjust SECURITY CONTROLS on the MEDICAL DEVICE and/or software applications such that security is maximized (“hardened”) while maintaining INTENDED USE.
Minimize attack vectors and overall attack surface area via port closing; service removal, etc.
</t>
    </r>
    <r>
      <rPr>
        <b/>
        <sz val="8"/>
        <color theme="1"/>
        <rFont val="Cambria"/>
        <family val="1"/>
      </rPr>
      <t xml:space="preserve">User need: </t>
    </r>
    <r>
      <rPr>
        <sz val="8"/>
        <color theme="1"/>
        <rFont val="Cambria"/>
        <family val="1"/>
      </rPr>
      <t xml:space="preserve">
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</si>
  <si>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r>
      <rPr>
        <b/>
        <sz val="8"/>
        <color theme="1"/>
        <rFont val="Cambria"/>
        <family val="1"/>
      </rPr>
      <t xml:space="preserve">Requirement goal: </t>
    </r>
    <r>
      <rPr>
        <sz val="8"/>
        <color theme="1"/>
        <rFont val="Cambria"/>
        <family val="1"/>
      </rPr>
      <t xml:space="preserve">
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theme="1"/>
        <rFont val="Cambria"/>
        <family val="1"/>
      </rPr>
      <t xml:space="preserve">User need: </t>
    </r>
    <r>
      <rPr>
        <sz val="8"/>
        <color theme="1"/>
        <rFont val="Cambria"/>
        <family val="1"/>
      </rPr>
      <t xml:space="preserve">
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</si>
  <si>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r>
      <rPr>
        <b/>
        <sz val="8"/>
        <color theme="1"/>
        <rFont val="Cambria"/>
        <family val="1"/>
      </rPr>
      <t xml:space="preserve">Requirement goal: </t>
    </r>
    <r>
      <rPr>
        <sz val="8"/>
        <color theme="1"/>
        <rFont val="Cambria"/>
        <family val="1"/>
      </rPr>
      <t xml:space="preserve">
Device meets local laws, regulations and standards (e.g. USA HIPAA, EU 95/46/EC derived national laws) according to HDO needs to ensure the confidentiality of transmitted HEALTH DATA.
</t>
    </r>
    <r>
      <rPr>
        <b/>
        <sz val="8"/>
        <color theme="1"/>
        <rFont val="Cambria"/>
        <family val="1"/>
      </rPr>
      <t xml:space="preserve">User need: </t>
    </r>
    <r>
      <rPr>
        <sz val="8"/>
        <color theme="1"/>
        <rFont val="Cambria"/>
        <family val="1"/>
      </rPr>
      <t xml:space="preserve">
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</si>
  <si>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r>
      <rPr>
        <b/>
        <sz val="8"/>
        <color theme="1"/>
        <rFont val="Cambria"/>
        <family val="1"/>
      </rPr>
      <t xml:space="preserve">Requirement goal: </t>
    </r>
    <r>
      <rPr>
        <sz val="8"/>
        <color theme="1"/>
        <rFont val="Cambria"/>
        <family val="1"/>
      </rPr>
      <t xml:space="preserve">
MDM establishes technical controls to mitigate the potential for compromise to the integrity and confidentiality of HEALTH DATA stored on products or removable media.
</t>
    </r>
    <r>
      <rPr>
        <b/>
        <sz val="8"/>
        <color theme="1"/>
        <rFont val="Cambria"/>
        <family val="1"/>
      </rPr>
      <t xml:space="preserve">User need: </t>
    </r>
    <r>
      <rPr>
        <sz val="8"/>
        <color theme="1"/>
        <rFont val="Cambria"/>
        <family val="1"/>
      </rPr>
      <t xml:space="preserve">
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</si>
  <si>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r>
      <rPr>
        <b/>
        <sz val="8"/>
        <color theme="1"/>
        <rFont val="Cambria"/>
        <family val="1"/>
      </rPr>
      <t xml:space="preserve">Requirement goal: </t>
    </r>
    <r>
      <rPr>
        <sz val="8"/>
        <color theme="1"/>
        <rFont val="Cambria"/>
        <family val="1"/>
      </rPr>
      <t xml:space="preserve">
Device protects the integrity of transmitted HEALTH DATA.
</t>
    </r>
    <r>
      <rPr>
        <b/>
        <sz val="8"/>
        <color theme="1"/>
        <rFont val="Cambria"/>
        <family val="1"/>
      </rPr>
      <t xml:space="preserve">User need: </t>
    </r>
    <r>
      <rPr>
        <sz val="8"/>
        <color theme="1"/>
        <rFont val="Cambria"/>
        <family val="1"/>
      </rPr>
      <t xml:space="preserve">
Assurance that integrity of HEALTH DATA is maintained during transmission. This allows transmission of HEALTH DATA over relatively open networks or environment where strong policies for HEALTH DATA integrity are in use.</t>
    </r>
  </si>
  <si>
    <t>AC-12 Session Termination</t>
  </si>
  <si>
    <t>Additional Stryker Guidance for Control</t>
  </si>
  <si>
    <t>(1) (2) (3) (4) (5) (11) (12) (13)</t>
  </si>
  <si>
    <t>(1) (2) (5) (9) (10)</t>
  </si>
  <si>
    <t>(1) (2) (3) (5) (9) (10)</t>
  </si>
  <si>
    <t>(1) (4) (5)</t>
  </si>
  <si>
    <t>(5)</t>
  </si>
  <si>
    <r>
      <t xml:space="preserve">Assessment Required?
</t>
    </r>
    <r>
      <rPr>
        <sz val="8.5"/>
        <rFont val="Cambria"/>
        <family val="1"/>
      </rPr>
      <t>Y = Control must be assessed; Number(s) refers to control enhancement(s) that must be assessed</t>
    </r>
  </si>
  <si>
    <t>(1) (3) (5) (6)</t>
  </si>
  <si>
    <t>(4)</t>
  </si>
  <si>
    <t>(1) (3) (7)</t>
  </si>
  <si>
    <t>(1) (2) (3) (7)</t>
  </si>
  <si>
    <t>(1) (2) (5)</t>
  </si>
  <si>
    <t>(1) (3) (8)</t>
  </si>
  <si>
    <t>(1) (2) (3) (4) (5) (8)</t>
  </si>
  <si>
    <t>(2) (4)</t>
  </si>
  <si>
    <t>(1) (12)</t>
  </si>
  <si>
    <t>(1) (2) (3) (8) (11) (12)</t>
  </si>
  <si>
    <t>(1) (2) (3) (4) (8) (9) (11) (12)</t>
  </si>
  <si>
    <t>(1) (11)</t>
  </si>
  <si>
    <t>(1) (2) (3) (11)</t>
  </si>
  <si>
    <t>(1) (2) (9) (10)</t>
  </si>
  <si>
    <t>(3) (4) (5) (7)</t>
  </si>
  <si>
    <t>(3) (4) (5) (7) (8) (18 (21)</t>
  </si>
  <si>
    <t>(2) (4) (5)</t>
  </si>
  <si>
    <t>(1) (7)</t>
  </si>
  <si>
    <t>(1) (2) (5) (7) (14)</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</si>
  <si>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</si>
  <si>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</si>
  <si>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</si>
  <si>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Justification if not using NIST control and applicable control enhancement(s)/ Clarification notes</t>
  </si>
  <si>
    <t>PM-9 Risk management strategy</t>
  </si>
  <si>
    <t>SA-4 Acquisition process</t>
  </si>
  <si>
    <t>SA-15 Development process, standards and tools</t>
  </si>
  <si>
    <t>SI-6 Security functionality verification</t>
  </si>
  <si>
    <t>CAPABILITY SELECTIONS FROM THE CAPABILITITES ASSESSMENT PAGE</t>
  </si>
  <si>
    <t>LOGIC CHART:</t>
  </si>
  <si>
    <t>CAPABILITY FILTER TABLE</t>
  </si>
  <si>
    <t>x = control applies for capability; S = capability SELECTED and thus control is in scope</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</si>
  <si>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</si>
  <si>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</si>
  <si>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The product life cycle could comprise the creation of the product (e.g. planning for patient specific implants), its distribution, sale and/or maintenance.</t>
  </si>
  <si>
    <t>Instructions for this worksheet</t>
  </si>
  <si>
    <t>Section 1. Identifying Information (enter N/A for any items that do not apply)</t>
  </si>
  <si>
    <t>Form Instructions</t>
  </si>
  <si>
    <t>2. Complete the Capabilities Assessment worksheet, following instructions on that page.</t>
  </si>
  <si>
    <t>Section 3. Applicable Security Capabilities</t>
  </si>
  <si>
    <t>Section 4. Privacy by Design filtering questions</t>
  </si>
  <si>
    <t>3. Select Yes/No for to indicate applicability of each capability listed in Section 3.</t>
  </si>
  <si>
    <t>4. Enter rationale for any capability determined not to apply.</t>
  </si>
  <si>
    <t>5. Complete Section 4 to determine if Privacy by Design requirements apply.</t>
  </si>
  <si>
    <t>See AAMI/IEC TIR80001-2-8:2016 for relationship of each capability to NIST security controls. Click the Capability name to see additional explanation and a list of related MDS2 questions.</t>
  </si>
  <si>
    <t>Rationale for not using / Traceability reference if using</t>
  </si>
  <si>
    <t>7. For each applicable capability, once the capability has been added to the design inputs for the product, enter traceability reference number (e.g. the design inputs document number).</t>
  </si>
  <si>
    <t>Section 5. NIST Security Controls (from NIST SP 800-53 rev4)</t>
  </si>
  <si>
    <t>1. Refer to D0000061606 for requirements related to the PSSA.</t>
  </si>
  <si>
    <t>Traceability Reference</t>
  </si>
  <si>
    <t xml:space="preserve">     Note: The Table of Contents below explains the purpose of each worksheet in this file. Only the first three worksheets must be completed. The others are for reference.</t>
  </si>
  <si>
    <r>
      <t xml:space="preserve">3. In Section 5 indicate which controls will be included in the product design ("Yes" means that the control </t>
    </r>
    <r>
      <rPr>
        <u/>
        <sz val="9"/>
        <color theme="4" tint="-0.249977111117893"/>
        <rFont val="Cambria"/>
        <family val="1"/>
      </rPr>
      <t>and</t>
    </r>
    <r>
      <rPr>
        <sz val="9"/>
        <color theme="4" tint="-0.249977111117893"/>
        <rFont val="Cambria"/>
        <family val="1"/>
      </rPr>
      <t xml:space="preserve"> any listed control enhancements will be incorporated). Enter justification for any assessment-required control that will not be included.</t>
    </r>
  </si>
  <si>
    <t>1. Complete Identifying Information (Section 1). Keep information up to date if document in revised. Use of Change History section is optional unless required by local procedure.</t>
  </si>
  <si>
    <t>REFERENCE FOR POTENTIAL IMPACT LEVEL SELECTION</t>
  </si>
  <si>
    <t>From FIPS PUB 199:</t>
  </si>
  <si>
    <t>Impact Levels</t>
  </si>
  <si>
    <t>Guidance for selecting Potential Impact</t>
  </si>
  <si>
    <t>2. Complete Section 2, selecting potential impact and entering rationale.</t>
  </si>
  <si>
    <t>(impact-level agnostic)</t>
  </si>
  <si>
    <t>POTENTIAL-IMPACT-BASED CONTROL DETERMINATION</t>
  </si>
  <si>
    <t>SELECTED POTENTIAL IMPACT LEVEL</t>
  </si>
  <si>
    <t>IMPACT-BASED CONTROL ENHANCEMENTS</t>
  </si>
  <si>
    <t>LOW</t>
  </si>
  <si>
    <t>HIGH</t>
  </si>
  <si>
    <t>ACTUAL BASED ON LEVEL</t>
  </si>
  <si>
    <t>OVERALL Potential Impact Level</t>
  </si>
  <si>
    <t>MODERATE</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</si>
  <si>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</si>
  <si>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</si>
  <si>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t>DATA VALIDATION</t>
  </si>
  <si>
    <t>High</t>
  </si>
  <si>
    <t>Moderate</t>
  </si>
  <si>
    <t>Low</t>
  </si>
  <si>
    <t>No</t>
  </si>
  <si>
    <t>Section 2. Potential Impact Selection (See Impact Levels tab)</t>
  </si>
  <si>
    <t>Is there any processing of PHI or PI as part of the product life cycle?</t>
  </si>
  <si>
    <t>The corporate PKI solution should be used where applicable. Consult with the Product Security Head or PKI certificate policy owner to get the latest certificate policy (CP).</t>
  </si>
  <si>
    <t>Privacy BR</t>
  </si>
  <si>
    <t>Full text of the Privacy by Design baseline requirements associated with each family and sub-element of the Privacy by Design framework</t>
  </si>
  <si>
    <t>PRODUCT SECURITY STANDARD ASSESSMENT - Privacy by Design (PbD) Baseline Requirements</t>
  </si>
  <si>
    <t>PbD Family and Purpose</t>
  </si>
  <si>
    <t>PbD Sub-element and Purpose</t>
  </si>
  <si>
    <t>1.1.1 Authority to collect in GDPR</t>
  </si>
  <si>
    <t>1.1.2 Authority to collect in HIPAA</t>
  </si>
  <si>
    <t>1.1.3 Authority to collect in architectural diagrams</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</si>
  <si>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</si>
  <si>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t>(1) When SYK is a covered entity (very unlikely) contact legal in order to clarify specific requirements. 
(2) When SYK is a business associate establish a Business Associate Agreement.</t>
  </si>
  <si>
    <r>
      <rPr>
        <b/>
        <sz val="9"/>
        <rFont val="Cambria"/>
        <family val="1"/>
      </rPr>
      <t>1.1 Authority to collect</t>
    </r>
    <r>
      <rPr>
        <sz val="9"/>
        <rFont val="Cambria"/>
        <family val="1"/>
      </rPr>
      <t xml:space="preserve">
Specification of Controller/Processor (GDPR), Covered Entity/Business Associate (HIPAA), consent, data flows</t>
    </r>
  </si>
  <si>
    <r>
      <rPr>
        <b/>
        <sz val="9"/>
        <color theme="1"/>
        <rFont val="Cambria"/>
        <family val="1"/>
      </rPr>
      <t>1.2 Purpose specification</t>
    </r>
    <r>
      <rPr>
        <sz val="9"/>
        <color theme="1"/>
        <rFont val="Cambria"/>
        <family val="1"/>
      </rPr>
      <t xml:space="preserve">
Personal data may only be collected for specified, explicit and legitimate purposes. Define purpose of collection. Ensure data flow structure supports only defined purpose. </t>
    </r>
  </si>
  <si>
    <t>1.2.1 Purpose specification in architectural diagrams</t>
  </si>
  <si>
    <t>1.2.2 Purpose limitation</t>
  </si>
  <si>
    <t>1.2.3 Purpose definition in SOM</t>
  </si>
  <si>
    <t>The main purpose shall be explicitly defined in an architectural document.</t>
  </si>
  <si>
    <t>The purpose definition shall be documented in the Security Operations Manual (SOM).</t>
  </si>
  <si>
    <r>
      <t xml:space="preserve">  Definition of key privacy terms and additional Privacy by Design explanations may be located in D0000061607, </t>
    </r>
    <r>
      <rPr>
        <sz val="11"/>
        <rFont val="Cambria"/>
        <family val="1"/>
      </rPr>
      <t>Privacy by Design</t>
    </r>
    <r>
      <rPr>
        <i/>
        <sz val="11"/>
        <rFont val="Cambria"/>
        <family val="1"/>
      </rPr>
      <t>.</t>
    </r>
  </si>
  <si>
    <r>
      <t xml:space="preserve">1. Authority &amp; Purpose
</t>
    </r>
    <r>
      <rPr>
        <sz val="10"/>
        <color theme="1"/>
        <rFont val="Cambria"/>
        <family val="1"/>
      </rPr>
      <t>This family ensures that organizations:
(i) identify the legal bases that authorize a particular personal information (PI) collection or activity that impacts privacy; and (ii) specify in their notices the purpose(s) for which PI is collected.</t>
    </r>
  </si>
  <si>
    <r>
      <t xml:space="preserve">2. Accountability, Audit, Risk Management
</t>
    </r>
    <r>
      <rPr>
        <sz val="10"/>
        <color theme="1"/>
        <rFont val="Cambria"/>
        <family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</si>
  <si>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theme="1"/>
        <rFont val="Cambria"/>
        <family val="1"/>
      </rPr>
      <t>2.1 Governance &amp; Privacy Program</t>
    </r>
    <r>
      <rPr>
        <sz val="9"/>
        <color theme="1"/>
        <rFont val="Cambria"/>
        <family val="1"/>
      </rPr>
      <t xml:space="preserve">
Senior roles are appointed to safeguard Privacy &amp; Security</t>
    </r>
  </si>
  <si>
    <t>This sub-element has no baseline requirements for the design of individual products. It relates to systemic or orgnizational privacy requirements.</t>
  </si>
  <si>
    <r>
      <rPr>
        <b/>
        <sz val="9"/>
        <color theme="1"/>
        <rFont val="Cambria"/>
        <family val="1"/>
      </rPr>
      <t>2.2 Privacy Impact &amp; Risk Assessment</t>
    </r>
    <r>
      <rPr>
        <sz val="9"/>
        <color theme="1"/>
        <rFont val="Cambria"/>
        <family val="1"/>
      </rPr>
      <t xml:space="preserve">
Standard methods are used to conduct risk assessments &amp; mitigate risk</t>
    </r>
  </si>
  <si>
    <t>2.2.1 Data Privacy Impact Assessment</t>
  </si>
  <si>
    <t>A (Data) Privacy Impact Assessment (DPIA) shall be performed. The outcome of the privacy impact assessment may need to be considered in (a) the security risk assessment, or (b) any other design output documentation for further specification of data protection controls.</t>
  </si>
  <si>
    <t>2.7.1 Data minimization</t>
  </si>
  <si>
    <t>2.7.3 Anonymization</t>
  </si>
  <si>
    <t>2.7.2 Pseudonymization</t>
  </si>
  <si>
    <t>2.7.4 Encryption</t>
  </si>
  <si>
    <r>
      <rPr>
        <b/>
        <sz val="9"/>
        <color theme="1"/>
        <rFont val="Cambria"/>
        <family val="1"/>
      </rPr>
      <t>2.8 Accounting of Disclosure</t>
    </r>
    <r>
      <rPr>
        <sz val="9"/>
        <color theme="1"/>
        <rFont val="Cambria"/>
        <family val="1"/>
      </rPr>
      <t xml:space="preserve">
Use of data inventory, registration of disclosures</t>
    </r>
  </si>
  <si>
    <r>
      <rPr>
        <b/>
        <sz val="9"/>
        <color theme="1"/>
        <rFont val="Cambria"/>
        <family val="1"/>
      </rPr>
      <t>2.7 Privacy Enhanced System Design &amp; Development</t>
    </r>
    <r>
      <rPr>
        <sz val="9"/>
        <color theme="1"/>
        <rFont val="Cambria"/>
        <family val="1"/>
      </rPr>
      <t xml:space="preserve">
Use of access controls, anonymization, pseudonymization, and/or encryption</t>
    </r>
  </si>
  <si>
    <r>
      <rPr>
        <b/>
        <sz val="9"/>
        <color theme="1"/>
        <rFont val="Cambria"/>
        <family val="1"/>
      </rPr>
      <t>2.6 Privacy Reporting</t>
    </r>
    <r>
      <rPr>
        <sz val="9"/>
        <color theme="1"/>
        <rFont val="Cambria"/>
        <family val="1"/>
      </rPr>
      <t xml:space="preserve">
Reporting to senior management, and to authorities where required</t>
    </r>
  </si>
  <si>
    <r>
      <rPr>
        <b/>
        <sz val="9"/>
        <color theme="1"/>
        <rFont val="Cambria"/>
        <family val="1"/>
      </rPr>
      <t>2.5 Privacy Awareness &amp; Training</t>
    </r>
    <r>
      <rPr>
        <sz val="9"/>
        <color theme="1"/>
        <rFont val="Cambria"/>
        <family val="1"/>
      </rPr>
      <t xml:space="preserve">
The workforce is trained on the requirements</t>
    </r>
  </si>
  <si>
    <r>
      <rPr>
        <b/>
        <sz val="9"/>
        <color theme="1"/>
        <rFont val="Cambria"/>
        <family val="1"/>
      </rPr>
      <t>2.4 Privacy Monitoring and Auditing</t>
    </r>
    <r>
      <rPr>
        <sz val="9"/>
        <color theme="1"/>
        <rFont val="Cambria"/>
        <family val="1"/>
      </rPr>
      <t xml:space="preserve">
Auditing program defines responsibilities</t>
    </r>
  </si>
  <si>
    <r>
      <rPr>
        <b/>
        <sz val="9"/>
        <color theme="1"/>
        <rFont val="Cambria"/>
        <family val="1"/>
      </rPr>
      <t>2.3 Privacy Requirements for Contractors and Service Providers</t>
    </r>
    <r>
      <rPr>
        <sz val="9"/>
        <color theme="1"/>
        <rFont val="Cambria"/>
        <family val="1"/>
      </rPr>
      <t xml:space="preserve">
Contracts are used to establish requirements for contractors and providers</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</si>
  <si>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</si>
  <si>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</si>
  <si>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</si>
  <si>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</si>
  <si>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t xml:space="preserve">3. Data Quality &amp; Integrity
</t>
    </r>
    <r>
      <rPr>
        <sz val="10"/>
        <color theme="1"/>
        <rFont val="Cambria"/>
        <family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</si>
  <si>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theme="1"/>
        <rFont val="Cambria"/>
        <family val="1"/>
      </rPr>
      <t>3.1  Data Quality</t>
    </r>
    <r>
      <rPr>
        <sz val="9"/>
        <color theme="1"/>
        <rFont val="Cambria"/>
        <family val="1"/>
      </rPr>
      <t xml:space="preserve">
Ensure mechanisms exist to keep data up to date, discover mistaken data and have the ability to correct data.</t>
    </r>
  </si>
  <si>
    <r>
      <rPr>
        <b/>
        <sz val="9"/>
        <color rgb="FF000000"/>
        <rFont val="Cambria"/>
        <family val="1"/>
      </rPr>
      <t>3.2 Data Integrity &amp; Data Integrity Board</t>
    </r>
    <r>
      <rPr>
        <sz val="9"/>
        <color rgb="FF000000"/>
        <rFont val="Cambria"/>
        <family val="1"/>
      </rPr>
      <t xml:space="preserve">
Establish methods to ensure confidentiality, integrity and availability of personal information and flags for vulnerabilities</t>
    </r>
  </si>
  <si>
    <t>3.1.2 Data integrity in the SOM</t>
  </si>
  <si>
    <t>3.1.1 Data Quality Mechanism</t>
  </si>
  <si>
    <t>3.2.1 Additional Data Processing Functions for Integrity</t>
  </si>
  <si>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</si>
  <si>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t xml:space="preserve">The Security Operations Manual (SOM) shall contain appropriate instructions when customer involvement is needed to maintain data integrity.
</t>
  </si>
  <si>
    <t xml:space="preserve">A mechanism shall ensure that data is kept up to date, discover mistaken data, and have the ability to correct data.
  </t>
  </si>
  <si>
    <r>
      <rPr>
        <b/>
        <sz val="9"/>
        <color theme="1"/>
        <rFont val="Cambria"/>
        <family val="1"/>
      </rPr>
      <t>4.2 Data Retention and Disposal</t>
    </r>
    <r>
      <rPr>
        <sz val="9"/>
        <color theme="1"/>
        <rFont val="Cambria"/>
        <family val="1"/>
      </rPr>
      <t xml:space="preserve">
Only keep data for duration required by law and as needed for the purpose; delete afterward</t>
    </r>
  </si>
  <si>
    <r>
      <rPr>
        <b/>
        <sz val="9"/>
        <color theme="1"/>
        <rFont val="Cambria"/>
        <family val="1"/>
      </rPr>
      <t>4.1 Minimization of personally identifiable Information</t>
    </r>
    <r>
      <rPr>
        <sz val="9"/>
        <color theme="1"/>
        <rFont val="Cambria"/>
        <family val="1"/>
      </rPr>
      <t xml:space="preserve">
Collect only minimal amount of data</t>
    </r>
  </si>
  <si>
    <r>
      <rPr>
        <b/>
        <sz val="9"/>
        <color theme="1"/>
        <rFont val="Cambria"/>
        <family val="1"/>
      </rPr>
      <t>4.3 Minimization of PII used in Testing, Training, and IP</t>
    </r>
    <r>
      <rPr>
        <sz val="9"/>
        <color theme="1"/>
        <rFont val="Cambria"/>
        <family val="1"/>
      </rPr>
      <t xml:space="preserve">
Use of minimal identifiable data for testing</t>
    </r>
  </si>
  <si>
    <t>When test data is needed, dummy data shall be specified and used instead of personal data from real persons. This may consist of de-identified data or 'fake' data not derived from real personal data.</t>
  </si>
  <si>
    <t>4.3.1 Use of Dummy Data for Testing</t>
  </si>
  <si>
    <r>
      <t xml:space="preserve">4. Data Minimization &amp; Retention
</t>
    </r>
    <r>
      <rPr>
        <sz val="10"/>
        <color theme="1"/>
        <rFont val="Cambria"/>
        <family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theme="1"/>
        <rFont val="Cambria"/>
        <family val="1"/>
      </rPr>
      <t>.</t>
    </r>
  </si>
  <si>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</si>
  <si>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</si>
  <si>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t>4.2.2 Time Stamp Identification</t>
  </si>
  <si>
    <t>4.2.3 Data Disposal in SOM</t>
  </si>
  <si>
    <t xml:space="preserve">Include a statement in the Security Operations Manual (SOM) to ensure that the customer follows applicable data minimization rules and to explain how data my be deleted.
</t>
  </si>
  <si>
    <t>4.2.1 Enabling deletion of data</t>
  </si>
  <si>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</si>
  <si>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</si>
  <si>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r>
      <t xml:space="preserve">5. Individual Participation &amp; Redress
</t>
    </r>
    <r>
      <rPr>
        <sz val="10"/>
        <color theme="1"/>
        <rFont val="Cambria"/>
        <family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</si>
  <si>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theme="1"/>
        <rFont val="Cambria"/>
        <family val="1"/>
      </rPr>
      <t xml:space="preserve">5.1 Consent
</t>
    </r>
    <r>
      <rPr>
        <sz val="9"/>
        <color theme="1"/>
        <rFont val="Cambria"/>
        <family val="1"/>
      </rPr>
      <t xml:space="preserve">
If Stryker acts as a controller and collects PHI, consent from individuals may be necessary</t>
    </r>
  </si>
  <si>
    <r>
      <rPr>
        <b/>
        <sz val="9"/>
        <color theme="1"/>
        <rFont val="Cambria"/>
        <family val="1"/>
      </rPr>
      <t xml:space="preserve">5.2 Individual Access
</t>
    </r>
    <r>
      <rPr>
        <sz val="9"/>
        <color theme="1"/>
        <rFont val="Cambria"/>
        <family val="1"/>
      </rPr>
      <t xml:space="preserve">
Responding to individuals' requests for access to their PI</t>
    </r>
  </si>
  <si>
    <r>
      <rPr>
        <b/>
        <sz val="9"/>
        <color theme="1"/>
        <rFont val="Cambria"/>
        <family val="1"/>
      </rPr>
      <t>5.3 Redress</t>
    </r>
    <r>
      <rPr>
        <sz val="9"/>
        <color theme="1"/>
        <rFont val="Cambria"/>
        <family val="1"/>
      </rPr>
      <t xml:space="preserve">
Responding to individuals' requests for deletion, restriction, revision, etc. of their PI</t>
    </r>
  </si>
  <si>
    <r>
      <rPr>
        <b/>
        <sz val="9"/>
        <color theme="1"/>
        <rFont val="Cambria"/>
        <family val="1"/>
      </rPr>
      <t>5.4 Complaint or request management</t>
    </r>
    <r>
      <rPr>
        <sz val="9"/>
        <color theme="1"/>
        <rFont val="Cambria"/>
        <family val="1"/>
      </rPr>
      <t xml:space="preserve">
Responding to complaints and general requests</t>
    </r>
  </si>
  <si>
    <t>5.1.1 Consent if Controller</t>
  </si>
  <si>
    <t>5.1.2 Consent if Processor</t>
  </si>
  <si>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</si>
  <si>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</si>
  <si>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</si>
  <si>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t>5.3.1 Functionality for Individual Data Activity Requests</t>
  </si>
  <si>
    <t>5.2.1 Functionality for Individual Data Access Requests</t>
  </si>
  <si>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</si>
  <si>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t xml:space="preserve">6. Security
</t>
    </r>
    <r>
      <rPr>
        <sz val="10"/>
        <color theme="1"/>
        <rFont val="Cambria"/>
        <family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</si>
  <si>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t>This sub-element's requirements are covered by the architectural and data flow requirements in sub-element 1.2 Purpose Specification.</t>
  </si>
  <si>
    <r>
      <rPr>
        <b/>
        <sz val="9"/>
        <color theme="1"/>
        <rFont val="Cambria"/>
        <family val="1"/>
      </rPr>
      <t xml:space="preserve">
6.2 Privacy Incident Response</t>
    </r>
    <r>
      <rPr>
        <sz val="9"/>
        <color theme="1"/>
        <rFont val="Cambria"/>
        <family val="1"/>
      </rPr>
      <t xml:space="preserve">
Incident response plans, breach notification assessment and methods
</t>
    </r>
  </si>
  <si>
    <r>
      <rPr>
        <b/>
        <sz val="9"/>
        <color theme="1"/>
        <rFont val="Cambria"/>
        <family val="1"/>
      </rPr>
      <t xml:space="preserve">
6.1 Inventory of Personally Identifiable Information</t>
    </r>
    <r>
      <rPr>
        <sz val="9"/>
        <color theme="1"/>
        <rFont val="Cambria"/>
        <family val="1"/>
      </rPr>
      <t xml:space="preserve">
Data Inventory, Data Flows, Product Lifecycle Overview, Contracts
</t>
    </r>
  </si>
  <si>
    <r>
      <t xml:space="preserve">7. Transparency
</t>
    </r>
    <r>
      <rPr>
        <sz val="10"/>
        <color theme="1"/>
        <rFont val="Cambria"/>
        <family val="1"/>
      </rPr>
      <t>This family ensures that organizations provide public notice of their information practices and the privacy impact of their programs and activities.</t>
    </r>
  </si>
  <si>
    <r>
      <rPr>
        <b/>
        <sz val="9"/>
        <color theme="1"/>
        <rFont val="Cambria"/>
        <family val="1"/>
      </rPr>
      <t>7.1 Privacy Notice</t>
    </r>
    <r>
      <rPr>
        <sz val="9"/>
        <color theme="1"/>
        <rFont val="Cambria"/>
        <family val="1"/>
      </rPr>
      <t xml:space="preserve">
Where Stryker is a data controller (GDPR) it needs to inform individuals about its PI collection and privacy practices through a privacy statement</t>
    </r>
  </si>
  <si>
    <r>
      <rPr>
        <b/>
        <sz val="9"/>
        <color theme="1"/>
        <rFont val="Cambria"/>
        <family val="1"/>
      </rPr>
      <t>7.2 System of Records</t>
    </r>
    <r>
      <rPr>
        <sz val="9"/>
        <color theme="1"/>
        <rFont val="Cambria"/>
        <family val="1"/>
      </rPr>
      <t xml:space="preserve">
Any Privacy Notices and declared data inventories to authorities should be kept up to date</t>
    </r>
  </si>
  <si>
    <r>
      <rPr>
        <b/>
        <sz val="9"/>
        <color theme="1"/>
        <rFont val="Cambria"/>
        <family val="1"/>
      </rPr>
      <t>7.3 Dissemination of Privacy program information</t>
    </r>
    <r>
      <rPr>
        <sz val="9"/>
        <color theme="1"/>
        <rFont val="Cambria"/>
        <family val="1"/>
      </rPr>
      <t xml:space="preserve">
Materials should be developed and disseminated in the organization which demonstrate accountable privacy practices, including a Privacy Policy</t>
    </r>
  </si>
  <si>
    <t>7.1.1 Transparency if Controller</t>
  </si>
  <si>
    <t>If Stryker is defined as data controller for this product, consider setting up the workflow such that a patient is informed about the data collection before any data processing starts.</t>
  </si>
  <si>
    <r>
      <t xml:space="preserve">8. Use Limitation
</t>
    </r>
    <r>
      <rPr>
        <sz val="10"/>
        <color theme="1"/>
        <rFont val="Cambria"/>
        <family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</si>
  <si>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theme="1"/>
        <rFont val="Cambria"/>
        <family val="1"/>
      </rPr>
      <t>8.2 Information Sharing with Third Parties</t>
    </r>
    <r>
      <rPr>
        <sz val="9"/>
        <color theme="1"/>
        <rFont val="Cambria"/>
        <family val="1"/>
      </rPr>
      <t xml:space="preserve">
Privacy policy and notices and contracts include information on information sharing practices</t>
    </r>
  </si>
  <si>
    <r>
      <rPr>
        <b/>
        <sz val="9"/>
        <color theme="1"/>
        <rFont val="Cambria"/>
        <family val="1"/>
      </rPr>
      <t xml:space="preserve">
8.1 Internal Use</t>
    </r>
    <r>
      <rPr>
        <sz val="9"/>
        <color theme="1"/>
        <rFont val="Cambria"/>
        <family val="1"/>
      </rPr>
      <t xml:space="preserve">
Internal Privacy Policy, in which data usage is aligned with privacy policy and privacy notices and is otherwise addressed, or updates made to privacy policy or privacy notices
</t>
    </r>
  </si>
  <si>
    <t>8.1.1 Internal Use Policies</t>
  </si>
  <si>
    <t>If Stryker is defined as data controller for this product, the legal or compliance department shall be contacted for further advice concerning internal use.</t>
  </si>
  <si>
    <t>PbD Control</t>
  </si>
  <si>
    <t>PbD Baseline Requirements</t>
  </si>
  <si>
    <t>Justification if not using PbD Control Baseline Requirements / Clarification notes</t>
  </si>
  <si>
    <t>Privacy by Design Families and Sub-Elements</t>
  </si>
  <si>
    <r>
      <t xml:space="preserve">Controls </t>
    </r>
    <r>
      <rPr>
        <sz val="11"/>
        <rFont val="Cambria"/>
        <family val="1"/>
      </rPr>
      <t>(</t>
    </r>
    <r>
      <rPr>
        <sz val="11"/>
        <color rgb="FF0070C0"/>
        <rFont val="Cambria"/>
        <family val="1"/>
      </rPr>
      <t>click control name for details</t>
    </r>
    <r>
      <rPr>
        <sz val="11"/>
        <rFont val="Cambria"/>
        <family val="1"/>
      </rPr>
      <t>)</t>
    </r>
  </si>
  <si>
    <r>
      <t xml:space="preserve">PbD Controls </t>
    </r>
    <r>
      <rPr>
        <sz val="10"/>
        <rFont val="Cambria"/>
        <family val="1"/>
      </rPr>
      <t>(</t>
    </r>
    <r>
      <rPr>
        <sz val="10"/>
        <color rgb="FF0070C0"/>
        <rFont val="Cambria"/>
        <family val="1"/>
      </rPr>
      <t>click to read full text of related baseline requirement</t>
    </r>
    <r>
      <rPr>
        <sz val="10"/>
        <rFont val="Cambria"/>
        <family val="1"/>
      </rPr>
      <t>)</t>
    </r>
  </si>
  <si>
    <t>N/A</t>
  </si>
  <si>
    <t>This sub-element is product-related, but is covered by overlapping requirements in sub-element 1.2.</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</si>
  <si>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</si>
  <si>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ALOF-1</t>
  </si>
  <si>
    <t>ALOF-2</t>
  </si>
  <si>
    <t>AC-12</t>
  </si>
  <si>
    <t>AC-11</t>
  </si>
  <si>
    <t>AUDT-1</t>
  </si>
  <si>
    <t>Can the medical device create additional audit logs or reports beyond standard operating system logs?</t>
  </si>
  <si>
    <t>AUDT-1.1</t>
  </si>
  <si>
    <t>Does the audit log record a USER ID?</t>
  </si>
  <si>
    <t>AUDT-1.2</t>
  </si>
  <si>
    <t>Does other personally identifiable information exist in the audit trail?</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</si>
  <si>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</si>
  <si>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</si>
  <si>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</si>
  <si>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</si>
  <si>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</si>
  <si>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</si>
  <si>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</si>
  <si>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</si>
  <si>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</si>
  <si>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</si>
  <si>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</si>
  <si>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</si>
  <si>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</si>
  <si>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</si>
  <si>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</si>
  <si>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</si>
  <si>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</si>
  <si>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</si>
  <si>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</si>
  <si>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</si>
  <si>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</si>
  <si>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</si>
  <si>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</si>
  <si>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</si>
  <si>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</si>
  <si>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</si>
  <si>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</si>
  <si>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</si>
  <si>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</si>
  <si>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</si>
  <si>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</si>
  <si>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</si>
  <si>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</si>
  <si>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</si>
  <si>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</si>
  <si>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</si>
  <si>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</si>
  <si>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</si>
  <si>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</si>
  <si>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</si>
  <si>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</si>
  <si>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</si>
  <si>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</si>
  <si>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</si>
  <si>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</si>
  <si>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</si>
  <si>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</si>
  <si>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</si>
  <si>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</si>
  <si>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</si>
  <si>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</si>
  <si>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</si>
  <si>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</si>
  <si>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</si>
  <si>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t>AU-1</t>
  </si>
  <si>
    <t>AU-2</t>
  </si>
  <si>
    <t>AUTH-1</t>
  </si>
  <si>
    <t>AUTH-1.1</t>
  </si>
  <si>
    <t>AUTH-1.2</t>
  </si>
  <si>
    <t>AUTH-1.3</t>
  </si>
  <si>
    <t>AUTH-2</t>
  </si>
  <si>
    <t>AUTH-3</t>
  </si>
  <si>
    <t>AUTH-4</t>
  </si>
  <si>
    <t>AUTH-5</t>
  </si>
  <si>
    <t xml:space="preserve">Can the customer push group policies to the device (e.g., Active Directory)? 
</t>
  </si>
  <si>
    <t xml:space="preserve">Are any special groups, organizational units, or group policies required?
</t>
  </si>
  <si>
    <t xml:space="preserve">Does the device authorize or control all API access requests?
</t>
  </si>
  <si>
    <t xml:space="preserve">Does the device prevent access to unauthorized users through user login requirements or other mechanism?
</t>
  </si>
  <si>
    <t xml:space="preserve">Can the device be configured to use federated credentials management of users for authorization (e.g., LDAP, OAuth)? 
</t>
  </si>
  <si>
    <t>IA-2</t>
  </si>
  <si>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</si>
  <si>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</si>
  <si>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</si>
  <si>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</si>
  <si>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</si>
  <si>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</si>
  <si>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</si>
  <si>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</si>
  <si>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</si>
  <si>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</si>
  <si>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</si>
  <si>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</si>
  <si>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</si>
  <si>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</si>
  <si>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</si>
  <si>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</si>
  <si>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</si>
  <si>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</si>
  <si>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</si>
  <si>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</si>
  <si>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</si>
  <si>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</si>
  <si>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</si>
  <si>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</si>
  <si>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</si>
  <si>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</si>
  <si>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</si>
  <si>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</si>
  <si>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</si>
  <si>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</si>
  <si>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</si>
  <si>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</si>
  <si>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</si>
  <si>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</si>
  <si>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</si>
  <si>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</si>
  <si>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</si>
  <si>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</si>
  <si>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</si>
  <si>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</si>
  <si>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</si>
  <si>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</si>
  <si>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</si>
  <si>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</si>
  <si>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</si>
  <si>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</si>
  <si>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</si>
  <si>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</si>
  <si>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</si>
  <si>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</si>
  <si>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</si>
  <si>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</si>
  <si>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t xml:space="preserve">
Can the device be configured to force reauthorization of logged-in user(s) after a predetermined length of inactivity (e.g., auto-logoff, session lock, password protected screen saver)?
</t>
  </si>
  <si>
    <t xml:space="preserve">
Is the length of inactivity time before auto-logoff/screen lock user or administrator configurable?
</t>
  </si>
  <si>
    <t xml:space="preserve">Can the device owner/operator grant themselves unrestricted administrative privileges (e.g., access operating system or application via local root or administrator account)?  
</t>
  </si>
  <si>
    <t xml:space="preserve">Can users be assigned different privilege levels based on 'role' (e.g., user, administrator, and/or service, etc.)?
</t>
  </si>
  <si>
    <t xml:space="preserve">Does the device run in a restricted access mode, or ‘kiosk mode’, by default?
</t>
  </si>
  <si>
    <t>DIDT-1</t>
  </si>
  <si>
    <t>DIDT-1.1</t>
  </si>
  <si>
    <t xml:space="preserve">
Does the device provide an integral capability to de-identify personally identifiable information?
</t>
  </si>
  <si>
    <t xml:space="preserve">
Does the device support de-identification profiles that comply with the DICOM standard for de-identification?
</t>
  </si>
  <si>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</si>
  <si>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</si>
  <si>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</si>
  <si>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</si>
  <si>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</si>
  <si>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</si>
  <si>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</si>
  <si>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</si>
  <si>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</si>
  <si>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</si>
  <si>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</si>
  <si>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</si>
  <si>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t>CP-9</t>
  </si>
  <si>
    <t>EMRG-1</t>
  </si>
  <si>
    <t>Does the device incorporate an emergency access (i.e. “break-glass”) feature?</t>
  </si>
  <si>
    <t>SI-17</t>
  </si>
  <si>
    <t>IGAU-1</t>
  </si>
  <si>
    <t>IGAU-2</t>
  </si>
  <si>
    <t xml:space="preserve">
Does the device provide data integrity checking mechanisms of stored health data (e.g., hash or digital signature)?
</t>
  </si>
  <si>
    <t xml:space="preserve">
Does the device provide error/failure protection and recovery mechanisms for stored health data (e.g., RAID-5)? 
</t>
  </si>
  <si>
    <t>SC-28</t>
  </si>
  <si>
    <t>MLDP-1</t>
  </si>
  <si>
    <t xml:space="preserve">Is the device capable of hosting executable software? </t>
  </si>
  <si>
    <t>MLDP-2</t>
  </si>
  <si>
    <t>Does the device support the use of anti-malware software (or other anti-malware mechanism)? Provide details or reference in notes.</t>
  </si>
  <si>
    <t>MLDP-2.1</t>
  </si>
  <si>
    <t xml:space="preserve">Does the device include anti-malware software by default? </t>
  </si>
  <si>
    <t>MLDP-2.2</t>
  </si>
  <si>
    <t xml:space="preserve">Does the device have anti-malware software available as an option? </t>
  </si>
  <si>
    <t>MLDP-2.3</t>
  </si>
  <si>
    <t xml:space="preserve">Does the device documentation allow the owner/operator to install or update anti-malware software? </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</si>
  <si>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</si>
  <si>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</si>
  <si>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</si>
  <si>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</si>
  <si>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</si>
  <si>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</si>
  <si>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</si>
  <si>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</si>
  <si>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</si>
  <si>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</si>
  <si>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</si>
  <si>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</si>
  <si>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MLDP-4</t>
  </si>
  <si>
    <t>Does the device employ application whitelisting that restricts the software and services that are permitted to be run on the device?</t>
  </si>
  <si>
    <t>MLDP-5</t>
  </si>
  <si>
    <t>Does the device employ a host-based intrusion detection/prevention system?</t>
  </si>
  <si>
    <t>MLDP-5.1</t>
  </si>
  <si>
    <t>Can the host-based intrusion detection/prevention system be configured by the customer?</t>
  </si>
  <si>
    <t>MLDP-5.2</t>
  </si>
  <si>
    <t>Can a host-based intrusion detection/prevention system be installed by the customer?</t>
  </si>
  <si>
    <t>SI-3</t>
  </si>
  <si>
    <t>CM-5</t>
  </si>
  <si>
    <t>AU-6</t>
  </si>
  <si>
    <t>CP-10</t>
  </si>
  <si>
    <t>SI-2</t>
  </si>
  <si>
    <t>SI-4</t>
  </si>
  <si>
    <t>CM-7</t>
  </si>
  <si>
    <t>NAUT-1</t>
  </si>
  <si>
    <t>Does the device provide/support any means of node authentication that assures both the sender and the recipient of data are known to each other and are authorized to receive transferred information (e.g. Web APIs, SMTP, SNMP)?</t>
  </si>
  <si>
    <t>NAUT-2</t>
  </si>
  <si>
    <t>NAUT-2.1</t>
  </si>
  <si>
    <t>NAUT-3</t>
  </si>
  <si>
    <t xml:space="preserve">Are network access control mechanisms supported (E.g., does the device have an internal firewall, or use a network connection white list)?
</t>
  </si>
  <si>
    <t xml:space="preserve">Is the firewall ruleset documented and available for review?
</t>
  </si>
  <si>
    <t xml:space="preserve">Does the device use certificate-based network connection authentication?
</t>
  </si>
  <si>
    <t>SC-23</t>
  </si>
  <si>
    <t>SC-7</t>
  </si>
  <si>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</si>
  <si>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</si>
  <si>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</si>
  <si>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</si>
  <si>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</si>
  <si>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</si>
  <si>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PAUT-3</t>
  </si>
  <si>
    <t>Is the device configurable to lock out a user after a certain number of unsuccessful logon attempts?</t>
  </si>
  <si>
    <t>PAUT-4</t>
  </si>
  <si>
    <t>Are all default accounts (e.g., technician service accounts, administrator accounts) listed in the documentation?</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</si>
  <si>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</si>
  <si>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</si>
  <si>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</si>
  <si>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</si>
  <si>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</si>
  <si>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</si>
  <si>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</si>
  <si>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</si>
  <si>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</si>
  <si>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</si>
  <si>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</si>
  <si>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</si>
  <si>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</si>
  <si>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</si>
  <si>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</si>
  <si>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</si>
  <si>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</si>
  <si>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</si>
  <si>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</si>
  <si>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</si>
  <si>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</si>
  <si>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</si>
  <si>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t>IA-5</t>
  </si>
  <si>
    <t>SA-4(5)</t>
  </si>
  <si>
    <t>PLOK-1</t>
  </si>
  <si>
    <t>Is the device software only? If yes, answer “N/A” to remaining questions in this section.</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</si>
  <si>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</si>
  <si>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</si>
  <si>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</si>
  <si>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</si>
  <si>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</si>
  <si>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</si>
  <si>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t xml:space="preserve">PE- 3(4) </t>
  </si>
  <si>
    <t>RDMP-1</t>
  </si>
  <si>
    <t>RDMP-2</t>
  </si>
  <si>
    <t>RDMP-3</t>
  </si>
  <si>
    <t>RDMP-4</t>
  </si>
  <si>
    <t xml:space="preserve">
Was a secure software development process, such as ISO/IEC 27034 or IEC 62304, followed during product development?
</t>
  </si>
  <si>
    <t xml:space="preserve">
Does the manufacturer evaluate third-party applications and software components included in the device for secure development practices? 
</t>
  </si>
  <si>
    <t xml:space="preserve">
Does the manufacturer maintain a web page or other source of information on software support dates and updates?
</t>
  </si>
  <si>
    <t xml:space="preserve">
Does the manufacturer have a plan for managing third-party component end-of-life?
</t>
  </si>
  <si>
    <t>SAHD-1</t>
  </si>
  <si>
    <t>Is the device hardened in accordance with any industry standards?</t>
  </si>
  <si>
    <t>SAHD-2</t>
  </si>
  <si>
    <t>Has the device received any cybersecurity certifications?</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</si>
  <si>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</si>
  <si>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</si>
  <si>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</si>
  <si>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</si>
  <si>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</si>
  <si>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</si>
  <si>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SAHD-4</t>
  </si>
  <si>
    <t>Can the owner/operator perform software integrity checks (i.e., verify that the system has not been modified or tampered with)?</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</si>
  <si>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</si>
  <si>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</si>
  <si>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</si>
  <si>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</si>
  <si>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</si>
  <si>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</si>
  <si>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</si>
  <si>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</si>
  <si>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</si>
  <si>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</si>
  <si>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</si>
  <si>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</si>
  <si>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</si>
  <si>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</si>
  <si>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SAHD-9</t>
  </si>
  <si>
    <t>Are all services (e.g., telnet, file transfer protocol [FTP], internet information server [IIS], etc.), which are not required for the intended use of the device deleted/disabled?</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</si>
  <si>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</si>
  <si>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</si>
  <si>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</si>
  <si>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</si>
  <si>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</si>
  <si>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</si>
  <si>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</si>
  <si>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</si>
  <si>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</si>
  <si>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</si>
  <si>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</si>
  <si>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</si>
  <si>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</si>
  <si>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</si>
  <si>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</si>
  <si>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</si>
  <si>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t>AC-17(2)/IA-3</t>
  </si>
  <si>
    <t>SA-12(10)</t>
  </si>
  <si>
    <t>CM-8</t>
  </si>
  <si>
    <t>AC-3</t>
  </si>
  <si>
    <t>SA-18</t>
  </si>
  <si>
    <t>CM-6</t>
  </si>
  <si>
    <t>SGUD-1</t>
  </si>
  <si>
    <t>SGUD-2</t>
  </si>
  <si>
    <t>SGUD-3</t>
  </si>
  <si>
    <t>SGUD-3.1</t>
  </si>
  <si>
    <t>SGUD-4</t>
  </si>
  <si>
    <t xml:space="preserve">Can the owner/operator manage password control for all accounts?
</t>
  </si>
  <si>
    <t xml:space="preserve">Does the product include documentation on recommended compensating controls for the device?
</t>
  </si>
  <si>
    <t xml:space="preserve">Does the device have the capability, and provide instructions, for the permanent deletion of data from the device or media? 
</t>
  </si>
  <si>
    <t xml:space="preserve">
Does the device include security documentation for the owner/operator?
</t>
  </si>
  <si>
    <t xml:space="preserve">
Are all access accounts documented?
</t>
  </si>
  <si>
    <t>STCF-1</t>
  </si>
  <si>
    <t>STCF-1.1</t>
  </si>
  <si>
    <t>STCF-1.2</t>
  </si>
  <si>
    <t>STCF-1.3</t>
  </si>
  <si>
    <t>STCF-2</t>
  </si>
  <si>
    <t>STCF-3</t>
  </si>
  <si>
    <t>STCF-4</t>
  </si>
  <si>
    <t xml:space="preserve">Is the data stored in a database external to the device?
</t>
  </si>
  <si>
    <t xml:space="preserve">Is the data stored in a database located on the device? 
</t>
  </si>
  <si>
    <t xml:space="preserve">Can the encryption keys be changed or configured?
</t>
  </si>
  <si>
    <t xml:space="preserve">Are instructions available to the customer to configure encryption?
</t>
  </si>
  <si>
    <t xml:space="preserve">Is the data encryption capability configured by default? 
</t>
  </si>
  <si>
    <t xml:space="preserve">Is all data encrypted or otherwise protected?
</t>
  </si>
  <si>
    <t xml:space="preserve">Can the device encrypt data at rest? 
</t>
  </si>
  <si>
    <t>AT-2/PL-2</t>
  </si>
  <si>
    <t>MP-6</t>
  </si>
  <si>
    <t>AC-6,IA-2</t>
  </si>
  <si>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</si>
  <si>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</si>
  <si>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</si>
  <si>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</si>
  <si>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</si>
  <si>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</si>
  <si>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</si>
  <si>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</si>
  <si>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</si>
  <si>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</si>
  <si>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</si>
  <si>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</si>
  <si>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t>TXIG-1</t>
  </si>
  <si>
    <t>Does the device support any mechanism (e.g., digital signatures) intended to ensure data is not modified during transmission?</t>
  </si>
  <si>
    <t>TXIG-2</t>
  </si>
  <si>
    <t>Does the device include multiple sub-components connected by external cables?</t>
  </si>
  <si>
    <t>SC-8</t>
  </si>
  <si>
    <t>The system shall provide the ability of on-site service staff, remote service staff, or authorized customer staff to install/upgrade device's security patches</t>
  </si>
  <si>
    <t>The system shall provide the ability to directly remove information that allows identification of a person</t>
  </si>
  <si>
    <t>The system shall have an integral data backup capability to recover after damage or destruction of device data, hardware or software</t>
  </si>
  <si>
    <t>The system shall provide users the ability to access private data in case of an emergency that requires immediate access to private data</t>
  </si>
  <si>
    <t>System shall provide audit controls documenting who is doing what with health data</t>
  </si>
  <si>
    <t>The system shall provide role based controlled access to health data and functions - access to be provided only as necessary to perform the tasks required consistent with intended use</t>
  </si>
  <si>
    <t>The system shall ensure confidentiality of transmitted health data</t>
  </si>
  <si>
    <t>The system shall ensure integrity of transmitted health data</t>
  </si>
  <si>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</si>
  <si>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PRODUCT SECURITY STANDARD ASSESSMENT - Privacy Controls Assessment</t>
  </si>
  <si>
    <t>2. Review Section 5, noting which security controls indicate that assessment is required. Links in the sections may be used to determine the meaning of each control and control enhancement.</t>
  </si>
  <si>
    <t>PRODUCT SECURITY STANDARD ASSESSMENT - Security Controls Assessment</t>
  </si>
  <si>
    <t>Section 6. Privacy Controls (fom Privacy by Design framework described in D0000061607)</t>
  </si>
  <si>
    <t>4. Clarification notes may be added to explain the method or extent to which the item will be incorporated.</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</si>
  <si>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</si>
  <si>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</si>
  <si>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</si>
  <si>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</si>
  <si>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5. Once a selected control is added to the software requirements, update the Traceability Reference field with traceability information (such as the number of the SRS document).</t>
  </si>
  <si>
    <t>6. Proceed to complete the Security Controls Assessment worksheet.</t>
  </si>
  <si>
    <t>1. Refer to D0000061606 for requirements related to the PSSA. If privacy is in scope based on answers to questions in the Capabilities Assessment worksheet, the Privacy Controls Assessment worksheet must also be completed.</t>
  </si>
  <si>
    <t>3. Complete the Security Controls Assessment worksheet, following instructions on that page.</t>
  </si>
  <si>
    <t>5. Refer to D0000061606 for requirements concerning when and how this PSSA is to be used in the overall software design process.</t>
  </si>
  <si>
    <t>4. Complete the Privacy Controls Assessment worksheet, if required.</t>
  </si>
  <si>
    <t>Security Controls Assessment</t>
  </si>
  <si>
    <t>Privacy Controls Assessment</t>
  </si>
  <si>
    <t>Form on which to select applicable privacy controls, or to justify not implementing them in the design</t>
  </si>
  <si>
    <t>Form on which to select applicable security controls, or to justify not implementing them in the design</t>
  </si>
  <si>
    <t>Document information, product identification, revision history</t>
  </si>
  <si>
    <t>Note: After this Capabilities Assessment page is completed, the remaining Controls Assessment worksheets will indicate the security and privacy controls that must be assessed.</t>
  </si>
  <si>
    <t>NIST Security Control related to MDS2 Question</t>
  </si>
  <si>
    <t>PRODUCT SECURITY STANDARD ASSESSMENT - Security Controls and Guidance</t>
  </si>
  <si>
    <t>Controls and Guidance</t>
  </si>
  <si>
    <t>A.5.1.1, A.5.1.2, A.6.1.1, A.9.1.1, A.12.1.1, A.18.1.1, A.18.2.2</t>
  </si>
  <si>
    <t>A.9.2.1, A.9.2.2, A.9.2.3, A.9.2.5, A.9.2.6</t>
  </si>
  <si>
    <t>A.6.2.2, A.9.1.2, A.9.4.1, A.9.4.4, A.9.4.5, A.13.1.1, A.14.1.2, A.14.1.3, A.18.1.3</t>
  </si>
  <si>
    <t>A.6.1.2</t>
  </si>
  <si>
    <t>A.9.1.2, A.9.2.3, A.9.4.4, A.9.4.5</t>
  </si>
  <si>
    <t>A.9.4.2</t>
  </si>
  <si>
    <t>A.11.2.8, A.11.2.9</t>
  </si>
  <si>
    <t>A.6.2.1, A.6.2.2, A.13.1.1, A.13.2.1, A.14.1.2</t>
  </si>
  <si>
    <t>A.6.2.1, A.13.1.1, A.13.2.1</t>
  </si>
  <si>
    <t>A.6.2.1, A.11.2.6, A.13.2.1</t>
  </si>
  <si>
    <t>A.9.4.1 (only partially satisfies NIST control)</t>
  </si>
  <si>
    <t>A.5.1.1, A.5.1.2, A.6.1.1, A.12.1.1, A.18.1.1, A.18.2.2</t>
  </si>
  <si>
    <t>A.7.2.2, A.12.2.1</t>
  </si>
  <si>
    <t>A.7.2.2 (only partially satisfies NIST control)</t>
  </si>
  <si>
    <t>A.12.4.1 (only partially satisfies NIST control)</t>
  </si>
  <si>
    <t>A.12.1.3</t>
  </si>
  <si>
    <t>A.12.4.1, A.16.1.2, A.16.1.4</t>
  </si>
  <si>
    <r>
      <t xml:space="preserve">ISO/IEC 27001 Controls that fulfill the NIST Control
</t>
    </r>
    <r>
      <rPr>
        <sz val="10"/>
        <rFont val="Cambria"/>
        <family val="1"/>
      </rPr>
      <t>(SP 800-53, r4, Appendix H)</t>
    </r>
  </si>
  <si>
    <r>
      <t>Control Specifics</t>
    </r>
    <r>
      <rPr>
        <sz val="10"/>
        <rFont val="Cambria"/>
        <family val="1"/>
      </rPr>
      <t xml:space="preserve"> (SP 800-53, r4)</t>
    </r>
  </si>
  <si>
    <r>
      <t>Control</t>
    </r>
    <r>
      <rPr>
        <sz val="10"/>
        <rFont val="Cambria"/>
        <family val="1"/>
      </rPr>
      <t xml:space="preserve"> (NIST SP 800-53, r4)</t>
    </r>
  </si>
  <si>
    <r>
      <t xml:space="preserve">Supplemental Guidance </t>
    </r>
    <r>
      <rPr>
        <sz val="10"/>
        <rFont val="Cambria"/>
        <family val="1"/>
      </rPr>
      <t>(SP 800-53, r4)</t>
    </r>
  </si>
  <si>
    <r>
      <t xml:space="preserve">Control Enhancements </t>
    </r>
    <r>
      <rPr>
        <sz val="10"/>
        <rFont val="Cambria"/>
        <family val="1"/>
      </rPr>
      <t>(SP 800-53, r4)</t>
    </r>
  </si>
  <si>
    <t>A.12.4.4</t>
  </si>
  <si>
    <t>A.12.4.2, A.12.4.3, A.18.1.3</t>
  </si>
  <si>
    <t>A.12.4.1, A.16.1.7</t>
  </si>
  <si>
    <t>A.12.4.1, A.12.4.3</t>
  </si>
  <si>
    <t>A.12.1.2, A.14.2.2, A.14.2.3, A.14.2.4</t>
  </si>
  <si>
    <t>A.14.2.3</t>
  </si>
  <si>
    <t>A.9.2.3, A.9.4.5, A.12.1.2, A.12.1.4, A.12.5.1</t>
  </si>
  <si>
    <t>A.12.5.1 (only partially satisfies NIST control)</t>
  </si>
  <si>
    <t>A.6.1.1 (only partially satisfies NIST control)</t>
  </si>
  <si>
    <t>A.6.1.1, A.17.1.1, A.17.2.1</t>
  </si>
  <si>
    <t>A.17.1.3</t>
  </si>
  <si>
    <t>A.11.1.4, A.17.1.2, A.17.2.1</t>
  </si>
  <si>
    <t>A.11.2.2, A.17.1.2</t>
  </si>
  <si>
    <t>A.12.3.1, A.17.1.2, A.18.1.3</t>
  </si>
  <si>
    <t>A.17.1.2</t>
  </si>
  <si>
    <t>A.17.1.2 (only partially satisfies NIST control)</t>
  </si>
  <si>
    <t>A.9.2.1</t>
  </si>
  <si>
    <t>A.9.2.1, A.9.2.4, A.9.3.1, A.9.4.3</t>
  </si>
  <si>
    <t>A.18.1.5</t>
  </si>
  <si>
    <t>A.5.1.1, A.5.1.2, A.6.1.1, A.12.1.1 A.18.1.1, A.18.2.2</t>
  </si>
  <si>
    <t>A.16.1.4, A.16.1.5, A.16.1.6</t>
  </si>
  <si>
    <t>A.6.1.3, A.16.1.2</t>
  </si>
  <si>
    <t>A.16.1.1</t>
  </si>
  <si>
    <t>A.11.2.4 (only partially satisfies NIST control), A.11.2.5 (only partially satisfies NIST control)</t>
  </si>
  <si>
    <t>A.11.2.4</t>
  </si>
  <si>
    <t>A.8.2.3, A.8.3.1, A.11.2.9</t>
  </si>
  <si>
    <t>A.8.2.3, A.8.3.1</t>
  </si>
  <si>
    <t>A.11.1.2 (only partially satisfies NIST control)</t>
  </si>
  <si>
    <t>A.11.1.1, A.11.1.2, A.11.1.3</t>
  </si>
  <si>
    <t>A.11.1.2, A.11.2.3</t>
  </si>
  <si>
    <t>A.11.1.2, A.11.1.3</t>
  </si>
  <si>
    <t>A.11.1.4, A.11.2.1, A.11.2.2, A.11.2.3</t>
  </si>
  <si>
    <t>A.8.2.3, A.11.1.4, A.11.2.1</t>
  </si>
  <si>
    <t>A.14.1.1</t>
  </si>
  <si>
    <t>A.7.1.2, A.7.2.1, A.8.1.3</t>
  </si>
  <si>
    <t>A.14.1.1 (only partially satisfies NIST control)</t>
  </si>
  <si>
    <t>A.5.1.1, A.5.1.2, A.6.1.1, A.18.1.1, A.18.2.2</t>
  </si>
  <si>
    <t>A.6.1.4</t>
  </si>
  <si>
    <t>A.12.6.1 (only partially satisfies NIST control)</t>
  </si>
  <si>
    <t>A.6.1.1, A.6.1.5, A.14.1.1, A.14.2.1, A.14.2.6</t>
  </si>
  <si>
    <t>A.14.1.1, A.14.2.7, A.14.2.9, A.15.1.2</t>
  </si>
  <si>
    <t>A.12.1.1 (only partially satisfies NIST control)</t>
  </si>
  <si>
    <t>A.14.2.5</t>
  </si>
  <si>
    <t>A.6.1.1, A.6.1.5, A.7.2.1, A.13.1.2, A.13.2.2, A.15.2.1, A.15.2.2</t>
  </si>
  <si>
    <t>A.12.1.2, A.14.2.2, A.14.2.4, A.14.2.7</t>
  </si>
  <si>
    <t>A.14.2.7, A.14.2.8</t>
  </si>
  <si>
    <t>A.14.2.7, A.15.1.1, A.15.1.2, A.15.1.3</t>
  </si>
  <si>
    <t>A.6.1.5, A.14.2.1</t>
  </si>
  <si>
    <t>A.14.2.1, A.14.2.5</t>
  </si>
  <si>
    <t>A.7.1.1</t>
  </si>
  <si>
    <t>A.13.1.1, A.13.1.3, A.13.2.1, A.14.1.3</t>
  </si>
  <si>
    <t>A.8.2.3, A.13.1.1, A.13.2.1, A.13.2.3, A.14.1.2, A.14.1.3</t>
  </si>
  <si>
    <t>A.10.1.2</t>
  </si>
  <si>
    <t>A.10.1.1, A.14.1.2, A.14.1.3, A.18.1.5</t>
  </si>
  <si>
    <t>A.8.2.3 (only partially satisfies NIST control)</t>
  </si>
  <si>
    <t>A.12.6.1, A.14.2.2, A.14.2.3, A.16.1.3</t>
  </si>
  <si>
    <t>A.12.2.1</t>
  </si>
  <si>
    <t>A.6.1.4 (only partially satisfies NIST control)</t>
  </si>
  <si>
    <t>SmartMedic</t>
  </si>
  <si>
    <t>SGTC-NPD-00001</t>
  </si>
  <si>
    <t>Vikram Puri</t>
  </si>
  <si>
    <t>Deepak Sharma</t>
  </si>
  <si>
    <t>NPD</t>
  </si>
  <si>
    <t>R&amp;D</t>
  </si>
  <si>
    <t>NA</t>
  </si>
  <si>
    <t>Initital Draft</t>
  </si>
  <si>
    <t>Patient data is not stored in system. Identification of patient is not possible.</t>
  </si>
  <si>
    <t>Limited  impact even if the weight data is modified by unauthorized user. Only impacted system will be Nurse Station and any external HIS system</t>
  </si>
  <si>
    <t>to be included in SOM</t>
  </si>
  <si>
    <t>To be included from SRS</t>
  </si>
  <si>
    <t>Hospitals are not required to create DMZ or virtual network to operate the system</t>
  </si>
  <si>
    <t>SOM handshaking mechasim to use wifi</t>
  </si>
  <si>
    <t>Limited  impact even if the weight or position data is not available on Nurse Station or the external system. To be included in SOM</t>
  </si>
  <si>
    <t>SRS item: Data backup of the Database (Applicable to Cloud database)</t>
  </si>
  <si>
    <t>SOM (Wifi Security WPD-2 PSK): Applicable to Smartmedic device, Tablet and Nurse Station</t>
  </si>
  <si>
    <t>Bluetooth Authentication on device, DeviceID act as the key for device authentication
Tablet provisioning on IOT Hub with tokens (Applicable to SmartMedic device, Tablet and Cloud connections)</t>
  </si>
  <si>
    <t>Relevant Security controls for the NurseStation and the Tablet Application are identifeid within this document. Any controls which may be relevant for any customer (and hospital IT) and which are beyond the trurst boundaries of the Stryker system will be adressed in the SOM (Security Operations Manual)</t>
  </si>
  <si>
    <r>
      <rPr>
        <sz val="11"/>
        <color rgb="FFFF0000"/>
        <rFont val="Cambria"/>
        <family val="1"/>
      </rPr>
      <t>The Intended Use</t>
    </r>
    <r>
      <rPr>
        <sz val="11"/>
        <color theme="1"/>
        <rFont val="Cambria"/>
        <family val="1"/>
      </rPr>
      <t xml:space="preserve"> does not requires this arrangement for private access</t>
    </r>
  </si>
  <si>
    <t>SmartMedic- Device to measure weight and patient position inside the ICU. 
The device is comprising the the following components and trust boundaries : 
1. Smartmedic Device (incl. data display screen) 
2. Tablet Application
3. Nurse Station Application
4. Strykers Azure Cloud Hosting
5. Azure Portal Administrator (security for this component is covered by the Azure security provisions)</t>
  </si>
  <si>
    <t xml:space="preserve">to be included in SOM (Security Oprations Manual) in the according section </t>
  </si>
  <si>
    <t>SRS Item (Applicable to NurseStation): Default is 24 hours. Make it configurable using custom entry from the user (48 hrs, 72 hrs). Never logoff is not a prefered option</t>
  </si>
  <si>
    <t>SRS Item (Appicable to NurseStation, Tablet Application) : Single Access with hospital code. No need of authorization</t>
  </si>
  <si>
    <t>Installation Manual:D005010050 For tablet, the product upgrade shall be provided in the form of Application installer files and will be done by Stryker Service person. Nurse station is a web application which can be taken care by the server admin.</t>
  </si>
  <si>
    <t>(SRS Item)Anonymization of patient detail has to be available.</t>
  </si>
  <si>
    <t>NoPHI (personal health information) stored</t>
  </si>
  <si>
    <t xml:space="preserve">SRS Item: Tablet shall have anti malware software.
D005010066: Security Operations Manual- 13. MALWARE DETECTION/PROTECTION (MLDP-1), SYK donot have control over the user desktop for Nursing application. </t>
  </si>
  <si>
    <t>(SRS Item) Applicable to Tablet: Authentication provided only to the Stryker service person.
D005010066: Security Operations Manual- 16.2 User Account Management : Nurse station has authentication provided by entering hospital id. Additionaly application has the configuration options to monitor inactivity.</t>
  </si>
  <si>
    <t>Applicable to Tablet- Physical lock is enabled.</t>
  </si>
  <si>
    <t>Software Development Plan : D005010020
Applicable to SmartMedic Device, Tablet Application and Nurse Station application</t>
  </si>
  <si>
    <t>D005010066: Security Operations Manual for System Hardening and (D005010071) Penetration Testing report reference for application hardening
Applicable to  Tablet Application.</t>
  </si>
  <si>
    <t>D005010066: Security Operations Manual
Applicable to SmartMedic Device (Bluetooth and wifi connection), Tablet Application, Nurse Station and Hospital's WiFi network.</t>
  </si>
  <si>
    <t>SRS Item: Applicable to Smartmedic device and Cloud data</t>
  </si>
  <si>
    <t>to be included from SRS</t>
  </si>
  <si>
    <t>Auditing is not happening in Tablet/Nurse station.  Basic auditing happens only for the cloud admin portal.</t>
  </si>
  <si>
    <t>to be included form SRS</t>
  </si>
  <si>
    <t>For the tablet, audit logs should be captured during the service operations. For the cloud admin portal audit log should be enabled.</t>
  </si>
  <si>
    <t>For Tablet, only Stryker service person/technician is authenticated to operate. 
For Nurse station application, uniform access provided for both Nursing staff, Surgeon.</t>
  </si>
  <si>
    <t>For Nurse station application, SOM can be referred to understand the different security measures.</t>
  </si>
  <si>
    <t>Configurable logoff time</t>
  </si>
  <si>
    <t>HDOs responsibility - Configuration mangement is the discipline of ensuring the integrity of HDOs networking IT configuration items (SW, HW, tools, procedures, etc.)</t>
  </si>
  <si>
    <t>Contingency planning and management (e.g. restoring a system or a network sgement or certain applications) is a key responsibility of the HDO's  IT network management</t>
  </si>
  <si>
    <t>D005010066 - 
27. Contingency Plan Testing, Maintenance and Training</t>
  </si>
  <si>
    <t xml:space="preserve">D005010066-16.2 User Account Management (PAUT-2, 3, 4, 5, 6, 7, 8, 9, 10, 11, 12, 13, 14) </t>
  </si>
  <si>
    <t>Incident management for the Nurse station application (once it is on the market) is defined within the Corporate procedure "D0000003113, Product Security Post Market Management". 
D005010066 - 25.2 Incident Response</t>
  </si>
  <si>
    <t>For Tablets, Non local maintenance is performed</t>
  </si>
  <si>
    <t>System maintenance for the Tablet (once it is on the market) is defined within the Corporate procedure D005010066</t>
  </si>
  <si>
    <t>NO media storage for the product that contains senstivie data. System belong to the HDO. Not Controlled by the product.</t>
  </si>
  <si>
    <t>Tablet has a physical lock for restricting unauthorized access.
The management of physical security aspects of the HDO's IT system, networks and and other configuration items is a key responsibility of the HDO's  IT network management.</t>
  </si>
  <si>
    <t>All the details related to Software BOM are documented in Software Architecture document (D005010022).</t>
  </si>
  <si>
    <t>"D0000061606 Security and privacy in design controls" defines requirements and guidance for product development to establish product security and privacy by design in medical devices and/or products that are software or
contain software</t>
  </si>
  <si>
    <t>N/A or Not acquired complete system or IT product for Application.</t>
  </si>
  <si>
    <t xml:space="preserve">User Manual (D005010067), IFU(D005010049) and Security Operations Manual(D005010066) are user documents which enable the HDO to supplement their information system documentation </t>
  </si>
  <si>
    <t>"D0000061606 Security and privacy in design controls" and "D0000061607 Privacy by design"defines security and privacy principles</t>
  </si>
  <si>
    <t>(D0000061620: Section 5)Configuration management in Software Development plan</t>
  </si>
  <si>
    <t>"D0000061606 Security and privacy in design controls" defines security testing requirements and practices</t>
  </si>
  <si>
    <t>All controls which need to be considered by the HDO in order to ensure CIA are defined in the Security Operations Manual (D005010066)</t>
  </si>
  <si>
    <t>Refer to HDO IT policy for commnuication with internal information system, SRS for Protection of communication channel of the system</t>
  </si>
  <si>
    <t>Use of Wifi Security WPD-2 PSK and above for wifi access</t>
  </si>
  <si>
    <t xml:space="preserve">The D005010066 describes any controls which may assist the HDO to keep its system integrity (e.g. backup, malware protection, etc.)
Incident management for the Nurse station application (Once it is on the market) shall be handled as established with the Corporate procedure "D0000003113, Product Security Post Market Management". </t>
  </si>
  <si>
    <t>It is the HDO's responsibility to maintain the integrity for its IT systems. The Nurse station application can be accessed through HTTP on a system which is owned by the HDO. 
Tablet is already physically locked and hence tamper proof. 
Entry to the Tablet is only for Stryker service personal.</t>
  </si>
  <si>
    <t>Security planning and information security program plan are shared responsibilities:
(1) Stryker general: SYK has established QMS procedures and trainings for  security and safety to be considered during the design&amp;development and post market surveillance of any SW driven Medical Device from SYK. These procedures include the specification of roles &amp; responsibilties.
(2) Application specific security planning: The PSSA, the security architecture and the PS risk analysis define application specific security controls which shall be implemented in the application and considered in accompanying material (e.g service manual) 
(3) Customer specific provisions: The SOM establishes application specific security controls and guidance to be considered by the HDO for his security program planning purposes
D005010066 - 25.6 Training and Awareness
D005010066 - 25. SECURITY PROGRAM INTEGRATION</t>
  </si>
  <si>
    <t>Post market Security monitoring to be conducted as per "D0000003113, Product Security Post Market Management". 
D005010020: Software Development Plan will define the periodic frequency of proactive surveillance of potential vulnerabilities</t>
  </si>
  <si>
    <t>The Corporate QMS product security policy and procedures define security roles and responsibilties which build the foundation for hiring, training, etc. for personal involved in product security activities</t>
  </si>
  <si>
    <t>D005010071 - Penetration testing report</t>
  </si>
  <si>
    <t>D005010066: SRS 2.5.4.1</t>
  </si>
  <si>
    <t>D005010066: SRS 2.17.6</t>
  </si>
  <si>
    <t>Process of patient data anonymization</t>
  </si>
  <si>
    <t>Output from the SM device should only be captured in the NS. The User needs and other specs documents (like SRS) document the accroding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</si>
</sst>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7" x14ac:knownFonts="1">
    <font>
      <sz val="11"/>
      <color theme="1"/>
      <name val="Calibri"/>
      <family val="2"/>
      <scheme val="minor"/>
    </font>
    <font>
      <sz val="10"/>
      <name val="Arial"/>
      <family val="2"/>
    </font>
    <font>
      <sz val="10"/>
      <name val="Arial"/>
      <family val="2"/>
    </font>
    <font>
      <u/>
      <sz val="10"/>
      <color theme="10"/>
      <name val="Arial"/>
      <family val="2"/>
    </font>
    <font>
      <sz val="10"/>
      <name val="Arial"/>
      <family val="2"/>
    </font>
    <font>
      <sz val="11"/>
      <color theme="1"/>
      <name val="Cambria"/>
      <family val="1"/>
    </font>
    <font>
      <b/>
      <sz val="11"/>
      <color theme="1"/>
      <name val="Cambria"/>
      <family val="1"/>
    </font>
    <font>
      <sz val="11"/>
      <color theme="0"/>
      <name val="Cambria"/>
      <family val="1"/>
    </font>
    <font>
      <sz val="12"/>
      <color theme="0"/>
      <name val="Cambria"/>
      <family val="1"/>
    </font>
    <font>
      <b/>
      <sz val="14"/>
      <name val="Cambria"/>
      <family val="1"/>
    </font>
    <font>
      <sz val="11"/>
      <name val="Cambria"/>
      <family val="1"/>
    </font>
    <font>
      <b/>
      <sz val="11"/>
      <name val="Cambria"/>
      <family val="1"/>
    </font>
    <font>
      <b/>
      <sz val="10"/>
      <name val="Cambria"/>
      <family val="1"/>
    </font>
    <font>
      <sz val="8"/>
      <color theme="0"/>
      <name val="Cambria"/>
      <family val="1"/>
    </font>
    <font>
      <sz val="8"/>
      <color theme="1"/>
      <name val="Cambria"/>
      <family val="1"/>
    </font>
    <font>
      <sz val="15"/>
      <color theme="0"/>
      <name val="Cambria"/>
      <family val="1"/>
    </font>
    <font>
      <b/>
      <sz val="9"/>
      <name val="Cambria"/>
      <family val="1"/>
    </font>
    <font>
      <sz val="10"/>
      <name val="Cambria"/>
      <family val="1"/>
    </font>
    <font>
      <sz val="10"/>
      <color theme="6" tint="-0.499984740745262"/>
      <name val="Cambria"/>
      <family val="1"/>
    </font>
    <font>
      <b/>
      <sz val="12"/>
      <color theme="0"/>
      <name val="Cambria"/>
      <family val="1"/>
    </font>
    <font>
      <sz val="9"/>
      <color theme="1"/>
      <name val="Cambria"/>
      <family val="1"/>
    </font>
    <font>
      <b/>
      <sz val="8"/>
      <color theme="1"/>
      <name val="Cambria"/>
      <family val="1"/>
    </font>
    <font>
      <b/>
      <sz val="9"/>
      <color theme="1"/>
      <name val="Cambria"/>
      <family val="1"/>
    </font>
    <font>
      <u/>
      <sz val="11"/>
      <color theme="10"/>
      <name val="Calibri"/>
      <family val="2"/>
      <scheme val="minor"/>
    </font>
    <font>
      <b/>
      <sz val="12"/>
      <name val="Calibri"/>
      <family val="2"/>
      <scheme val="minor"/>
    </font>
    <font>
      <sz val="10"/>
      <color rgb="FF0070C0"/>
      <name val="Cambria"/>
      <family val="1"/>
    </font>
    <font>
      <b/>
      <sz val="12"/>
      <name val="Cambria"/>
      <family val="1"/>
    </font>
    <font>
      <sz val="10"/>
      <color theme="1"/>
      <name val="Cambria"/>
      <family val="1"/>
    </font>
    <font>
      <sz val="8"/>
      <name val="Cambria"/>
      <family val="1"/>
    </font>
    <font>
      <b/>
      <sz val="8"/>
      <name val="Cambria"/>
      <family val="1"/>
    </font>
    <font>
      <sz val="8.5"/>
      <name val="Cambria"/>
      <family val="1"/>
    </font>
    <font>
      <sz val="11"/>
      <color theme="10"/>
      <name val="Cambria"/>
      <family val="1"/>
    </font>
    <font>
      <b/>
      <sz val="11"/>
      <color theme="0"/>
      <name val="Cambria"/>
      <family val="1"/>
    </font>
    <font>
      <sz val="11"/>
      <color theme="6" tint="-0.499984740745262"/>
      <name val="Cambria"/>
      <family val="1"/>
    </font>
    <font>
      <b/>
      <sz val="10"/>
      <color theme="0"/>
      <name val="Cambria"/>
      <family val="1"/>
    </font>
    <font>
      <b/>
      <sz val="10"/>
      <color theme="6" tint="-0.499984740745262"/>
      <name val="Cambria"/>
      <family val="1"/>
    </font>
    <font>
      <sz val="10"/>
      <color theme="8"/>
      <name val="Cambria"/>
      <family val="1"/>
    </font>
    <font>
      <sz val="8"/>
      <color theme="4" tint="-0.249977111117893"/>
      <name val="Cambria"/>
      <family val="1"/>
    </font>
    <font>
      <b/>
      <sz val="11"/>
      <color theme="4" tint="-0.249977111117893"/>
      <name val="Cambria"/>
      <family val="1"/>
    </font>
    <font>
      <sz val="9"/>
      <color theme="4" tint="-0.249977111117893"/>
      <name val="Cambria"/>
      <family val="1"/>
    </font>
    <font>
      <u/>
      <sz val="9"/>
      <color theme="4" tint="-0.249977111117893"/>
      <name val="Cambria"/>
      <family val="1"/>
    </font>
    <font>
      <sz val="11"/>
      <color theme="4" tint="-0.249977111117893"/>
      <name val="Cambria"/>
      <family val="1"/>
    </font>
    <font>
      <b/>
      <sz val="10"/>
      <color theme="1"/>
      <name val="Cambria"/>
      <family val="1"/>
    </font>
    <font>
      <sz val="9"/>
      <name val="Cambria"/>
      <family val="1"/>
    </font>
    <font>
      <b/>
      <i/>
      <sz val="12"/>
      <color theme="0"/>
      <name val="Cambria"/>
      <family val="1"/>
    </font>
    <font>
      <i/>
      <sz val="11"/>
      <name val="Cambria"/>
      <family val="1"/>
    </font>
    <font>
      <sz val="9"/>
      <color rgb="FF000000"/>
      <name val="Cambria"/>
      <family val="1"/>
    </font>
    <font>
      <b/>
      <sz val="9"/>
      <color rgb="FF000000"/>
      <name val="Cambria"/>
      <family val="1"/>
    </font>
    <font>
      <sz val="11"/>
      <color rgb="FF0070C0"/>
      <name val="Cambria"/>
      <family val="1"/>
    </font>
    <font>
      <sz val="10"/>
      <color theme="0"/>
      <name val="Cambria"/>
      <family val="1"/>
    </font>
    <font>
      <sz val="14"/>
      <color rgb="FFFF0000"/>
      <name val="Cambria"/>
      <family val="1"/>
    </font>
    <font>
      <sz val="11"/>
      <color rgb="FF000000"/>
      <name val="Cambria"/>
      <family val="1"/>
      <charset val="1"/>
    </font>
    <font>
      <sz val="10"/>
      <color rgb="FF000000"/>
      <name val="Cambria"/>
      <family val="1"/>
    </font>
    <font>
      <sz val="10"/>
      <name val="Cambria"/>
      <family val="1"/>
      <charset val="1"/>
    </font>
    <font>
      <sz val="11"/>
      <color rgb="FFFF0000"/>
      <name val="Cambria"/>
      <family val="1"/>
    </font>
    <font>
      <sz val="9"/>
      <color indexed="81"/>
      <name val="Segoe UI"/>
      <family val="2"/>
    </font>
    <font>
      <b/>
      <sz val="9"/>
      <color indexed="81"/>
      <name val="Segoe UI"/>
      <family val="2"/>
    </font>
    <font>
      <sz val="10"/>
      <color rgb="FFFF0000"/>
      <name val="Cambria"/>
      <family val="1"/>
    </font>
    <font>
      <b/>
      <sz val="18"/>
      <color rgb="FFFF0000"/>
      <name val="Cambria"/>
      <family val="1"/>
    </font>
    <font>
      <sz val="11"/>
      <color rgb="FF000000"/>
      <name val="Calibri"/>
      <family val="2"/>
      <charset val="1"/>
    </font>
    <font>
      <u/>
      <sz val="10"/>
      <color rgb="FF0563C1"/>
      <name val="Arial"/>
      <family val="2"/>
      <charset val="1"/>
    </font>
    <font>
      <sz val="10"/>
      <name val="Arial"/>
      <family val="2"/>
      <charset val="1"/>
    </font>
    <font>
      <sz val="11"/>
      <name val="Cambria"/>
      <family val="1"/>
      <charset val="1"/>
    </font>
    <font>
      <u/>
      <sz val="11"/>
      <color rgb="FF0563C1"/>
      <name val="Calibri"/>
      <family val="2"/>
      <charset val="1"/>
    </font>
    <font>
      <sz val="11"/>
      <color theme="1"/>
      <name val="Cambria"/>
      <family val="1"/>
      <charset val="1"/>
    </font>
    <font>
      <sz val="11"/>
      <color theme="0"/>
      <name val="Cambria"/>
      <family val="1"/>
      <charset val="1"/>
    </font>
    <font>
      <sz val="11"/>
      <color rgb="FF000000"/>
      <name val="Cambria"/>
      <family val="1"/>
    </font>
  </fonts>
  <fills count="2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1"/>
        <bgColor indexed="64"/>
      </patternFill>
    </fill>
    <fill>
      <patternFill patternType="solid">
        <fgColor theme="5" tint="0.79998168889431442"/>
        <bgColor indexed="64"/>
      </patternFill>
    </fill>
    <fill>
      <patternFill patternType="solid">
        <fgColor theme="0" tint="-0.14996795556505021"/>
        <bgColor indexed="64"/>
      </patternFill>
    </fill>
    <fill>
      <patternFill patternType="solid">
        <fgColor rgb="FFFFC000"/>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FFFF"/>
        <bgColor rgb="FFF2F2F2"/>
      </patternFill>
    </fill>
    <fill>
      <patternFill patternType="solid">
        <fgColor theme="0"/>
        <bgColor rgb="FFC9C9C9"/>
      </patternFill>
    </fill>
    <fill>
      <patternFill patternType="solid">
        <fgColor rgb="FFFFFF00"/>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bottom/>
      <diagonal/>
    </border>
  </borders>
  <cellStyleXfs count="14">
    <xf numFmtId="0" fontId="0" fillId="0" borderId="0"/>
    <xf numFmtId="0" fontId="1" fillId="0" borderId="0"/>
    <xf numFmtId="0" fontId="2" fillId="0" borderId="0"/>
    <xf numFmtId="0" fontId="3" fillId="0" borderId="0" applyNumberFormat="0" applyFill="0" applyBorder="0" applyAlignment="0" applyProtection="0"/>
    <xf numFmtId="0" fontId="4" fillId="0" borderId="0"/>
    <xf numFmtId="0" fontId="1" fillId="0" borderId="0"/>
    <xf numFmtId="0" fontId="23" fillId="0" borderId="0" applyNumberFormat="0" applyFill="0" applyBorder="0" applyAlignment="0" applyProtection="0"/>
    <xf numFmtId="0" fontId="59" fillId="0" borderId="0"/>
    <xf numFmtId="0" fontId="63" fillId="0" borderId="0" applyBorder="0" applyProtection="0"/>
    <xf numFmtId="0" fontId="60" fillId="0" borderId="0" applyBorder="0" applyProtection="0"/>
    <xf numFmtId="0" fontId="61" fillId="0" borderId="0"/>
    <xf numFmtId="0" fontId="61" fillId="0" borderId="0"/>
    <xf numFmtId="0" fontId="61" fillId="0" borderId="0"/>
    <xf numFmtId="0" fontId="61" fillId="0" borderId="0"/>
  </cellStyleXfs>
  <cellXfs count="304">
    <xf numFmtId="0" fontId="0" fillId="0" borderId="0" xfId="0"/>
    <xf numFmtId="0" fontId="5" fillId="0" borderId="0" xfId="0" applyFont="1"/>
    <xf numFmtId="0" fontId="6" fillId="4" borderId="10" xfId="0" applyFont="1" applyFill="1" applyBorder="1" applyAlignment="1">
      <alignment horizontal="left"/>
    </xf>
    <xf numFmtId="0" fontId="10" fillId="0" borderId="8" xfId="0" applyFont="1" applyBorder="1" applyAlignment="1">
      <alignment horizontal="left" vertical="center" wrapText="1"/>
    </xf>
    <xf numFmtId="0" fontId="10" fillId="0" borderId="7" xfId="0" applyFont="1" applyBorder="1" applyAlignment="1">
      <alignment horizontal="left" vertical="center" wrapText="1"/>
    </xf>
    <xf numFmtId="0" fontId="7" fillId="5" borderId="11" xfId="0" applyFont="1" applyFill="1" applyBorder="1"/>
    <xf numFmtId="0" fontId="7" fillId="5" borderId="12" xfId="0" applyFont="1" applyFill="1" applyBorder="1"/>
    <xf numFmtId="0" fontId="14" fillId="0" borderId="0" xfId="0" applyFont="1" applyFill="1"/>
    <xf numFmtId="0" fontId="10" fillId="0" borderId="8" xfId="0" applyFont="1" applyBorder="1" applyAlignment="1">
      <alignment vertical="center" wrapText="1"/>
    </xf>
    <xf numFmtId="0" fontId="19" fillId="9" borderId="3" xfId="0" applyFont="1" applyFill="1" applyBorder="1" applyAlignment="1"/>
    <xf numFmtId="0" fontId="19" fillId="5" borderId="10" xfId="0" applyFont="1" applyFill="1" applyBorder="1"/>
    <xf numFmtId="0" fontId="5" fillId="9" borderId="0" xfId="0" applyFont="1" applyFill="1"/>
    <xf numFmtId="0" fontId="6" fillId="0" borderId="0" xfId="0" applyFont="1"/>
    <xf numFmtId="0" fontId="20" fillId="0" borderId="0" xfId="0" applyFont="1" applyAlignment="1">
      <alignment horizontal="center"/>
    </xf>
    <xf numFmtId="0" fontId="5" fillId="0" borderId="0" xfId="0" applyFont="1" applyAlignment="1">
      <alignment horizontal="center"/>
    </xf>
    <xf numFmtId="0" fontId="5" fillId="6" borderId="8" xfId="0" applyFont="1" applyFill="1" applyBorder="1" applyAlignment="1"/>
    <xf numFmtId="0" fontId="21" fillId="0" borderId="0" xfId="0" applyFont="1"/>
    <xf numFmtId="0" fontId="6" fillId="0" borderId="0" xfId="0" applyFont="1" applyAlignment="1">
      <alignment horizontal="center"/>
    </xf>
    <xf numFmtId="0" fontId="6" fillId="0" borderId="0" xfId="0" applyFont="1" applyBorder="1" applyAlignment="1">
      <alignment horizontal="center"/>
    </xf>
    <xf numFmtId="0" fontId="6" fillId="0" borderId="0" xfId="0" applyFont="1" applyBorder="1" applyAlignment="1">
      <alignment horizontal="left"/>
    </xf>
    <xf numFmtId="0" fontId="19" fillId="9" borderId="0" xfId="0" applyFont="1" applyFill="1" applyBorder="1" applyAlignment="1">
      <alignment horizontal="left"/>
    </xf>
    <xf numFmtId="0" fontId="5" fillId="6" borderId="8" xfId="0" applyFont="1" applyFill="1" applyBorder="1" applyAlignment="1">
      <alignment horizontal="center"/>
    </xf>
    <xf numFmtId="0" fontId="6" fillId="8" borderId="8" xfId="0" applyFont="1" applyFill="1" applyBorder="1" applyAlignment="1">
      <alignment horizontal="center"/>
    </xf>
    <xf numFmtId="0" fontId="6" fillId="7" borderId="8" xfId="0" applyFont="1" applyFill="1" applyBorder="1" applyAlignment="1">
      <alignment horizontal="center"/>
    </xf>
    <xf numFmtId="0" fontId="6" fillId="0" borderId="8" xfId="0" applyFont="1" applyFill="1" applyBorder="1" applyAlignment="1">
      <alignment horizontal="center"/>
    </xf>
    <xf numFmtId="0" fontId="22" fillId="0" borderId="0" xfId="0" applyFont="1" applyAlignment="1">
      <alignment horizontal="center"/>
    </xf>
    <xf numFmtId="0" fontId="14" fillId="8" borderId="8" xfId="0" applyFont="1" applyFill="1" applyBorder="1" applyAlignment="1">
      <alignment horizontal="center"/>
    </xf>
    <xf numFmtId="0" fontId="21" fillId="0" borderId="8" xfId="0" applyFont="1" applyFill="1" applyBorder="1" applyAlignment="1">
      <alignment horizontal="center"/>
    </xf>
    <xf numFmtId="0" fontId="14" fillId="8" borderId="8" xfId="0" quotePrefix="1" applyFont="1" applyFill="1" applyBorder="1" applyAlignment="1">
      <alignment horizontal="center"/>
    </xf>
    <xf numFmtId="0" fontId="6" fillId="0" borderId="0" xfId="0" applyFont="1" applyAlignment="1">
      <alignment horizontal="center" vertical="center"/>
    </xf>
    <xf numFmtId="0" fontId="22" fillId="11" borderId="8" xfId="0" applyFont="1" applyFill="1" applyBorder="1" applyAlignment="1">
      <alignment horizontal="center"/>
    </xf>
    <xf numFmtId="0" fontId="15" fillId="2" borderId="0" xfId="0" applyFont="1" applyFill="1" applyBorder="1"/>
    <xf numFmtId="0" fontId="13" fillId="2" borderId="0" xfId="0" applyFont="1" applyFill="1" applyBorder="1"/>
    <xf numFmtId="0" fontId="16" fillId="2" borderId="4" xfId="0" applyFont="1" applyFill="1" applyBorder="1" applyAlignment="1"/>
    <xf numFmtId="0" fontId="13" fillId="2" borderId="5" xfId="0" applyFont="1" applyFill="1" applyBorder="1"/>
    <xf numFmtId="0" fontId="13" fillId="2" borderId="6" xfId="0" applyFont="1" applyFill="1" applyBorder="1"/>
    <xf numFmtId="0" fontId="10" fillId="2" borderId="0" xfId="0" applyFont="1" applyFill="1" applyBorder="1" applyAlignment="1">
      <alignment horizontal="left" vertical="center" wrapText="1"/>
    </xf>
    <xf numFmtId="0" fontId="5" fillId="2" borderId="0" xfId="0" applyFont="1" applyFill="1"/>
    <xf numFmtId="0" fontId="6" fillId="0" borderId="0" xfId="0" applyFont="1" applyBorder="1" applyAlignment="1">
      <alignment horizontal="left" wrapText="1"/>
    </xf>
    <xf numFmtId="0" fontId="6" fillId="0" borderId="0" xfId="0" applyFont="1" applyAlignment="1">
      <alignment horizontal="left"/>
    </xf>
    <xf numFmtId="0" fontId="6" fillId="0" borderId="0" xfId="0" applyFont="1" applyAlignment="1">
      <alignment horizontal="right"/>
    </xf>
    <xf numFmtId="0" fontId="6" fillId="4" borderId="11" xfId="0" applyFont="1" applyFill="1" applyBorder="1" applyAlignment="1">
      <alignment horizontal="left"/>
    </xf>
    <xf numFmtId="0" fontId="6" fillId="4" borderId="12" xfId="0" applyFont="1" applyFill="1" applyBorder="1" applyAlignment="1">
      <alignment horizontal="left"/>
    </xf>
    <xf numFmtId="0" fontId="10" fillId="8" borderId="8" xfId="0" applyFont="1" applyFill="1" applyBorder="1" applyAlignment="1">
      <alignment vertical="center" wrapText="1"/>
    </xf>
    <xf numFmtId="0" fontId="11" fillId="4" borderId="8" xfId="0" applyFont="1" applyFill="1" applyBorder="1" applyAlignment="1">
      <alignment horizontal="left" vertical="center" wrapText="1"/>
    </xf>
    <xf numFmtId="0" fontId="6" fillId="4" borderId="8" xfId="0" applyFont="1" applyFill="1" applyBorder="1" applyAlignment="1">
      <alignment horizontal="center"/>
    </xf>
    <xf numFmtId="0" fontId="6" fillId="3" borderId="8" xfId="0" applyFont="1" applyFill="1" applyBorder="1" applyAlignment="1">
      <alignment horizontal="center"/>
    </xf>
    <xf numFmtId="0" fontId="27" fillId="0" borderId="0" xfId="0" applyFont="1" applyAlignment="1">
      <alignment horizontal="right"/>
    </xf>
    <xf numFmtId="0" fontId="22" fillId="0" borderId="0" xfId="0" applyFont="1"/>
    <xf numFmtId="0" fontId="11" fillId="4" borderId="10" xfId="0" applyFont="1" applyFill="1" applyBorder="1" applyAlignment="1"/>
    <xf numFmtId="0" fontId="32" fillId="4" borderId="11" xfId="0" applyFont="1" applyFill="1" applyBorder="1"/>
    <xf numFmtId="0" fontId="32" fillId="4" borderId="12" xfId="0" applyFont="1" applyFill="1" applyBorder="1"/>
    <xf numFmtId="0" fontId="11" fillId="8" borderId="7" xfId="0" applyFont="1" applyFill="1" applyBorder="1" applyAlignment="1">
      <alignment horizontal="right" vertical="center" wrapText="1"/>
    </xf>
    <xf numFmtId="0" fontId="11" fillId="8" borderId="8" xfId="0" applyFont="1" applyFill="1" applyBorder="1" applyAlignment="1">
      <alignment horizontal="right" vertical="center" wrapText="1"/>
    </xf>
    <xf numFmtId="0" fontId="11" fillId="8" borderId="8" xfId="0" applyFont="1" applyFill="1" applyBorder="1" applyAlignment="1">
      <alignment horizontal="left" vertical="center" wrapText="1"/>
    </xf>
    <xf numFmtId="0" fontId="10" fillId="2" borderId="0" xfId="0" applyFont="1" applyFill="1" applyBorder="1" applyAlignment="1">
      <alignment vertical="center" wrapText="1"/>
    </xf>
    <xf numFmtId="0" fontId="37" fillId="2" borderId="0" xfId="0" applyFont="1" applyFill="1" applyBorder="1"/>
    <xf numFmtId="0" fontId="38" fillId="4" borderId="10" xfId="0" applyFont="1" applyFill="1" applyBorder="1" applyAlignment="1"/>
    <xf numFmtId="0" fontId="38" fillId="4" borderId="11" xfId="0" applyFont="1" applyFill="1" applyBorder="1"/>
    <xf numFmtId="0" fontId="38" fillId="4" borderId="12" xfId="0" applyFont="1" applyFill="1" applyBorder="1"/>
    <xf numFmtId="0" fontId="39" fillId="2" borderId="2" xfId="0" applyFont="1" applyFill="1" applyBorder="1" applyAlignment="1">
      <alignment vertical="center"/>
    </xf>
    <xf numFmtId="0" fontId="39" fillId="2" borderId="14" xfId="0" applyFont="1" applyFill="1" applyBorder="1" applyAlignment="1">
      <alignment vertical="center"/>
    </xf>
    <xf numFmtId="0" fontId="39" fillId="2" borderId="0" xfId="0" applyFont="1" applyFill="1" applyBorder="1" applyAlignment="1">
      <alignment vertical="center"/>
    </xf>
    <xf numFmtId="0" fontId="39" fillId="2" borderId="13" xfId="0" applyFont="1" applyFill="1" applyBorder="1" applyAlignment="1">
      <alignment vertical="center"/>
    </xf>
    <xf numFmtId="0" fontId="39" fillId="2" borderId="5" xfId="0" applyFont="1" applyFill="1" applyBorder="1" applyAlignment="1">
      <alignment vertical="center"/>
    </xf>
    <xf numFmtId="0" fontId="39" fillId="2" borderId="6" xfId="0" applyFont="1" applyFill="1" applyBorder="1" applyAlignment="1">
      <alignment vertical="center"/>
    </xf>
    <xf numFmtId="0" fontId="41" fillId="0" borderId="0" xfId="0" applyFont="1"/>
    <xf numFmtId="0" fontId="22" fillId="0" borderId="0" xfId="0" applyFont="1" applyBorder="1" applyAlignment="1">
      <alignment horizontal="left"/>
    </xf>
    <xf numFmtId="0" fontId="22" fillId="0" borderId="0" xfId="0" applyFont="1" applyAlignment="1">
      <alignment horizontal="left"/>
    </xf>
    <xf numFmtId="0" fontId="37" fillId="2" borderId="1" xfId="0" applyFont="1" applyFill="1" applyBorder="1" applyAlignment="1">
      <alignment horizontal="left" vertical="center"/>
    </xf>
    <xf numFmtId="0" fontId="37" fillId="2" borderId="3" xfId="0" applyFont="1" applyFill="1" applyBorder="1" applyAlignment="1">
      <alignment horizontal="left" vertical="center"/>
    </xf>
    <xf numFmtId="0" fontId="27" fillId="0" borderId="0" xfId="0" applyFont="1" applyAlignment="1">
      <alignment horizontal="left" vertical="center" wrapText="1"/>
    </xf>
    <xf numFmtId="0" fontId="12" fillId="12" borderId="8" xfId="0" applyFont="1" applyFill="1" applyBorder="1" applyAlignment="1">
      <alignment horizontal="center" vertical="center" wrapText="1"/>
    </xf>
    <xf numFmtId="0" fontId="27" fillId="0" borderId="0" xfId="0" applyFont="1" applyAlignment="1">
      <alignment horizontal="center" vertical="center" wrapText="1"/>
    </xf>
    <xf numFmtId="0" fontId="42" fillId="0" borderId="8" xfId="0" applyFont="1" applyBorder="1" applyAlignment="1">
      <alignment horizontal="left" vertical="center" wrapText="1"/>
    </xf>
    <xf numFmtId="0" fontId="43" fillId="0" borderId="8" xfId="0" applyFont="1" applyBorder="1" applyAlignment="1">
      <alignment horizontal="left" vertical="center" wrapText="1"/>
    </xf>
    <xf numFmtId="0" fontId="43" fillId="0" borderId="8" xfId="0" applyFont="1" applyFill="1" applyBorder="1" applyAlignment="1">
      <alignment horizontal="left" vertical="center" wrapText="1"/>
    </xf>
    <xf numFmtId="0" fontId="43" fillId="0" borderId="8" xfId="0" applyFont="1" applyBorder="1" applyAlignment="1">
      <alignment horizontal="left" vertical="center" wrapText="1" indent="1"/>
    </xf>
    <xf numFmtId="0" fontId="20" fillId="0" borderId="8" xfId="0" applyFont="1" applyBorder="1" applyAlignment="1">
      <alignment horizontal="left" vertical="center" wrapText="1" indent="1"/>
    </xf>
    <xf numFmtId="0" fontId="20" fillId="0" borderId="8" xfId="0" applyFont="1" applyBorder="1" applyAlignment="1">
      <alignment horizontal="left" vertical="center" wrapText="1"/>
    </xf>
    <xf numFmtId="0" fontId="42" fillId="0" borderId="0" xfId="0" applyFont="1" applyAlignment="1">
      <alignment horizontal="left" vertical="center" wrapText="1"/>
    </xf>
    <xf numFmtId="0" fontId="27" fillId="0" borderId="0" xfId="0" applyFont="1" applyFill="1" applyAlignment="1">
      <alignment horizontal="left" vertical="center" wrapText="1"/>
    </xf>
    <xf numFmtId="0" fontId="16" fillId="0" borderId="8" xfId="0" applyFont="1" applyBorder="1" applyAlignment="1">
      <alignment horizontal="left" vertical="center" wrapText="1"/>
    </xf>
    <xf numFmtId="0" fontId="22" fillId="0" borderId="8" xfId="0" applyFont="1" applyBorder="1" applyAlignment="1">
      <alignment horizontal="left" vertical="center" wrapText="1"/>
    </xf>
    <xf numFmtId="0" fontId="19" fillId="9" borderId="1" xfId="0" applyFont="1" applyFill="1" applyBorder="1" applyAlignment="1">
      <alignment horizontal="left"/>
    </xf>
    <xf numFmtId="0" fontId="19" fillId="9" borderId="2" xfId="0" applyFont="1" applyFill="1" applyBorder="1" applyAlignment="1">
      <alignment horizontal="left"/>
    </xf>
    <xf numFmtId="0" fontId="19" fillId="9" borderId="14" xfId="0" applyFont="1" applyFill="1" applyBorder="1" applyAlignment="1">
      <alignment horizontal="left"/>
    </xf>
    <xf numFmtId="0" fontId="45" fillId="14" borderId="10" xfId="0" applyFont="1" applyFill="1" applyBorder="1" applyAlignment="1">
      <alignment horizontal="left"/>
    </xf>
    <xf numFmtId="0" fontId="44" fillId="14" borderId="11" xfId="0" applyFont="1" applyFill="1" applyBorder="1" applyAlignment="1">
      <alignment horizontal="left"/>
    </xf>
    <xf numFmtId="0" fontId="44" fillId="14" borderId="12" xfId="0" applyFont="1" applyFill="1" applyBorder="1" applyAlignment="1">
      <alignment horizontal="left"/>
    </xf>
    <xf numFmtId="0" fontId="46" fillId="0" borderId="8" xfId="0" applyFont="1" applyBorder="1" applyAlignment="1">
      <alignment wrapText="1"/>
    </xf>
    <xf numFmtId="0" fontId="14" fillId="0" borderId="8" xfId="0" applyFont="1" applyBorder="1" applyAlignment="1">
      <alignment horizontal="center" vertical="center" wrapText="1"/>
    </xf>
    <xf numFmtId="0" fontId="14" fillId="0" borderId="8" xfId="0" applyFont="1" applyBorder="1" applyAlignment="1">
      <alignment vertical="center" wrapText="1"/>
    </xf>
    <xf numFmtId="0" fontId="14" fillId="0" borderId="8" xfId="0" applyFont="1" applyFill="1" applyBorder="1" applyAlignment="1">
      <alignment horizontal="center" vertical="center" wrapText="1"/>
    </xf>
    <xf numFmtId="0" fontId="14" fillId="0" borderId="8" xfId="0" applyFont="1" applyFill="1" applyBorder="1" applyAlignment="1">
      <alignment vertical="center" wrapText="1"/>
    </xf>
    <xf numFmtId="0" fontId="14" fillId="0" borderId="8" xfId="0" applyFont="1" applyBorder="1" applyAlignment="1">
      <alignment horizontal="center" vertical="center"/>
    </xf>
    <xf numFmtId="0" fontId="14" fillId="0" borderId="8" xfId="0" applyFont="1" applyBorder="1" applyAlignment="1">
      <alignment vertical="center"/>
    </xf>
    <xf numFmtId="0" fontId="6" fillId="4" borderId="7" xfId="0" applyFont="1" applyFill="1" applyBorder="1" applyAlignment="1">
      <alignment vertical="center"/>
    </xf>
    <xf numFmtId="0" fontId="6" fillId="4" borderId="7" xfId="0" applyFont="1" applyFill="1" applyBorder="1" applyAlignment="1">
      <alignment vertical="center" wrapText="1"/>
    </xf>
    <xf numFmtId="0" fontId="10" fillId="16" borderId="8" xfId="0" applyFont="1" applyFill="1" applyBorder="1" applyAlignment="1">
      <alignment vertical="center" wrapText="1"/>
    </xf>
    <xf numFmtId="0" fontId="10" fillId="17" borderId="8" xfId="0" applyFont="1" applyFill="1" applyBorder="1" applyAlignment="1">
      <alignment vertical="center" wrapText="1"/>
    </xf>
    <xf numFmtId="0" fontId="37" fillId="2" borderId="4" xfId="0" applyFont="1" applyFill="1" applyBorder="1" applyAlignment="1">
      <alignment vertical="center"/>
    </xf>
    <xf numFmtId="0" fontId="10" fillId="16" borderId="8" xfId="0" applyFont="1" applyFill="1" applyBorder="1" applyAlignment="1">
      <alignment horizontal="center" vertical="center" wrapText="1"/>
    </xf>
    <xf numFmtId="0" fontId="10" fillId="17" borderId="8" xfId="0" applyFont="1" applyFill="1" applyBorder="1" applyAlignment="1">
      <alignment horizontal="center" vertical="center" wrapText="1"/>
    </xf>
    <xf numFmtId="0" fontId="45" fillId="8" borderId="8" xfId="0" applyFont="1" applyFill="1" applyBorder="1" applyAlignment="1">
      <alignment horizontal="center" vertical="center" wrapText="1"/>
    </xf>
    <xf numFmtId="0" fontId="5" fillId="8" borderId="8" xfId="0" applyFont="1" applyFill="1" applyBorder="1" applyAlignment="1" applyProtection="1">
      <alignment horizontal="center"/>
      <protection locked="0"/>
    </xf>
    <xf numFmtId="0" fontId="5" fillId="3" borderId="8" xfId="0" applyFont="1" applyFill="1" applyBorder="1" applyAlignment="1">
      <alignment horizontal="center" vertical="center" wrapText="1"/>
    </xf>
    <xf numFmtId="0" fontId="14" fillId="3" borderId="8" xfId="0" applyFont="1" applyFill="1" applyBorder="1" applyAlignment="1">
      <alignment horizontal="left" vertical="center" wrapText="1"/>
    </xf>
    <xf numFmtId="0" fontId="20" fillId="0" borderId="9" xfId="0" applyFont="1" applyBorder="1" applyAlignment="1">
      <alignment horizontal="left" vertical="center" wrapText="1"/>
    </xf>
    <xf numFmtId="0" fontId="19" fillId="9" borderId="0" xfId="0" applyFont="1" applyFill="1" applyBorder="1" applyAlignment="1" applyProtection="1">
      <alignment horizontal="left"/>
      <protection locked="0"/>
    </xf>
    <xf numFmtId="0" fontId="5" fillId="9" borderId="0" xfId="0" applyFont="1" applyFill="1" applyBorder="1" applyProtection="1">
      <protection locked="0"/>
    </xf>
    <xf numFmtId="0" fontId="5" fillId="0" borderId="0" xfId="0" applyFont="1" applyProtection="1">
      <protection locked="0"/>
    </xf>
    <xf numFmtId="0" fontId="25" fillId="0" borderId="0" xfId="1" applyFont="1" applyProtection="1">
      <protection locked="0"/>
    </xf>
    <xf numFmtId="0" fontId="38" fillId="0" borderId="0" xfId="0" applyFont="1" applyAlignment="1" applyProtection="1">
      <alignment horizontal="left" indent="1"/>
      <protection locked="0"/>
    </xf>
    <xf numFmtId="0" fontId="5" fillId="2" borderId="0" xfId="0" applyFont="1" applyFill="1" applyProtection="1">
      <protection locked="0"/>
    </xf>
    <xf numFmtId="0" fontId="39" fillId="2" borderId="0" xfId="0" applyFont="1" applyFill="1" applyAlignment="1" applyProtection="1">
      <alignment horizontal="left" indent="1"/>
      <protection locked="0"/>
    </xf>
    <xf numFmtId="0" fontId="6" fillId="4" borderId="10" xfId="0" applyFont="1" applyFill="1" applyBorder="1" applyAlignment="1" applyProtection="1">
      <alignment horizontal="left"/>
      <protection locked="0"/>
    </xf>
    <xf numFmtId="0" fontId="6" fillId="4" borderId="11" xfId="0" applyFont="1" applyFill="1" applyBorder="1" applyAlignment="1" applyProtection="1">
      <protection locked="0"/>
    </xf>
    <xf numFmtId="0" fontId="6" fillId="4" borderId="12" xfId="0" applyFont="1" applyFill="1" applyBorder="1" applyAlignment="1" applyProtection="1">
      <protection locked="0"/>
    </xf>
    <xf numFmtId="0" fontId="5" fillId="13" borderId="0" xfId="0" applyFont="1" applyFill="1" applyProtection="1">
      <protection locked="0"/>
    </xf>
    <xf numFmtId="0" fontId="5" fillId="4" borderId="7" xfId="0" applyFont="1" applyFill="1" applyBorder="1" applyAlignment="1" applyProtection="1">
      <alignment horizontal="center"/>
      <protection locked="0"/>
    </xf>
    <xf numFmtId="0" fontId="5" fillId="0" borderId="8" xfId="0" applyFont="1" applyBorder="1" applyAlignment="1" applyProtection="1">
      <alignment horizontal="center"/>
      <protection locked="0"/>
    </xf>
    <xf numFmtId="0" fontId="5" fillId="0" borderId="8" xfId="0" applyFont="1" applyFill="1" applyBorder="1" applyProtection="1">
      <protection locked="0"/>
    </xf>
    <xf numFmtId="0" fontId="5" fillId="8" borderId="9" xfId="0" applyFont="1" applyFill="1" applyBorder="1" applyAlignment="1" applyProtection="1">
      <alignment horizontal="center"/>
      <protection locked="0"/>
    </xf>
    <xf numFmtId="0" fontId="6" fillId="9" borderId="10" xfId="0" applyFont="1" applyFill="1" applyBorder="1" applyProtection="1">
      <protection locked="0"/>
    </xf>
    <xf numFmtId="0" fontId="6" fillId="8" borderId="10" xfId="0" applyFont="1" applyFill="1" applyBorder="1" applyAlignment="1" applyProtection="1">
      <alignment horizontal="right" vertical="center"/>
      <protection locked="0"/>
    </xf>
    <xf numFmtId="0" fontId="39" fillId="2" borderId="0" xfId="0" applyFont="1" applyFill="1" applyAlignment="1" applyProtection="1">
      <alignment horizontal="left" wrapText="1" indent="1"/>
      <protection locked="0"/>
    </xf>
    <xf numFmtId="0" fontId="10" fillId="2" borderId="0" xfId="0" applyFont="1" applyFill="1" applyProtection="1">
      <protection locked="0"/>
    </xf>
    <xf numFmtId="0" fontId="6" fillId="4" borderId="1" xfId="0" applyFont="1" applyFill="1" applyBorder="1" applyAlignment="1" applyProtection="1">
      <alignment horizontal="left"/>
      <protection locked="0"/>
    </xf>
    <xf numFmtId="0" fontId="6" fillId="4" borderId="2" xfId="0" applyFont="1" applyFill="1" applyBorder="1" applyAlignment="1" applyProtection="1">
      <alignment horizontal="left"/>
      <protection locked="0"/>
    </xf>
    <xf numFmtId="0" fontId="6" fillId="4" borderId="14" xfId="0" applyFont="1" applyFill="1" applyBorder="1" applyAlignment="1" applyProtection="1">
      <alignment horizontal="left"/>
      <protection locked="0"/>
    </xf>
    <xf numFmtId="0" fontId="27" fillId="4" borderId="4" xfId="0" applyFont="1" applyFill="1" applyBorder="1" applyAlignment="1" applyProtection="1">
      <alignment horizontal="left"/>
      <protection locked="0"/>
    </xf>
    <xf numFmtId="0" fontId="6" fillId="4" borderId="5" xfId="0" applyFont="1" applyFill="1" applyBorder="1" applyAlignment="1" applyProtection="1">
      <alignment horizontal="left"/>
      <protection locked="0"/>
    </xf>
    <xf numFmtId="0" fontId="6" fillId="4" borderId="6" xfId="0" applyFont="1" applyFill="1" applyBorder="1" applyAlignment="1" applyProtection="1">
      <alignment horizontal="left"/>
      <protection locked="0"/>
    </xf>
    <xf numFmtId="0" fontId="5" fillId="4" borderId="7" xfId="0" applyFont="1" applyFill="1" applyBorder="1" applyProtection="1">
      <protection locked="0"/>
    </xf>
    <xf numFmtId="0" fontId="5" fillId="8" borderId="8" xfId="0" applyFont="1" applyFill="1" applyBorder="1" applyAlignment="1" applyProtection="1">
      <alignment horizontal="center" wrapText="1"/>
      <protection locked="0"/>
    </xf>
    <xf numFmtId="0" fontId="31" fillId="8" borderId="8" xfId="6" applyFont="1" applyFill="1" applyBorder="1" applyAlignment="1" applyProtection="1">
      <alignment horizontal="center" wrapText="1"/>
      <protection locked="0"/>
    </xf>
    <xf numFmtId="0" fontId="5" fillId="8" borderId="8" xfId="0" applyFont="1" applyFill="1" applyBorder="1" applyAlignment="1" applyProtection="1">
      <alignment horizontal="left" wrapText="1"/>
      <protection locked="0"/>
    </xf>
    <xf numFmtId="0" fontId="5" fillId="0" borderId="8" xfId="0" applyFont="1" applyBorder="1" applyAlignment="1" applyProtection="1">
      <alignment horizontal="center" vertical="center"/>
      <protection locked="0"/>
    </xf>
    <xf numFmtId="0" fontId="5" fillId="4" borderId="8" xfId="0" applyFont="1" applyFill="1" applyBorder="1" applyAlignment="1" applyProtection="1">
      <alignment horizontal="center"/>
      <protection locked="0"/>
    </xf>
    <xf numFmtId="0" fontId="5" fillId="4" borderId="8" xfId="0" applyFont="1" applyFill="1" applyBorder="1" applyProtection="1">
      <protection locked="0"/>
    </xf>
    <xf numFmtId="0" fontId="10" fillId="8" borderId="8" xfId="0" applyFont="1" applyFill="1" applyBorder="1" applyAlignment="1" applyProtection="1">
      <alignment horizontal="left" vertical="center" wrapText="1"/>
      <protection locked="0"/>
    </xf>
    <xf numFmtId="0" fontId="27" fillId="8" borderId="8" xfId="0" applyFont="1" applyFill="1" applyBorder="1" applyAlignment="1" applyProtection="1">
      <alignment horizontal="left" vertical="center" wrapText="1"/>
      <protection locked="0"/>
    </xf>
    <xf numFmtId="0" fontId="5" fillId="8" borderId="8" xfId="0" applyFont="1" applyFill="1" applyBorder="1" applyAlignment="1" applyProtection="1">
      <alignment horizontal="left" vertical="center" wrapText="1"/>
      <protection locked="0"/>
    </xf>
    <xf numFmtId="0" fontId="5" fillId="8" borderId="8" xfId="0" applyFont="1" applyFill="1" applyBorder="1" applyAlignment="1" applyProtection="1">
      <alignment horizontal="center"/>
    </xf>
    <xf numFmtId="0" fontId="10" fillId="0" borderId="8" xfId="0" applyFont="1" applyFill="1" applyBorder="1" applyProtection="1"/>
    <xf numFmtId="0" fontId="5" fillId="0" borderId="8" xfId="0" applyFont="1" applyBorder="1" applyAlignment="1" applyProtection="1">
      <alignment horizontal="center"/>
    </xf>
    <xf numFmtId="0" fontId="9" fillId="8" borderId="8" xfId="0" applyFont="1" applyFill="1" applyBorder="1" applyAlignment="1" applyProtection="1">
      <alignment horizontal="center" vertical="center"/>
    </xf>
    <xf numFmtId="0" fontId="19" fillId="9" borderId="3" xfId="0" applyFont="1" applyFill="1" applyBorder="1" applyAlignment="1" applyProtection="1">
      <protection locked="0"/>
    </xf>
    <xf numFmtId="0" fontId="8" fillId="9" borderId="0" xfId="0" applyFont="1" applyFill="1" applyBorder="1" applyAlignment="1" applyProtection="1">
      <protection locked="0"/>
    </xf>
    <xf numFmtId="0" fontId="17" fillId="0" borderId="0" xfId="1" applyFont="1" applyProtection="1">
      <protection locked="0"/>
    </xf>
    <xf numFmtId="0" fontId="17" fillId="0" borderId="0" xfId="1" applyFont="1" applyAlignment="1" applyProtection="1">
      <alignment vertical="top"/>
      <protection locked="0"/>
    </xf>
    <xf numFmtId="0" fontId="18" fillId="0" borderId="0" xfId="1" applyFont="1" applyAlignment="1" applyProtection="1">
      <alignment wrapText="1"/>
      <protection locked="0"/>
    </xf>
    <xf numFmtId="0" fontId="17" fillId="2" borderId="0" xfId="1" applyFont="1" applyFill="1" applyAlignment="1" applyProtection="1">
      <alignment wrapText="1"/>
      <protection locked="0"/>
    </xf>
    <xf numFmtId="0" fontId="38" fillId="2" borderId="0" xfId="0" applyFont="1" applyFill="1" applyAlignment="1" applyProtection="1">
      <alignment horizontal="left" indent="1"/>
      <protection locked="0"/>
    </xf>
    <xf numFmtId="0" fontId="36" fillId="2" borderId="0" xfId="1" applyFont="1" applyFill="1" applyProtection="1">
      <protection locked="0"/>
    </xf>
    <xf numFmtId="0" fontId="26" fillId="4" borderId="10" xfId="1" applyFont="1" applyFill="1" applyBorder="1" applyAlignment="1" applyProtection="1">
      <alignment vertical="center"/>
      <protection locked="0"/>
    </xf>
    <xf numFmtId="0" fontId="5" fillId="4" borderId="11" xfId="0" applyFont="1" applyFill="1" applyBorder="1" applyAlignment="1" applyProtection="1">
      <alignment vertical="center"/>
      <protection locked="0"/>
    </xf>
    <xf numFmtId="0" fontId="17" fillId="4" borderId="12" xfId="1" applyFont="1" applyFill="1" applyBorder="1" applyAlignment="1" applyProtection="1">
      <alignment vertical="center" wrapText="1"/>
      <protection locked="0"/>
    </xf>
    <xf numFmtId="0" fontId="17" fillId="0" borderId="0" xfId="1" applyFont="1" applyAlignment="1" applyProtection="1">
      <alignment vertical="center"/>
      <protection locked="0"/>
    </xf>
    <xf numFmtId="0" fontId="18" fillId="0" borderId="0" xfId="1" applyFont="1" applyAlignment="1" applyProtection="1">
      <alignment vertical="center" wrapText="1"/>
      <protection locked="0"/>
    </xf>
    <xf numFmtId="0" fontId="11" fillId="8" borderId="7" xfId="1" applyFont="1" applyFill="1" applyBorder="1" applyAlignment="1" applyProtection="1">
      <alignment vertical="center" wrapText="1"/>
      <protection locked="0"/>
    </xf>
    <xf numFmtId="0" fontId="11" fillId="8" borderId="7" xfId="1" applyFont="1" applyFill="1" applyBorder="1" applyAlignment="1" applyProtection="1">
      <alignment horizontal="center" vertical="center" wrapText="1"/>
      <protection locked="0"/>
    </xf>
    <xf numFmtId="0" fontId="31" fillId="15" borderId="8" xfId="6" applyFont="1" applyFill="1" applyBorder="1" applyProtection="1">
      <protection locked="0"/>
    </xf>
    <xf numFmtId="0" fontId="17" fillId="0" borderId="7" xfId="1" applyFont="1" applyBorder="1" applyAlignment="1" applyProtection="1">
      <alignment wrapText="1"/>
      <protection locked="0"/>
    </xf>
    <xf numFmtId="0" fontId="17" fillId="0" borderId="8" xfId="1" applyFont="1" applyBorder="1" applyAlignment="1" applyProtection="1">
      <alignment wrapText="1"/>
      <protection locked="0"/>
    </xf>
    <xf numFmtId="0" fontId="17" fillId="0" borderId="0" xfId="1" applyFont="1" applyAlignment="1" applyProtection="1">
      <alignment wrapText="1"/>
      <protection locked="0"/>
    </xf>
    <xf numFmtId="0" fontId="5" fillId="4" borderId="8" xfId="0" applyFont="1" applyFill="1" applyBorder="1" applyAlignment="1" applyProtection="1">
      <alignment horizontal="right"/>
    </xf>
    <xf numFmtId="0" fontId="11" fillId="8" borderId="7" xfId="1" applyFont="1" applyFill="1" applyBorder="1" applyAlignment="1" applyProtection="1">
      <alignment vertical="center" wrapText="1"/>
    </xf>
    <xf numFmtId="0" fontId="11" fillId="8" borderId="7" xfId="1" applyFont="1" applyFill="1" applyBorder="1" applyAlignment="1" applyProtection="1">
      <alignment horizontal="center" vertical="center" wrapText="1"/>
    </xf>
    <xf numFmtId="0" fontId="12" fillId="15" borderId="6" xfId="1" applyFont="1" applyFill="1" applyBorder="1" applyAlignment="1" applyProtection="1">
      <alignment horizontal="center" wrapText="1"/>
    </xf>
    <xf numFmtId="0" fontId="17" fillId="0" borderId="7" xfId="1" applyFont="1" applyBorder="1" applyAlignment="1" applyProtection="1">
      <alignment wrapText="1"/>
    </xf>
    <xf numFmtId="0" fontId="12" fillId="15" borderId="8" xfId="1" applyFont="1" applyFill="1" applyBorder="1" applyAlignment="1" applyProtection="1">
      <alignment horizontal="center" wrapText="1"/>
    </xf>
    <xf numFmtId="0" fontId="17" fillId="0" borderId="8" xfId="1" applyFont="1" applyBorder="1" applyAlignment="1" applyProtection="1">
      <alignment wrapText="1"/>
    </xf>
    <xf numFmtId="0" fontId="5" fillId="4" borderId="12" xfId="0" applyFont="1" applyFill="1" applyBorder="1" applyAlignment="1" applyProtection="1">
      <alignment vertical="center"/>
      <protection locked="0"/>
    </xf>
    <xf numFmtId="0" fontId="10" fillId="0" borderId="0" xfId="1" applyFont="1" applyAlignment="1" applyProtection="1">
      <alignment vertical="top"/>
      <protection locked="0"/>
    </xf>
    <xf numFmtId="0" fontId="10" fillId="0" borderId="0" xfId="1" applyFont="1" applyProtection="1">
      <protection locked="0"/>
    </xf>
    <xf numFmtId="0" fontId="33" fillId="0" borderId="0" xfId="1" applyFont="1" applyAlignment="1" applyProtection="1">
      <alignment wrapText="1"/>
      <protection locked="0"/>
    </xf>
    <xf numFmtId="0" fontId="32" fillId="10" borderId="4" xfId="1" applyFont="1" applyFill="1" applyBorder="1" applyAlignment="1" applyProtection="1">
      <alignment vertical="top" wrapText="1"/>
      <protection locked="0"/>
    </xf>
    <xf numFmtId="0" fontId="34" fillId="10" borderId="5" xfId="1" applyFont="1" applyFill="1" applyBorder="1" applyProtection="1">
      <protection locked="0"/>
    </xf>
    <xf numFmtId="0" fontId="34" fillId="10" borderId="6" xfId="1" applyFont="1" applyFill="1" applyBorder="1" applyProtection="1">
      <protection locked="0"/>
    </xf>
    <xf numFmtId="0" fontId="31" fillId="15" borderId="8" xfId="6" applyFont="1" applyFill="1" applyBorder="1" applyAlignment="1" applyProtection="1">
      <alignment wrapText="1"/>
      <protection locked="0"/>
    </xf>
    <xf numFmtId="0" fontId="49" fillId="10" borderId="5" xfId="1" applyFont="1" applyFill="1" applyBorder="1" applyAlignment="1" applyProtection="1">
      <alignment wrapText="1"/>
      <protection locked="0"/>
    </xf>
    <xf numFmtId="0" fontId="10" fillId="15" borderId="8" xfId="1" applyFont="1" applyFill="1" applyBorder="1" applyAlignment="1" applyProtection="1">
      <alignment vertical="center" wrapText="1"/>
      <protection locked="0"/>
    </xf>
    <xf numFmtId="0" fontId="10" fillId="15" borderId="8" xfId="1" applyFont="1" applyFill="1" applyBorder="1" applyAlignment="1" applyProtection="1">
      <alignment horizontal="left" vertical="center" wrapText="1"/>
      <protection locked="0"/>
    </xf>
    <xf numFmtId="0" fontId="12" fillId="0" borderId="0" xfId="1" applyFont="1" applyAlignment="1" applyProtection="1">
      <alignment vertical="top"/>
      <protection locked="0"/>
    </xf>
    <xf numFmtId="0" fontId="12" fillId="0" borderId="0" xfId="1" applyFont="1" applyProtection="1">
      <protection locked="0"/>
    </xf>
    <xf numFmtId="0" fontId="35" fillId="0" borderId="0" xfId="1" applyFont="1" applyAlignment="1" applyProtection="1">
      <alignment wrapText="1"/>
      <protection locked="0"/>
    </xf>
    <xf numFmtId="0" fontId="10" fillId="15" borderId="8" xfId="1" applyFont="1" applyFill="1" applyBorder="1" applyAlignment="1" applyProtection="1">
      <alignment wrapText="1"/>
      <protection locked="0"/>
    </xf>
    <xf numFmtId="0" fontId="17" fillId="15" borderId="6" xfId="1" applyFont="1" applyFill="1" applyBorder="1" applyAlignment="1" applyProtection="1">
      <alignment horizontal="center" wrapText="1"/>
      <protection locked="0"/>
    </xf>
    <xf numFmtId="0" fontId="49" fillId="10" borderId="5" xfId="1" applyFont="1" applyFill="1" applyBorder="1" applyAlignment="1" applyProtection="1">
      <alignment horizontal="left" wrapText="1"/>
      <protection locked="0"/>
    </xf>
    <xf numFmtId="0" fontId="50" fillId="2" borderId="0" xfId="0" applyFont="1" applyFill="1" applyAlignment="1" applyProtection="1">
      <alignment horizontal="left"/>
    </xf>
    <xf numFmtId="0" fontId="0" fillId="2" borderId="0" xfId="0" applyFill="1" applyProtection="1"/>
    <xf numFmtId="0" fontId="24" fillId="2" borderId="0" xfId="4" applyFont="1" applyFill="1" applyProtection="1"/>
    <xf numFmtId="0" fontId="0" fillId="0" borderId="0" xfId="0" applyProtection="1"/>
    <xf numFmtId="0" fontId="4" fillId="2" borderId="0" xfId="4" applyFill="1" applyProtection="1"/>
    <xf numFmtId="0" fontId="17" fillId="2" borderId="0" xfId="4" applyFont="1" applyFill="1" applyAlignment="1" applyProtection="1">
      <alignment wrapText="1"/>
    </xf>
    <xf numFmtId="0" fontId="17" fillId="2" borderId="0" xfId="4" applyFont="1" applyFill="1" applyProtection="1"/>
    <xf numFmtId="0" fontId="4" fillId="2" borderId="0" xfId="4" applyFill="1" applyAlignment="1" applyProtection="1">
      <alignment wrapText="1"/>
    </xf>
    <xf numFmtId="0" fontId="4" fillId="0" borderId="0" xfId="4" applyProtection="1"/>
    <xf numFmtId="15" fontId="10" fillId="0" borderId="8" xfId="0" applyNumberFormat="1" applyFont="1" applyBorder="1" applyAlignment="1">
      <alignment vertical="center" wrapText="1"/>
    </xf>
    <xf numFmtId="0" fontId="5" fillId="0" borderId="8" xfId="0" applyFont="1" applyFill="1" applyBorder="1" applyAlignment="1" applyProtection="1">
      <alignment horizontal="center" vertical="center"/>
      <protection locked="0"/>
    </xf>
    <xf numFmtId="0" fontId="51" fillId="0" borderId="8" xfId="0" applyFont="1" applyBorder="1" applyAlignment="1" applyProtection="1">
      <alignment horizontal="center" vertical="center"/>
      <protection locked="0"/>
    </xf>
    <xf numFmtId="0" fontId="51" fillId="0" borderId="8" xfId="0" applyFont="1" applyBorder="1" applyAlignment="1" applyProtection="1">
      <alignment vertical="center" wrapText="1"/>
      <protection locked="0"/>
    </xf>
    <xf numFmtId="0" fontId="52" fillId="18" borderId="8" xfId="0" applyFont="1" applyFill="1" applyBorder="1" applyAlignment="1" applyProtection="1">
      <alignment wrapText="1"/>
      <protection locked="0"/>
    </xf>
    <xf numFmtId="0" fontId="5" fillId="0" borderId="8" xfId="0" applyFont="1" applyBorder="1" applyAlignment="1" applyProtection="1">
      <alignment vertical="center" wrapText="1"/>
      <protection locked="0"/>
    </xf>
    <xf numFmtId="0" fontId="54" fillId="0" borderId="8" xfId="0" applyFont="1" applyBorder="1" applyAlignment="1" applyProtection="1">
      <alignment vertical="center" wrapText="1"/>
      <protection locked="0"/>
    </xf>
    <xf numFmtId="0" fontId="54" fillId="0" borderId="8" xfId="0" applyFont="1" applyBorder="1" applyAlignment="1">
      <alignment horizontal="left" vertical="center" wrapText="1"/>
    </xf>
    <xf numFmtId="0" fontId="58" fillId="0" borderId="0" xfId="1" applyFont="1" applyAlignment="1" applyProtection="1">
      <alignment vertical="top"/>
      <protection locked="0"/>
    </xf>
    <xf numFmtId="0" fontId="51" fillId="0" borderId="8" xfId="7" applyFont="1" applyBorder="1" applyAlignment="1" applyProtection="1">
      <alignment vertical="center"/>
      <protection locked="0"/>
    </xf>
    <xf numFmtId="0" fontId="52" fillId="18" borderId="8" xfId="7" applyFont="1" applyFill="1" applyBorder="1" applyAlignment="1" applyProtection="1">
      <alignment wrapText="1"/>
      <protection locked="0"/>
    </xf>
    <xf numFmtId="0" fontId="52" fillId="0" borderId="8" xfId="7" applyFont="1" applyBorder="1" applyAlignment="1" applyProtection="1">
      <alignment wrapText="1"/>
      <protection locked="0"/>
    </xf>
    <xf numFmtId="0" fontId="51" fillId="0" borderId="8" xfId="7" applyFont="1" applyBorder="1" applyAlignment="1" applyProtection="1">
      <alignment vertical="center" wrapText="1"/>
      <protection locked="0"/>
    </xf>
    <xf numFmtId="0" fontId="17" fillId="0" borderId="8" xfId="7" applyFont="1" applyBorder="1" applyAlignment="1" applyProtection="1">
      <alignment wrapText="1"/>
      <protection locked="0"/>
    </xf>
    <xf numFmtId="0" fontId="62" fillId="0" borderId="8" xfId="7" applyFont="1" applyBorder="1" applyAlignment="1" applyProtection="1">
      <alignment vertical="center"/>
      <protection locked="0"/>
    </xf>
    <xf numFmtId="0" fontId="10" fillId="0" borderId="8" xfId="7" applyFont="1" applyBorder="1" applyAlignment="1" applyProtection="1">
      <alignment vertical="center" wrapText="1"/>
      <protection locked="0"/>
    </xf>
    <xf numFmtId="0" fontId="64" fillId="0" borderId="8" xfId="7" applyFont="1" applyBorder="1" applyAlignment="1" applyProtection="1">
      <alignment vertical="center" wrapText="1"/>
      <protection locked="0"/>
    </xf>
    <xf numFmtId="0" fontId="62" fillId="0" borderId="8" xfId="7" applyFont="1" applyBorder="1" applyAlignment="1" applyProtection="1">
      <alignment vertical="center" wrapText="1"/>
      <protection locked="0"/>
    </xf>
    <xf numFmtId="0" fontId="27" fillId="0" borderId="7" xfId="1" applyFont="1" applyBorder="1" applyAlignment="1" applyProtection="1">
      <alignment wrapText="1"/>
    </xf>
    <xf numFmtId="0" fontId="5" fillId="0" borderId="8" xfId="0" applyFont="1" applyBorder="1" applyProtection="1">
      <protection locked="0"/>
    </xf>
    <xf numFmtId="0" fontId="65" fillId="19" borderId="8" xfId="7" applyFont="1" applyFill="1" applyBorder="1" applyProtection="1">
      <protection locked="0"/>
    </xf>
    <xf numFmtId="0" fontId="5" fillId="20" borderId="8" xfId="0" applyFont="1" applyFill="1" applyBorder="1" applyAlignment="1" applyProtection="1">
      <alignment horizontal="center" vertical="center"/>
      <protection locked="0"/>
    </xf>
    <xf numFmtId="0" fontId="5" fillId="20" borderId="8" xfId="0" applyFont="1" applyFill="1" applyBorder="1" applyAlignment="1" applyProtection="1">
      <alignment vertical="center" wrapText="1"/>
      <protection locked="0"/>
    </xf>
    <xf numFmtId="0" fontId="10" fillId="20" borderId="8" xfId="0" applyFont="1" applyFill="1" applyBorder="1" applyAlignment="1" applyProtection="1">
      <alignment vertical="center" wrapText="1"/>
      <protection locked="0"/>
    </xf>
    <xf numFmtId="0" fontId="51" fillId="20" borderId="8" xfId="0" applyFont="1" applyFill="1" applyBorder="1" applyAlignment="1" applyProtection="1">
      <alignment vertical="center" wrapText="1"/>
      <protection locked="0"/>
    </xf>
    <xf numFmtId="0" fontId="5" fillId="20" borderId="8" xfId="0" applyFont="1" applyFill="1" applyBorder="1" applyAlignment="1" applyProtection="1">
      <alignment vertical="center"/>
      <protection locked="0"/>
    </xf>
    <xf numFmtId="0" fontId="51" fillId="20" borderId="8" xfId="0" applyFont="1" applyFill="1" applyBorder="1" applyAlignment="1" applyProtection="1">
      <alignment vertical="center"/>
      <protection locked="0"/>
    </xf>
    <xf numFmtId="0" fontId="12" fillId="20" borderId="6" xfId="1" applyFont="1" applyFill="1" applyBorder="1" applyAlignment="1" applyProtection="1">
      <alignment horizontal="center" wrapText="1"/>
    </xf>
    <xf numFmtId="0" fontId="17" fillId="20" borderId="7" xfId="1" applyFont="1" applyFill="1" applyBorder="1" applyAlignment="1" applyProtection="1">
      <alignment wrapText="1"/>
    </xf>
    <xf numFmtId="0" fontId="27" fillId="20" borderId="7" xfId="1" applyFont="1" applyFill="1" applyBorder="1" applyAlignment="1" applyProtection="1">
      <alignment wrapText="1"/>
    </xf>
    <xf numFmtId="0" fontId="53" fillId="20" borderId="8" xfId="1" applyFont="1" applyFill="1" applyBorder="1" applyAlignment="1" applyProtection="1">
      <alignment vertical="top"/>
      <protection locked="0"/>
    </xf>
    <xf numFmtId="0" fontId="53" fillId="20" borderId="8" xfId="1" applyFont="1" applyFill="1" applyBorder="1" applyAlignment="1" applyProtection="1">
      <alignment vertical="top" wrapText="1"/>
      <protection locked="0"/>
    </xf>
    <xf numFmtId="0" fontId="27" fillId="20" borderId="8" xfId="1" applyFont="1" applyFill="1" applyBorder="1" applyAlignment="1" applyProtection="1">
      <alignment vertical="top"/>
      <protection locked="0"/>
    </xf>
    <xf numFmtId="0" fontId="27" fillId="20" borderId="8" xfId="1" applyFont="1" applyFill="1" applyBorder="1" applyAlignment="1" applyProtection="1">
      <alignment wrapText="1"/>
    </xf>
    <xf numFmtId="0" fontId="10" fillId="8" borderId="10" xfId="0" applyFont="1" applyFill="1" applyBorder="1" applyAlignment="1">
      <alignment vertical="center" wrapText="1"/>
    </xf>
    <xf numFmtId="0" fontId="10" fillId="8" borderId="11" xfId="0" applyFont="1" applyFill="1" applyBorder="1" applyAlignment="1">
      <alignment vertical="center" wrapText="1"/>
    </xf>
    <xf numFmtId="0" fontId="10" fillId="8" borderId="12" xfId="0" applyFont="1" applyFill="1" applyBorder="1" applyAlignment="1">
      <alignment vertical="center" wrapText="1"/>
    </xf>
    <xf numFmtId="0" fontId="10" fillId="16" borderId="10" xfId="0" applyFont="1" applyFill="1" applyBorder="1" applyAlignment="1">
      <alignment vertical="center" wrapText="1"/>
    </xf>
    <xf numFmtId="0" fontId="10" fillId="16" borderId="11" xfId="0" applyFont="1" applyFill="1" applyBorder="1" applyAlignment="1">
      <alignment vertical="center" wrapText="1"/>
    </xf>
    <xf numFmtId="0" fontId="10" fillId="16" borderId="12" xfId="0" applyFont="1" applyFill="1" applyBorder="1" applyAlignment="1">
      <alignment vertical="center" wrapText="1"/>
    </xf>
    <xf numFmtId="0" fontId="10" fillId="17" borderId="10" xfId="0" applyFont="1" applyFill="1" applyBorder="1" applyAlignment="1">
      <alignment vertical="center" wrapText="1"/>
    </xf>
    <xf numFmtId="0" fontId="10" fillId="17" borderId="11" xfId="0" applyFont="1" applyFill="1" applyBorder="1" applyAlignment="1">
      <alignment vertical="center" wrapText="1"/>
    </xf>
    <xf numFmtId="0" fontId="10" fillId="17" borderId="12" xfId="0" applyFont="1" applyFill="1" applyBorder="1" applyAlignment="1">
      <alignment vertical="center" wrapText="1"/>
    </xf>
    <xf numFmtId="0" fontId="11" fillId="8" borderId="10" xfId="0" applyFont="1" applyFill="1" applyBorder="1" applyAlignment="1">
      <alignment horizontal="left" vertical="center" wrapText="1"/>
    </xf>
    <xf numFmtId="0" fontId="11" fillId="8" borderId="12" xfId="0" applyFont="1" applyFill="1" applyBorder="1" applyAlignment="1">
      <alignment horizontal="left" vertical="center" wrapText="1"/>
    </xf>
    <xf numFmtId="0" fontId="10" fillId="0" borderId="10" xfId="0" applyFont="1" applyBorder="1" applyAlignment="1">
      <alignment vertical="center" wrapText="1"/>
    </xf>
    <xf numFmtId="0" fontId="10" fillId="0" borderId="12" xfId="0" applyFont="1" applyBorder="1" applyAlignment="1">
      <alignment vertical="center" wrapText="1"/>
    </xf>
    <xf numFmtId="0" fontId="10" fillId="0" borderId="8" xfId="0" applyFont="1" applyBorder="1" applyAlignment="1">
      <alignment vertical="center" wrapText="1"/>
    </xf>
    <xf numFmtId="0" fontId="11" fillId="4" borderId="10" xfId="0" applyFont="1" applyFill="1" applyBorder="1" applyAlignment="1">
      <alignment horizontal="left" vertical="center" wrapText="1"/>
    </xf>
    <xf numFmtId="0" fontId="11" fillId="4" borderId="11" xfId="0" applyFont="1" applyFill="1" applyBorder="1" applyAlignment="1">
      <alignment horizontal="left" vertical="center" wrapText="1"/>
    </xf>
    <xf numFmtId="0" fontId="11" fillId="4" borderId="12" xfId="0" applyFont="1" applyFill="1" applyBorder="1" applyAlignment="1">
      <alignment horizontal="left" vertical="center" wrapText="1"/>
    </xf>
    <xf numFmtId="0" fontId="5" fillId="8" borderId="8" xfId="0" applyFont="1" applyFill="1" applyBorder="1" applyAlignment="1" applyProtection="1">
      <alignment horizontal="center"/>
    </xf>
    <xf numFmtId="0" fontId="54" fillId="8" borderId="8" xfId="0" applyFont="1" applyFill="1" applyBorder="1" applyAlignment="1" applyProtection="1">
      <alignment horizontal="left" vertical="top" wrapText="1"/>
    </xf>
    <xf numFmtId="0" fontId="5" fillId="4" borderId="8" xfId="0" applyFont="1" applyFill="1" applyBorder="1" applyAlignment="1" applyProtection="1">
      <alignment horizontal="right"/>
    </xf>
    <xf numFmtId="0" fontId="27" fillId="20" borderId="9" xfId="1" applyFont="1" applyFill="1" applyBorder="1" applyAlignment="1" applyProtection="1">
      <alignment horizontal="center" vertical="center" wrapText="1"/>
    </xf>
    <xf numFmtId="0" fontId="57" fillId="20" borderId="15" xfId="1" applyFont="1" applyFill="1" applyBorder="1" applyAlignment="1" applyProtection="1">
      <alignment horizontal="center" vertical="center" wrapText="1"/>
    </xf>
    <xf numFmtId="0" fontId="57" fillId="20" borderId="7" xfId="1" applyFont="1" applyFill="1" applyBorder="1" applyAlignment="1" applyProtection="1">
      <alignment horizontal="center" vertical="center" wrapText="1"/>
    </xf>
    <xf numFmtId="0" fontId="17" fillId="20" borderId="9" xfId="1" applyFont="1" applyFill="1" applyBorder="1" applyAlignment="1" applyProtection="1">
      <alignment horizontal="center" wrapText="1"/>
    </xf>
    <xf numFmtId="0" fontId="17" fillId="20" borderId="15" xfId="1" applyFont="1" applyFill="1" applyBorder="1" applyAlignment="1" applyProtection="1">
      <alignment horizontal="center" wrapText="1"/>
    </xf>
    <xf numFmtId="0" fontId="17" fillId="20" borderId="7" xfId="1" applyFont="1" applyFill="1" applyBorder="1" applyAlignment="1" applyProtection="1">
      <alignment horizontal="center" wrapText="1"/>
    </xf>
    <xf numFmtId="0" fontId="17" fillId="20" borderId="9" xfId="1" applyFont="1" applyFill="1" applyBorder="1" applyAlignment="1" applyProtection="1">
      <alignment horizontal="center" vertical="center" wrapText="1"/>
    </xf>
    <xf numFmtId="0" fontId="17" fillId="20" borderId="15" xfId="1" applyFont="1" applyFill="1" applyBorder="1" applyAlignment="1" applyProtection="1">
      <alignment horizontal="center" vertical="center" wrapText="1"/>
    </xf>
    <xf numFmtId="0" fontId="17" fillId="20" borderId="7" xfId="1" applyFont="1" applyFill="1" applyBorder="1" applyAlignment="1" applyProtection="1">
      <alignment horizontal="center" vertical="center" wrapText="1"/>
    </xf>
    <xf numFmtId="0" fontId="17" fillId="20" borderId="9" xfId="1" applyFont="1" applyFill="1" applyBorder="1" applyAlignment="1" applyProtection="1">
      <alignment vertical="center" wrapText="1"/>
    </xf>
    <xf numFmtId="0" fontId="17" fillId="20" borderId="15" xfId="1" applyFont="1" applyFill="1" applyBorder="1" applyAlignment="1" applyProtection="1">
      <alignment vertical="center" wrapText="1"/>
    </xf>
    <xf numFmtId="0" fontId="17" fillId="20" borderId="7" xfId="1" applyFont="1" applyFill="1" applyBorder="1" applyAlignment="1" applyProtection="1">
      <alignment vertical="center" wrapText="1"/>
    </xf>
    <xf numFmtId="0" fontId="17" fillId="15" borderId="10" xfId="1" applyFont="1" applyFill="1" applyBorder="1" applyAlignment="1" applyProtection="1">
      <alignment horizontal="left" wrapText="1"/>
      <protection locked="0"/>
    </xf>
    <xf numFmtId="0" fontId="17" fillId="15" borderId="11" xfId="1" applyFont="1" applyFill="1" applyBorder="1" applyAlignment="1" applyProtection="1">
      <alignment horizontal="left" wrapText="1"/>
      <protection locked="0"/>
    </xf>
    <xf numFmtId="0" fontId="17" fillId="15" borderId="12" xfId="1" applyFont="1" applyFill="1" applyBorder="1" applyAlignment="1" applyProtection="1">
      <alignment horizontal="left" wrapText="1"/>
      <protection locked="0"/>
    </xf>
    <xf numFmtId="0" fontId="10" fillId="15" borderId="9" xfId="1" applyFont="1" applyFill="1" applyBorder="1" applyAlignment="1" applyProtection="1">
      <alignment horizontal="left" vertical="center" wrapText="1"/>
      <protection locked="0"/>
    </xf>
    <xf numFmtId="0" fontId="10" fillId="15" borderId="15" xfId="1" applyFont="1" applyFill="1" applyBorder="1" applyAlignment="1" applyProtection="1">
      <alignment horizontal="left" vertical="center" wrapText="1"/>
      <protection locked="0"/>
    </xf>
    <xf numFmtId="0" fontId="10" fillId="15" borderId="7" xfId="1" applyFont="1" applyFill="1" applyBorder="1" applyAlignment="1" applyProtection="1">
      <alignment horizontal="left" vertical="center" wrapText="1"/>
      <protection locked="0"/>
    </xf>
    <xf numFmtId="0" fontId="14" fillId="3" borderId="9" xfId="0" applyFont="1" applyFill="1" applyBorder="1" applyAlignment="1">
      <alignment horizontal="left" vertical="center" wrapText="1"/>
    </xf>
    <xf numFmtId="0" fontId="14" fillId="3" borderId="15" xfId="0" applyFont="1" applyFill="1" applyBorder="1" applyAlignment="1">
      <alignment horizontal="left" vertical="center" wrapText="1"/>
    </xf>
    <xf numFmtId="0" fontId="14" fillId="3" borderId="7"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4" fillId="3" borderId="8" xfId="0" applyFont="1" applyFill="1" applyBorder="1" applyAlignment="1">
      <alignment horizontal="left" vertical="center" wrapText="1"/>
    </xf>
    <xf numFmtId="0" fontId="28" fillId="3" borderId="9" xfId="0" applyFont="1" applyFill="1" applyBorder="1" applyAlignment="1">
      <alignment horizontal="left" vertical="center" wrapText="1"/>
    </xf>
    <xf numFmtId="0" fontId="28" fillId="3" borderId="15" xfId="0" applyFont="1" applyFill="1" applyBorder="1" applyAlignment="1">
      <alignment horizontal="left" vertical="center" wrapText="1"/>
    </xf>
    <xf numFmtId="0" fontId="28" fillId="3" borderId="7" xfId="0" applyFont="1" applyFill="1" applyBorder="1" applyAlignment="1">
      <alignment horizontal="left" vertical="center" wrapText="1"/>
    </xf>
    <xf numFmtId="0" fontId="6" fillId="4" borderId="4" xfId="0" applyFont="1" applyFill="1" applyBorder="1" applyAlignment="1">
      <alignment horizontal="left" vertical="center"/>
    </xf>
    <xf numFmtId="0" fontId="6" fillId="4" borderId="6" xfId="0" applyFont="1" applyFill="1" applyBorder="1" applyAlignment="1">
      <alignment horizontal="left" vertical="center"/>
    </xf>
    <xf numFmtId="0" fontId="20" fillId="0" borderId="9" xfId="0" applyFont="1" applyBorder="1" applyAlignment="1">
      <alignment horizontal="left" vertical="center" wrapText="1"/>
    </xf>
    <xf numFmtId="0" fontId="20" fillId="0" borderId="15" xfId="0" applyFont="1" applyBorder="1" applyAlignment="1">
      <alignment horizontal="left" vertical="center" wrapText="1"/>
    </xf>
    <xf numFmtId="0" fontId="20" fillId="0" borderId="7" xfId="0" applyFont="1" applyBorder="1" applyAlignment="1">
      <alignment horizontal="left" vertical="center" wrapText="1"/>
    </xf>
    <xf numFmtId="0" fontId="43" fillId="0" borderId="9" xfId="0" applyFont="1" applyBorder="1" applyAlignment="1">
      <alignment horizontal="left" vertical="center" wrapText="1"/>
    </xf>
    <xf numFmtId="0" fontId="43" fillId="0" borderId="15" xfId="0" applyFont="1" applyBorder="1" applyAlignment="1">
      <alignment horizontal="left" vertical="center" wrapText="1"/>
    </xf>
    <xf numFmtId="0" fontId="43" fillId="0" borderId="7" xfId="0" applyFont="1" applyBorder="1" applyAlignment="1">
      <alignment horizontal="left" vertical="center" wrapText="1"/>
    </xf>
    <xf numFmtId="0" fontId="42" fillId="0" borderId="9" xfId="0" applyFont="1" applyBorder="1" applyAlignment="1">
      <alignment horizontal="left" vertical="center" wrapText="1"/>
    </xf>
    <xf numFmtId="0" fontId="42" fillId="0" borderId="15" xfId="0" applyFont="1" applyBorder="1" applyAlignment="1">
      <alignment horizontal="left" vertical="center" wrapText="1"/>
    </xf>
    <xf numFmtId="0" fontId="42" fillId="0" borderId="7" xfId="0" applyFont="1" applyBorder="1" applyAlignment="1">
      <alignment horizontal="left" vertical="center" wrapText="1"/>
    </xf>
    <xf numFmtId="0" fontId="20" fillId="8" borderId="10" xfId="0" applyFont="1" applyFill="1" applyBorder="1" applyAlignment="1">
      <alignment horizontal="left" vertical="center" wrapText="1"/>
    </xf>
    <xf numFmtId="0" fontId="20" fillId="8" borderId="12" xfId="0" applyFont="1" applyFill="1" applyBorder="1" applyAlignment="1">
      <alignment horizontal="left" vertical="center" wrapText="1"/>
    </xf>
    <xf numFmtId="0" fontId="17" fillId="20" borderId="0" xfId="1" applyFont="1" applyFill="1" applyAlignment="1" applyProtection="1">
      <alignment vertical="top"/>
      <protection locked="0"/>
    </xf>
    <xf numFmtId="0" fontId="12" fillId="20" borderId="8" xfId="1" applyFont="1" applyFill="1" applyBorder="1" applyAlignment="1" applyProtection="1">
      <alignment horizontal="center" vertical="top"/>
      <protection locked="0"/>
    </xf>
    <xf numFmtId="0" fontId="12" fillId="15" borderId="5" xfId="1" applyFont="1" applyFill="1" applyBorder="1" applyAlignment="1" applyProtection="1">
      <alignment horizontal="center" wrapText="1"/>
    </xf>
    <xf numFmtId="0" fontId="17" fillId="20" borderId="8" xfId="1" applyFont="1" applyFill="1" applyBorder="1" applyAlignment="1" applyProtection="1">
      <alignment vertical="top"/>
      <protection locked="0"/>
    </xf>
    <xf numFmtId="0" fontId="17" fillId="20" borderId="8" xfId="1" applyFont="1" applyFill="1" applyBorder="1" applyAlignment="1" applyProtection="1">
      <protection locked="0"/>
    </xf>
    <xf numFmtId="0" fontId="17" fillId="2" borderId="0" xfId="1" applyFont="1" applyFill="1" applyAlignment="1" applyProtection="1">
      <alignment vertical="top"/>
      <protection locked="0"/>
    </xf>
    <xf numFmtId="0" fontId="66" fillId="20" borderId="8" xfId="7" applyFont="1" applyFill="1" applyBorder="1" applyAlignment="1" applyProtection="1">
      <alignment horizontal="center" vertical="center" wrapText="1"/>
      <protection locked="0"/>
    </xf>
    <xf numFmtId="0" fontId="52" fillId="2" borderId="8" xfId="7" applyFont="1" applyFill="1" applyBorder="1" applyAlignment="1" applyProtection="1">
      <alignment wrapText="1"/>
      <protection locked="0"/>
    </xf>
  </cellXfs>
  <cellStyles count="14">
    <cellStyle name="Hyperlink" xfId="6" builtinId="8"/>
    <cellStyle name="Hyperlink 2" xfId="3"/>
    <cellStyle name="Hyperlink 2 2" xfId="9"/>
    <cellStyle name="Hyperlink 3" xfId="8"/>
    <cellStyle name="Normal" xfId="0" builtinId="0"/>
    <cellStyle name="Normal 2" xfId="1"/>
    <cellStyle name="Normal 2 2" xfId="10"/>
    <cellStyle name="Normal 3" xfId="2"/>
    <cellStyle name="Normal 3 2" xfId="11"/>
    <cellStyle name="Normal 4" xfId="4"/>
    <cellStyle name="Normal 4 2" xfId="5"/>
    <cellStyle name="Normal 4 2 2" xfId="13"/>
    <cellStyle name="Normal 4 3" xfId="12"/>
    <cellStyle name="Normal 5" xfId="7"/>
  </cellStyles>
  <dxfs count="18">
    <dxf>
      <fill>
        <patternFill>
          <bgColor theme="9" tint="0.39994506668294322"/>
        </patternFill>
      </fill>
    </dxf>
    <dxf>
      <fill>
        <patternFill>
          <bgColor theme="9" tint="0.39994506668294322"/>
        </patternFill>
      </fill>
    </dxf>
    <dxf>
      <fill>
        <patternFill>
          <bgColor rgb="FF92D050"/>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4" tint="0.39994506668294322"/>
        </patternFill>
      </fill>
    </dxf>
    <dxf>
      <fill>
        <patternFill>
          <bgColor rgb="FFA9D18E"/>
        </patternFill>
      </fill>
    </dxf>
    <dxf>
      <fill>
        <patternFill>
          <bgColor theme="9" tint="0.39994506668294322"/>
        </patternFill>
      </fill>
    </dxf>
    <dxf>
      <fill>
        <patternFill>
          <bgColor theme="9" tint="0.39994506668294322"/>
        </patternFill>
      </fill>
    </dxf>
  </dxfs>
  <tableStyles count="0" defaultTableStyle="TableStyleMedium2" defaultPivotStyle="PivotStyleLight16"/>
  <colors>
    <mruColors>
      <color rgb="FF53C3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4.tmp"/></Relationships>
</file>

<file path=xl/drawings/_rels/vmlDrawing10.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69850</xdr:colOff>
      <xdr:row>1</xdr:row>
      <xdr:rowOff>152400</xdr:rowOff>
    </xdr:from>
    <xdr:to>
      <xdr:col>2</xdr:col>
      <xdr:colOff>3582681</xdr:colOff>
      <xdr:row>16</xdr:row>
      <xdr:rowOff>266700</xdr:rowOff>
    </xdr:to>
    <xdr:pic>
      <xdr:nvPicPr>
        <xdr:cNvPr id="3" name="Picture 2">
          <a:extLst>
            <a:ext uri="{FF2B5EF4-FFF2-40B4-BE49-F238E27FC236}">
              <a16:creationId xmlns:a16="http://schemas.microsoft.com/office/drawing/2014/main" id="{465D4E8F-684B-4082-979A-58C022AFA3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74250" y="336550"/>
          <a:ext cx="3512831" cy="4083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pageSetUpPr fitToPage="1"/>
  </sheetPr>
  <dimension ref="A1:E34"/>
  <sheetViews>
    <sheetView view="pageLayout" topLeftCell="A31" zoomScale="145" zoomScaleNormal="100" zoomScalePageLayoutView="145" workbookViewId="0">
      <selection activeCell="E8" sqref="E8"/>
    </sheetView>
  </sheetViews>
  <sheetFormatPr defaultColWidth="8.7109375" defaultRowHeight="14.25" x14ac:dyDescent="0.2"/>
  <cols>
    <col min="1" max="1" width="26.42578125" style="1" customWidth="1"/>
    <col min="2" max="2" width="37.42578125" style="1" customWidth="1"/>
    <col min="3" max="3" width="1.7109375" style="1" customWidth="1"/>
    <col min="4" max="4" width="20.5703125" style="1" customWidth="1"/>
    <col min="5" max="5" width="39.42578125" style="1" customWidth="1"/>
    <col min="6" max="16384" width="8.7109375" style="1"/>
  </cols>
  <sheetData>
    <row r="1" spans="1:5" ht="15.75" x14ac:dyDescent="0.25">
      <c r="A1" s="10" t="s">
        <v>240</v>
      </c>
      <c r="B1" s="5"/>
      <c r="C1" s="5"/>
      <c r="D1" s="5"/>
      <c r="E1" s="6"/>
    </row>
    <row r="2" spans="1:5" s="7" customFormat="1" ht="10.5" x14ac:dyDescent="0.15">
      <c r="A2" s="56"/>
      <c r="B2" s="32"/>
      <c r="C2" s="32"/>
      <c r="D2" s="32"/>
      <c r="E2" s="32"/>
    </row>
    <row r="3" spans="1:5" s="7" customFormat="1" x14ac:dyDescent="0.2">
      <c r="A3" s="49" t="s">
        <v>943</v>
      </c>
      <c r="B3" s="50"/>
      <c r="C3" s="50"/>
      <c r="D3" s="50"/>
      <c r="E3" s="51"/>
    </row>
    <row r="4" spans="1:5" x14ac:dyDescent="0.2">
      <c r="A4" s="52" t="s">
        <v>245</v>
      </c>
      <c r="B4" s="4" t="s">
        <v>1556</v>
      </c>
      <c r="C4" s="36"/>
      <c r="D4" s="52" t="s">
        <v>242</v>
      </c>
      <c r="E4" s="4" t="s">
        <v>1553</v>
      </c>
    </row>
    <row r="5" spans="1:5" x14ac:dyDescent="0.2">
      <c r="A5" s="53" t="s">
        <v>214</v>
      </c>
      <c r="B5" s="3" t="s">
        <v>1556</v>
      </c>
      <c r="C5" s="36"/>
      <c r="D5" s="53" t="s">
        <v>244</v>
      </c>
      <c r="E5" s="3" t="s">
        <v>1552</v>
      </c>
    </row>
    <row r="6" spans="1:5" x14ac:dyDescent="0.2">
      <c r="A6" s="53" t="s">
        <v>246</v>
      </c>
      <c r="B6" s="3" t="s">
        <v>1550</v>
      </c>
      <c r="C6" s="36"/>
      <c r="D6" s="53" t="s">
        <v>216</v>
      </c>
      <c r="E6" s="3" t="s">
        <v>1554</v>
      </c>
    </row>
    <row r="7" spans="1:5" x14ac:dyDescent="0.2">
      <c r="A7" s="53" t="s">
        <v>215</v>
      </c>
      <c r="B7" s="3" t="s">
        <v>1551</v>
      </c>
      <c r="C7" s="36"/>
      <c r="D7" s="53" t="s">
        <v>867</v>
      </c>
      <c r="E7" s="3" t="s">
        <v>1555</v>
      </c>
    </row>
    <row r="8" spans="1:5" ht="199.5" x14ac:dyDescent="0.2">
      <c r="A8" s="53" t="s">
        <v>250</v>
      </c>
      <c r="B8" s="207" t="s">
        <v>1570</v>
      </c>
      <c r="C8" s="36"/>
      <c r="D8" s="53" t="s">
        <v>247</v>
      </c>
      <c r="E8" s="3"/>
    </row>
    <row r="9" spans="1:5" s="7" customFormat="1" ht="18.75" x14ac:dyDescent="0.25">
      <c r="A9" s="33" t="s">
        <v>868</v>
      </c>
      <c r="B9" s="31"/>
      <c r="C9" s="32"/>
      <c r="D9" s="34"/>
      <c r="E9" s="35"/>
    </row>
    <row r="10" spans="1:5" x14ac:dyDescent="0.2">
      <c r="A10" s="54" t="s">
        <v>243</v>
      </c>
      <c r="B10" s="243" t="s">
        <v>248</v>
      </c>
      <c r="C10" s="244"/>
      <c r="D10" s="54" t="s">
        <v>249</v>
      </c>
      <c r="E10" s="54" t="s">
        <v>242</v>
      </c>
    </row>
    <row r="11" spans="1:5" x14ac:dyDescent="0.2">
      <c r="A11" s="8">
        <v>0.1</v>
      </c>
      <c r="B11" s="245" t="s">
        <v>1557</v>
      </c>
      <c r="C11" s="246"/>
      <c r="D11" s="200">
        <v>44334</v>
      </c>
      <c r="E11" s="8" t="s">
        <v>1553</v>
      </c>
    </row>
    <row r="12" spans="1:5" ht="13.9" customHeight="1" x14ac:dyDescent="0.2">
      <c r="A12" s="8"/>
      <c r="B12" s="245"/>
      <c r="C12" s="246"/>
      <c r="D12" s="8"/>
      <c r="E12" s="8"/>
    </row>
    <row r="13" spans="1:5" x14ac:dyDescent="0.2">
      <c r="A13" s="8"/>
      <c r="B13" s="247"/>
      <c r="C13" s="247"/>
      <c r="D13" s="8"/>
      <c r="E13" s="8"/>
    </row>
    <row r="14" spans="1:5" x14ac:dyDescent="0.2">
      <c r="A14" s="55"/>
      <c r="B14" s="55"/>
      <c r="C14" s="55"/>
      <c r="D14" s="55"/>
      <c r="E14" s="55"/>
    </row>
    <row r="15" spans="1:5" s="7" customFormat="1" x14ac:dyDescent="0.2">
      <c r="A15" s="57" t="s">
        <v>944</v>
      </c>
      <c r="B15" s="58"/>
      <c r="C15" s="58"/>
      <c r="D15" s="58"/>
      <c r="E15" s="59"/>
    </row>
    <row r="16" spans="1:5" x14ac:dyDescent="0.2">
      <c r="A16" s="69" t="s">
        <v>959</v>
      </c>
      <c r="B16" s="60"/>
      <c r="C16" s="60"/>
      <c r="D16" s="60"/>
      <c r="E16" s="61"/>
    </row>
    <row r="17" spans="1:5" x14ac:dyDescent="0.2">
      <c r="A17" s="70" t="s">
        <v>957</v>
      </c>
      <c r="B17" s="62"/>
      <c r="C17" s="62"/>
      <c r="D17" s="62"/>
      <c r="E17" s="63"/>
    </row>
    <row r="18" spans="1:5" x14ac:dyDescent="0.2">
      <c r="A18" s="70" t="s">
        <v>945</v>
      </c>
      <c r="B18" s="62"/>
      <c r="C18" s="62"/>
      <c r="D18" s="62"/>
      <c r="E18" s="63"/>
    </row>
    <row r="19" spans="1:5" x14ac:dyDescent="0.2">
      <c r="A19" s="70" t="s">
        <v>1458</v>
      </c>
      <c r="B19" s="62"/>
      <c r="C19" s="62"/>
      <c r="D19" s="62"/>
      <c r="E19" s="63"/>
    </row>
    <row r="20" spans="1:5" x14ac:dyDescent="0.2">
      <c r="A20" s="70" t="s">
        <v>1460</v>
      </c>
      <c r="B20" s="62"/>
      <c r="C20" s="62"/>
      <c r="D20" s="62"/>
      <c r="E20" s="63"/>
    </row>
    <row r="21" spans="1:5" x14ac:dyDescent="0.2">
      <c r="A21" s="101" t="s">
        <v>1459</v>
      </c>
      <c r="B21" s="64"/>
      <c r="C21" s="64"/>
      <c r="D21" s="64"/>
      <c r="E21" s="65"/>
    </row>
    <row r="22" spans="1:5" x14ac:dyDescent="0.2">
      <c r="A22" s="55"/>
      <c r="B22" s="55"/>
      <c r="C22" s="55"/>
      <c r="D22" s="55"/>
      <c r="E22" s="55"/>
    </row>
    <row r="23" spans="1:5" s="7" customFormat="1" x14ac:dyDescent="0.2">
      <c r="A23" s="49" t="s">
        <v>836</v>
      </c>
      <c r="B23" s="50"/>
      <c r="C23" s="50"/>
      <c r="D23" s="50"/>
      <c r="E23" s="51"/>
    </row>
    <row r="24" spans="1:5" x14ac:dyDescent="0.2">
      <c r="A24" s="44" t="s">
        <v>265</v>
      </c>
      <c r="B24" s="248" t="s">
        <v>266</v>
      </c>
      <c r="C24" s="249"/>
      <c r="D24" s="250"/>
      <c r="E24" s="44" t="s">
        <v>264</v>
      </c>
    </row>
    <row r="25" spans="1:5" x14ac:dyDescent="0.2">
      <c r="A25" s="99" t="s">
        <v>267</v>
      </c>
      <c r="B25" s="237" t="s">
        <v>1465</v>
      </c>
      <c r="C25" s="238"/>
      <c r="D25" s="239"/>
      <c r="E25" s="102" t="s">
        <v>869</v>
      </c>
    </row>
    <row r="26" spans="1:5" ht="27.6" customHeight="1" x14ac:dyDescent="0.2">
      <c r="A26" s="100" t="s">
        <v>835</v>
      </c>
      <c r="B26" s="240" t="s">
        <v>877</v>
      </c>
      <c r="C26" s="241"/>
      <c r="D26" s="242"/>
      <c r="E26" s="103" t="s">
        <v>869</v>
      </c>
    </row>
    <row r="27" spans="1:5" ht="30" customHeight="1" x14ac:dyDescent="0.2">
      <c r="A27" s="100" t="s">
        <v>1461</v>
      </c>
      <c r="B27" s="240" t="s">
        <v>1464</v>
      </c>
      <c r="C27" s="241"/>
      <c r="D27" s="242"/>
      <c r="E27" s="103" t="s">
        <v>869</v>
      </c>
    </row>
    <row r="28" spans="1:5" ht="30" customHeight="1" x14ac:dyDescent="0.2">
      <c r="A28" s="100" t="s">
        <v>1462</v>
      </c>
      <c r="B28" s="240" t="s">
        <v>1463</v>
      </c>
      <c r="C28" s="241"/>
      <c r="D28" s="242"/>
      <c r="E28" s="103" t="s">
        <v>869</v>
      </c>
    </row>
    <row r="29" spans="1:5" ht="43.15" customHeight="1" x14ac:dyDescent="0.2">
      <c r="A29" s="43" t="s">
        <v>268</v>
      </c>
      <c r="B29" s="234" t="s">
        <v>878</v>
      </c>
      <c r="C29" s="235"/>
      <c r="D29" s="236"/>
      <c r="E29" s="104" t="s">
        <v>870</v>
      </c>
    </row>
    <row r="30" spans="1:5" x14ac:dyDescent="0.2">
      <c r="A30" s="43" t="s">
        <v>962</v>
      </c>
      <c r="B30" s="234" t="s">
        <v>963</v>
      </c>
      <c r="C30" s="235"/>
      <c r="D30" s="236"/>
      <c r="E30" s="104" t="s">
        <v>870</v>
      </c>
    </row>
    <row r="31" spans="1:5" ht="29.65" customHeight="1" x14ac:dyDescent="0.2">
      <c r="A31" s="43" t="s">
        <v>875</v>
      </c>
      <c r="B31" s="234" t="s">
        <v>879</v>
      </c>
      <c r="C31" s="235"/>
      <c r="D31" s="236"/>
      <c r="E31" s="104" t="s">
        <v>870</v>
      </c>
    </row>
    <row r="32" spans="1:5" ht="29.65" customHeight="1" x14ac:dyDescent="0.2">
      <c r="A32" s="43" t="s">
        <v>1469</v>
      </c>
      <c r="B32" s="234" t="s">
        <v>871</v>
      </c>
      <c r="C32" s="235"/>
      <c r="D32" s="236"/>
      <c r="E32" s="104" t="s">
        <v>870</v>
      </c>
    </row>
    <row r="33" spans="1:5" ht="50.1" customHeight="1" x14ac:dyDescent="0.2">
      <c r="A33" s="43" t="s">
        <v>984</v>
      </c>
      <c r="B33" s="234" t="s">
        <v>985</v>
      </c>
      <c r="C33" s="235"/>
      <c r="D33" s="236"/>
      <c r="E33" s="104" t="s">
        <v>870</v>
      </c>
    </row>
    <row r="34" spans="1:5" x14ac:dyDescent="0.2">
      <c r="A34" s="37"/>
      <c r="B34" s="37"/>
      <c r="C34" s="37"/>
      <c r="D34" s="37"/>
      <c r="E34" s="37"/>
    </row>
  </sheetData>
  <mergeCells count="14">
    <mergeCell ref="B10:C10"/>
    <mergeCell ref="B11:C11"/>
    <mergeCell ref="B12:C12"/>
    <mergeCell ref="B13:C13"/>
    <mergeCell ref="B24:D24"/>
    <mergeCell ref="B33:D33"/>
    <mergeCell ref="B25:D25"/>
    <mergeCell ref="B26:D26"/>
    <mergeCell ref="B27:D27"/>
    <mergeCell ref="B29:D29"/>
    <mergeCell ref="B30:D30"/>
    <mergeCell ref="B31:D31"/>
    <mergeCell ref="B32:D32"/>
    <mergeCell ref="B28:D28"/>
  </mergeCells>
  <pageMargins left="0.7" right="0.7" top="0.87142857142857144" bottom="1.0357142857142858" header="0.3" footer="0.3"/>
  <pageSetup scale="72" orientation="portrait" horizontalDpi="1200" verticalDpi="1200" r:id="rId1"/>
  <headerFooter>
    <oddHeader>&amp;L&amp;G
&amp;"Cambria,Bold"&amp;16Form&amp;C&amp;"Cambria,Regular"  Doc Number: D0000003422
             Name: Product security standard assessment
        Revision: AB&amp;R&amp;"Cambria,Regular"Tab: Header</oddHeader>
    <oddFooter>&amp;L&amp;G&amp;R&amp;"Cambria,Regular"Page &amp;P of &amp;N</oddFooter>
  </headerFooter>
  <legacy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J40"/>
  <sheetViews>
    <sheetView zoomScaleNormal="100" zoomScaleSheetLayoutView="100" zoomScalePageLayoutView="70" workbookViewId="0">
      <selection activeCell="C18" sqref="C18"/>
    </sheetView>
  </sheetViews>
  <sheetFormatPr defaultColWidth="8.7109375" defaultRowHeight="14.25" x14ac:dyDescent="0.2"/>
  <cols>
    <col min="1" max="1" width="8.7109375" style="111"/>
    <col min="2" max="2" width="26.42578125" style="111" customWidth="1"/>
    <col min="3" max="3" width="104.42578125" style="111" bestFit="1" customWidth="1"/>
    <col min="4" max="4" width="11" style="111" bestFit="1" customWidth="1"/>
    <col min="5" max="5" width="60.28515625" style="111" customWidth="1"/>
    <col min="6" max="6" width="72.7109375" style="111" customWidth="1"/>
    <col min="7" max="8" width="8.5703125" style="111" customWidth="1"/>
    <col min="9" max="9" width="8.5703125" style="111" hidden="1" customWidth="1"/>
    <col min="10" max="10" width="7.5703125" style="111" hidden="1" customWidth="1"/>
    <col min="11" max="16384" width="8.7109375" style="111"/>
  </cols>
  <sheetData>
    <row r="1" spans="1:10" ht="15.75" x14ac:dyDescent="0.25">
      <c r="A1" s="109" t="s">
        <v>241</v>
      </c>
      <c r="B1" s="109"/>
      <c r="C1" s="109"/>
      <c r="D1" s="109"/>
      <c r="E1" s="110"/>
    </row>
    <row r="2" spans="1:10" x14ac:dyDescent="0.2">
      <c r="A2" s="253" t="s">
        <v>151</v>
      </c>
      <c r="B2" s="253"/>
      <c r="C2" s="251" t="str">
        <f>IF(Header!B7="","(enter in Header tab)",Header!B7)</f>
        <v>SGTC-NPD-00001</v>
      </c>
      <c r="D2" s="251"/>
      <c r="E2" s="112"/>
    </row>
    <row r="3" spans="1:10" ht="129.75" customHeight="1" x14ac:dyDescent="0.2">
      <c r="A3" s="253" t="s">
        <v>152</v>
      </c>
      <c r="B3" s="253"/>
      <c r="C3" s="252" t="str">
        <f>IF(Header!B8="","(enter in Header tab)",Header!B8)</f>
        <v>SmartMedic- Device to measure weight and patient position inside the ICU. 
The device is comprising the the following components and trust boundaries : 
1. Smartmedic Device (incl. data display screen) 
2. Tablet Application
3. Nurse Station Application
4. Strykers Azure Cloud Hosting
5. Azure Portal Administrator (security for this component is covered by the Azure security provisions)</v>
      </c>
      <c r="D3" s="252"/>
      <c r="E3" s="113" t="s">
        <v>942</v>
      </c>
    </row>
    <row r="4" spans="1:10" x14ac:dyDescent="0.2">
      <c r="A4" s="114"/>
      <c r="B4" s="114"/>
      <c r="C4" s="114"/>
      <c r="D4" s="114"/>
      <c r="E4" s="115" t="s">
        <v>955</v>
      </c>
    </row>
    <row r="5" spans="1:10" x14ac:dyDescent="0.2">
      <c r="A5" s="114"/>
      <c r="B5" s="116" t="s">
        <v>981</v>
      </c>
      <c r="C5" s="117"/>
      <c r="D5" s="118"/>
      <c r="E5" s="115" t="s">
        <v>964</v>
      </c>
      <c r="I5" s="119" t="s">
        <v>976</v>
      </c>
      <c r="J5" s="119"/>
    </row>
    <row r="6" spans="1:10" x14ac:dyDescent="0.2">
      <c r="A6" s="114"/>
      <c r="B6" s="120" t="s">
        <v>183</v>
      </c>
      <c r="C6" s="120" t="s">
        <v>184</v>
      </c>
      <c r="D6" s="120" t="s">
        <v>185</v>
      </c>
      <c r="E6" s="115" t="s">
        <v>948</v>
      </c>
      <c r="I6" s="119"/>
      <c r="J6" s="119"/>
    </row>
    <row r="7" spans="1:10" x14ac:dyDescent="0.2">
      <c r="A7" s="114"/>
      <c r="B7" s="144" t="s">
        <v>0</v>
      </c>
      <c r="C7" s="145" t="s">
        <v>1558</v>
      </c>
      <c r="D7" s="146" t="s">
        <v>979</v>
      </c>
      <c r="E7" s="115" t="s">
        <v>949</v>
      </c>
      <c r="I7" s="119" t="s">
        <v>977</v>
      </c>
      <c r="J7" s="119" t="s">
        <v>4</v>
      </c>
    </row>
    <row r="8" spans="1:10" x14ac:dyDescent="0.2">
      <c r="A8" s="114"/>
      <c r="B8" s="105" t="s">
        <v>1</v>
      </c>
      <c r="C8" s="122" t="s">
        <v>1559</v>
      </c>
      <c r="D8" s="121" t="s">
        <v>979</v>
      </c>
      <c r="E8" s="115" t="s">
        <v>950</v>
      </c>
      <c r="I8" s="119" t="s">
        <v>978</v>
      </c>
      <c r="J8" s="119" t="s">
        <v>980</v>
      </c>
    </row>
    <row r="9" spans="1:10" x14ac:dyDescent="0.2">
      <c r="A9" s="114"/>
      <c r="B9" s="123" t="s">
        <v>2</v>
      </c>
      <c r="C9" s="122" t="s">
        <v>1564</v>
      </c>
      <c r="D9" s="121" t="s">
        <v>979</v>
      </c>
      <c r="E9" s="115" t="s">
        <v>1456</v>
      </c>
      <c r="I9" s="119" t="s">
        <v>979</v>
      </c>
      <c r="J9" s="119"/>
    </row>
    <row r="10" spans="1:10" ht="36" x14ac:dyDescent="0.2">
      <c r="A10" s="114"/>
      <c r="B10" s="124"/>
      <c r="C10" s="125" t="s">
        <v>972</v>
      </c>
      <c r="D10" s="147" t="str">
        <f>IF(OR(D7="High",D8="High",D9="High")=TRUE,"High",IF(OR(D7="Moderate",D8="Moderate",D9="Moderate")=TRUE,"Moderate","Low"))</f>
        <v>Low</v>
      </c>
      <c r="E10" s="126" t="s">
        <v>953</v>
      </c>
      <c r="I10" s="119" t="s">
        <v>839</v>
      </c>
      <c r="J10" s="119"/>
    </row>
    <row r="11" spans="1:10" x14ac:dyDescent="0.2">
      <c r="A11" s="114"/>
      <c r="B11" s="114"/>
      <c r="C11" s="127"/>
      <c r="D11" s="114"/>
      <c r="E11" s="114"/>
      <c r="I11" s="119"/>
      <c r="J11" s="119"/>
    </row>
    <row r="12" spans="1:10" ht="14.65" customHeight="1" x14ac:dyDescent="0.2">
      <c r="A12" s="128" t="s">
        <v>946</v>
      </c>
      <c r="B12" s="129"/>
      <c r="C12" s="129"/>
      <c r="D12" s="129"/>
      <c r="E12" s="130"/>
      <c r="F12" s="219"/>
    </row>
    <row r="13" spans="1:10" ht="14.65" customHeight="1" x14ac:dyDescent="0.2">
      <c r="A13" s="131" t="s">
        <v>951</v>
      </c>
      <c r="B13" s="132"/>
      <c r="C13" s="132"/>
      <c r="D13" s="132"/>
      <c r="E13" s="133"/>
      <c r="F13" s="219"/>
    </row>
    <row r="14" spans="1:10" x14ac:dyDescent="0.2">
      <c r="A14" s="120" t="s">
        <v>3</v>
      </c>
      <c r="B14" s="134" t="s">
        <v>181</v>
      </c>
      <c r="C14" s="134" t="s">
        <v>182</v>
      </c>
      <c r="D14" s="120" t="s">
        <v>150</v>
      </c>
      <c r="E14" s="134" t="s">
        <v>952</v>
      </c>
      <c r="F14" s="220"/>
    </row>
    <row r="15" spans="1:10" ht="42.75" x14ac:dyDescent="0.2">
      <c r="A15" s="135">
        <v>10</v>
      </c>
      <c r="B15" s="136" t="s">
        <v>154</v>
      </c>
      <c r="C15" s="137" t="s">
        <v>153</v>
      </c>
      <c r="D15" s="138" t="s">
        <v>4</v>
      </c>
      <c r="E15" s="222" t="s">
        <v>1572</v>
      </c>
      <c r="F15" s="212"/>
    </row>
    <row r="16" spans="1:10" ht="42.75" x14ac:dyDescent="0.2">
      <c r="A16" s="135">
        <v>20</v>
      </c>
      <c r="B16" s="136" t="s">
        <v>155</v>
      </c>
      <c r="C16" s="137" t="s">
        <v>1441</v>
      </c>
      <c r="D16" s="302" t="s">
        <v>4</v>
      </c>
      <c r="E16" s="222" t="s">
        <v>1587</v>
      </c>
      <c r="F16" s="210"/>
    </row>
    <row r="17" spans="1:6" ht="28.5" x14ac:dyDescent="0.2">
      <c r="A17" s="135">
        <v>30</v>
      </c>
      <c r="B17" s="136" t="s">
        <v>156</v>
      </c>
      <c r="C17" s="137" t="s">
        <v>1442</v>
      </c>
      <c r="D17" s="221" t="s">
        <v>980</v>
      </c>
      <c r="E17" s="222" t="s">
        <v>1573</v>
      </c>
      <c r="F17" s="303"/>
    </row>
    <row r="18" spans="1:6" ht="71.25" x14ac:dyDescent="0.2">
      <c r="A18" s="135">
        <v>40</v>
      </c>
      <c r="B18" s="136" t="s">
        <v>160</v>
      </c>
      <c r="C18" s="137" t="s">
        <v>157</v>
      </c>
      <c r="D18" s="138" t="s">
        <v>980</v>
      </c>
      <c r="E18" s="206" t="s">
        <v>1568</v>
      </c>
      <c r="F18" s="213"/>
    </row>
    <row r="19" spans="1:6" ht="57" x14ac:dyDescent="0.2">
      <c r="A19" s="135">
        <v>50</v>
      </c>
      <c r="B19" s="136" t="s">
        <v>159</v>
      </c>
      <c r="C19" s="137" t="s">
        <v>1437</v>
      </c>
      <c r="D19" s="138" t="s">
        <v>4</v>
      </c>
      <c r="E19" s="222" t="s">
        <v>1574</v>
      </c>
      <c r="F19" s="215"/>
    </row>
    <row r="20" spans="1:6" ht="28.5" x14ac:dyDescent="0.2">
      <c r="A20" s="135">
        <v>60</v>
      </c>
      <c r="B20" s="136" t="s">
        <v>158</v>
      </c>
      <c r="C20" s="137" t="s">
        <v>1438</v>
      </c>
      <c r="D20" s="302" t="s">
        <v>4</v>
      </c>
      <c r="E20" s="222" t="s">
        <v>1575</v>
      </c>
      <c r="F20" s="217"/>
    </row>
    <row r="21" spans="1:6" ht="42.75" x14ac:dyDescent="0.2">
      <c r="A21" s="135">
        <v>70</v>
      </c>
      <c r="B21" s="136" t="s">
        <v>161</v>
      </c>
      <c r="C21" s="137" t="s">
        <v>1439</v>
      </c>
      <c r="D21" s="138" t="s">
        <v>4</v>
      </c>
      <c r="E21" s="205" t="s">
        <v>1565</v>
      </c>
      <c r="F21" s="211"/>
    </row>
    <row r="22" spans="1:6" ht="28.5" x14ac:dyDescent="0.2">
      <c r="A22" s="135">
        <v>80</v>
      </c>
      <c r="B22" s="136" t="s">
        <v>162</v>
      </c>
      <c r="C22" s="137" t="s">
        <v>1440</v>
      </c>
      <c r="D22" s="201" t="s">
        <v>980</v>
      </c>
      <c r="E22" s="205" t="s">
        <v>1569</v>
      </c>
      <c r="F22" s="211"/>
    </row>
    <row r="23" spans="1:6" ht="42.75" x14ac:dyDescent="0.2">
      <c r="A23" s="135">
        <v>90</v>
      </c>
      <c r="B23" s="136" t="s">
        <v>838</v>
      </c>
      <c r="C23" s="137" t="s">
        <v>163</v>
      </c>
      <c r="D23" s="202" t="s">
        <v>980</v>
      </c>
      <c r="E23" s="223" t="s">
        <v>1576</v>
      </c>
      <c r="F23" s="209"/>
    </row>
    <row r="24" spans="1:6" ht="57" x14ac:dyDescent="0.2">
      <c r="A24" s="135">
        <v>100</v>
      </c>
      <c r="B24" s="136" t="s">
        <v>837</v>
      </c>
      <c r="C24" s="137" t="s">
        <v>164</v>
      </c>
      <c r="D24" s="202" t="s">
        <v>4</v>
      </c>
      <c r="E24" s="224" t="s">
        <v>1577</v>
      </c>
      <c r="F24" s="212"/>
    </row>
    <row r="25" spans="1:6" ht="57" x14ac:dyDescent="0.2">
      <c r="A25" s="135">
        <v>110</v>
      </c>
      <c r="B25" s="136" t="s">
        <v>166</v>
      </c>
      <c r="C25" s="137" t="s">
        <v>165</v>
      </c>
      <c r="D25" s="202" t="s">
        <v>4</v>
      </c>
      <c r="E25" s="203" t="s">
        <v>1567</v>
      </c>
      <c r="F25" s="212"/>
    </row>
    <row r="26" spans="1:6" ht="85.5" x14ac:dyDescent="0.2">
      <c r="A26" s="135">
        <v>120</v>
      </c>
      <c r="B26" s="136" t="s">
        <v>168</v>
      </c>
      <c r="C26" s="137" t="s">
        <v>167</v>
      </c>
      <c r="D26" s="202" t="s">
        <v>4</v>
      </c>
      <c r="E26" s="224" t="s">
        <v>1578</v>
      </c>
      <c r="F26" s="212"/>
    </row>
    <row r="27" spans="1:6" x14ac:dyDescent="0.2">
      <c r="A27" s="135">
        <v>130</v>
      </c>
      <c r="B27" s="136" t="s">
        <v>170</v>
      </c>
      <c r="C27" s="137" t="s">
        <v>169</v>
      </c>
      <c r="D27" s="302" t="s">
        <v>4</v>
      </c>
      <c r="E27" s="225" t="s">
        <v>1579</v>
      </c>
      <c r="F27" s="209"/>
    </row>
    <row r="28" spans="1:6" ht="57" x14ac:dyDescent="0.2">
      <c r="A28" s="135">
        <v>140</v>
      </c>
      <c r="B28" s="136" t="s">
        <v>172</v>
      </c>
      <c r="C28" s="137" t="s">
        <v>171</v>
      </c>
      <c r="D28" s="202" t="s">
        <v>4</v>
      </c>
      <c r="E28" s="224" t="s">
        <v>1580</v>
      </c>
      <c r="F28" s="214"/>
    </row>
    <row r="29" spans="1:6" ht="57" x14ac:dyDescent="0.2">
      <c r="A29" s="135">
        <v>150</v>
      </c>
      <c r="B29" s="136" t="s">
        <v>176</v>
      </c>
      <c r="C29" s="137" t="s">
        <v>173</v>
      </c>
      <c r="D29" s="202" t="s">
        <v>4</v>
      </c>
      <c r="E29" s="224" t="s">
        <v>1581</v>
      </c>
      <c r="F29" s="216"/>
    </row>
    <row r="30" spans="1:6" ht="57" x14ac:dyDescent="0.2">
      <c r="A30" s="135">
        <v>160</v>
      </c>
      <c r="B30" s="136" t="s">
        <v>177</v>
      </c>
      <c r="C30" s="137" t="s">
        <v>174</v>
      </c>
      <c r="D30" s="202" t="s">
        <v>4</v>
      </c>
      <c r="E30" s="224" t="s">
        <v>1582</v>
      </c>
      <c r="F30" s="209"/>
    </row>
    <row r="31" spans="1:6" ht="28.5" x14ac:dyDescent="0.2">
      <c r="A31" s="135">
        <v>170</v>
      </c>
      <c r="B31" s="136" t="s">
        <v>178</v>
      </c>
      <c r="C31" s="137" t="s">
        <v>175</v>
      </c>
      <c r="D31" s="202" t="s">
        <v>4</v>
      </c>
      <c r="E31" s="226" t="s">
        <v>1583</v>
      </c>
      <c r="F31" s="209"/>
    </row>
    <row r="32" spans="1:6" ht="28.5" x14ac:dyDescent="0.2">
      <c r="A32" s="135">
        <v>180</v>
      </c>
      <c r="B32" s="136" t="s">
        <v>179</v>
      </c>
      <c r="C32" s="137" t="s">
        <v>1443</v>
      </c>
      <c r="D32" s="202" t="s">
        <v>4</v>
      </c>
      <c r="E32" s="204" t="s">
        <v>1566</v>
      </c>
      <c r="F32" s="210"/>
    </row>
    <row r="33" spans="1:6" ht="28.5" x14ac:dyDescent="0.2">
      <c r="A33" s="135">
        <v>190</v>
      </c>
      <c r="B33" s="136" t="s">
        <v>180</v>
      </c>
      <c r="C33" s="137" t="s">
        <v>1444</v>
      </c>
      <c r="D33" s="202" t="s">
        <v>4</v>
      </c>
      <c r="E33" s="204" t="s">
        <v>1566</v>
      </c>
      <c r="F33" s="210"/>
    </row>
    <row r="34" spans="1:6" x14ac:dyDescent="0.2">
      <c r="A34" s="114"/>
      <c r="B34" s="114"/>
      <c r="C34" s="114"/>
      <c r="D34" s="114"/>
      <c r="E34" s="114"/>
    </row>
    <row r="35" spans="1:6" x14ac:dyDescent="0.2">
      <c r="A35" s="128" t="s">
        <v>947</v>
      </c>
      <c r="B35" s="129"/>
      <c r="C35" s="129"/>
      <c r="D35" s="130"/>
      <c r="E35" s="114"/>
    </row>
    <row r="36" spans="1:6" x14ac:dyDescent="0.2">
      <c r="A36" s="139" t="s">
        <v>3</v>
      </c>
      <c r="B36" s="140" t="s">
        <v>841</v>
      </c>
      <c r="C36" s="140" t="s">
        <v>842</v>
      </c>
      <c r="D36" s="139" t="s">
        <v>843</v>
      </c>
      <c r="E36" s="114"/>
    </row>
    <row r="37" spans="1:6" ht="71.25" x14ac:dyDescent="0.2">
      <c r="A37" s="135">
        <v>200</v>
      </c>
      <c r="B37" s="141" t="s">
        <v>939</v>
      </c>
      <c r="C37" s="142" t="s">
        <v>940</v>
      </c>
      <c r="D37" s="138" t="s">
        <v>980</v>
      </c>
      <c r="E37" s="127"/>
    </row>
    <row r="38" spans="1:6" ht="42.75" x14ac:dyDescent="0.2">
      <c r="A38" s="135">
        <v>210</v>
      </c>
      <c r="B38" s="143" t="s">
        <v>982</v>
      </c>
      <c r="C38" s="142" t="s">
        <v>941</v>
      </c>
      <c r="D38" s="138" t="s">
        <v>980</v>
      </c>
      <c r="E38" s="114"/>
    </row>
    <row r="39" spans="1:6" x14ac:dyDescent="0.2">
      <c r="A39" s="114"/>
      <c r="B39" s="114"/>
      <c r="C39" s="114"/>
      <c r="D39" s="114"/>
      <c r="E39" s="114"/>
    </row>
    <row r="40" spans="1:6" x14ac:dyDescent="0.2">
      <c r="A40" s="114" t="s">
        <v>1466</v>
      </c>
      <c r="B40" s="114"/>
      <c r="C40" s="114"/>
      <c r="D40" s="114"/>
      <c r="E40" s="114"/>
    </row>
  </sheetData>
  <mergeCells count="4">
    <mergeCell ref="C2:D2"/>
    <mergeCell ref="C3:D3"/>
    <mergeCell ref="A2:B2"/>
    <mergeCell ref="A3:B3"/>
  </mergeCells>
  <conditionalFormatting sqref="D15 D17:D19 D21:D22">
    <cfRule type="cellIs" dxfId="17" priority="3" operator="equal">
      <formula>"Yes"</formula>
    </cfRule>
  </conditionalFormatting>
  <conditionalFormatting sqref="D37:D38">
    <cfRule type="cellIs" dxfId="16" priority="2" operator="equal">
      <formula>"Yes"</formula>
    </cfRule>
  </conditionalFormatting>
  <conditionalFormatting sqref="D23:D26 D28:D33">
    <cfRule type="cellIs" dxfId="15" priority="1" operator="equal">
      <formula>"Yes"</formula>
    </cfRule>
  </conditionalFormatting>
  <dataValidations count="3">
    <dataValidation type="list" allowBlank="1" showInputMessage="1" showErrorMessage="1" sqref="D37:D38 D15:D22">
      <formula1>$J$7:$J$8</formula1>
    </dataValidation>
    <dataValidation type="list" allowBlank="1" showInputMessage="1" showErrorMessage="1" sqref="D7:D9">
      <formula1>$I$7:$I$10</formula1>
    </dataValidation>
    <dataValidation type="list" allowBlank="1" showInputMessage="1" showErrorMessage="1" sqref="D23:D33">
      <formula1>$J$7:$J$8</formula1>
      <formula2>0</formula2>
    </dataValidation>
  </dataValidations>
  <hyperlinks>
    <hyperlink ref="B15" location="'Capabilities and MDS2'!B4" display="AUTOMATIC LOGOFF (ALOF)"/>
    <hyperlink ref="B16" location="'Capabilities and MDS2'!B6" display="AUDIT CONTROLS (AUDT)"/>
    <hyperlink ref="B17" location="'Capabilities and MDS2'!B36" display="AUTHORIZATION (AUTH)"/>
    <hyperlink ref="B18" location="'Capabilities and MDS2'!B44" display="CONFIGURATION OF SECURITY FEATURES (CNFS)"/>
    <hyperlink ref="B19" location="'Capabilities and MDS2'!B45" display="CYBER SECURITY PRODUCT UPGRADES (CSUP)"/>
    <hyperlink ref="B20" location="'Capabilities and MDS2'!B79" display="HEALTH DATA DE-IDENTIFICATION (DIDT)"/>
    <hyperlink ref="B21" location="'Capabilities and MDS2'!B81" display="DATA BACKUP AND DISASTER RECOVERY (DTBK)"/>
    <hyperlink ref="B22" location="'Capabilities and MDS2'!B87" display="EMERGENCY ACCESS (EMRG)"/>
    <hyperlink ref="B23" location="'Capabilities and MDS2'!B88" display="HEALTH DATA INTEGRITY AND AUTHENTICITY (IGAU)"/>
    <hyperlink ref="B24" location="'Capabilities and MDS2'!B90" display="MALWARE DETECTION/PROTECTION (MLDP)"/>
    <hyperlink ref="B25" location="'Capabilities and MDS2'!B105" display="NODE AUTHENTICATION (NAUT)"/>
    <hyperlink ref="B26" location="'Capabilities and MDS2'!B109" display="PERSON AUTHENTICATION (PAUT)"/>
    <hyperlink ref="B27" location="'Capabilities and MDS2'!B125" display="PHYSICAL LOCKS (PLOK)"/>
    <hyperlink ref="B28" location="'Capabilities and MDS2'!B129" display="ROADMAP FOR THIRD PARTY COMPONENTS IN DEVICE LIFE CYCLE (RDMP)"/>
    <hyperlink ref="B29" location="'Capabilities and MDS2'!B133" display="SYSTEM AND APPLICATION HARDENING (SAHD)"/>
    <hyperlink ref="B30" location="'Capabilities and MDS2'!B155" display="SECURITY GUIDANCE (SGUD)"/>
    <hyperlink ref="B31" location="'Capabilities and MDS2'!B160" display="HEALTH DATA STORAGE CONFIDENTIALITY (STCF)"/>
    <hyperlink ref="B32" location="'Capabilities and MDS2'!B167" display="TRANSMISSION CONFIDENTIALITY (TXCF)"/>
    <hyperlink ref="B33" location="'Capabilities and MDS2'!B173" display="TRANSMISSION INTEGRITY (TXIG)"/>
  </hyperlinks>
  <pageMargins left="0.7" right="0.7" top="0.7055555555555556" bottom="0.93333333333333335" header="0.3" footer="0.3"/>
  <pageSetup scale="56" fitToHeight="0" orientation="portrait" horizontalDpi="1200" verticalDpi="1200" r:id="rId1"/>
  <headerFooter>
    <oddHeader>&amp;L&amp;G
&amp;"Cambria,Bold"&amp;14Form&amp;C&amp;"Cambria,Regular"  Doc Number: D0000003422
             Name: Product security standard assessment
        Revision: AB&amp;R&amp;"Cambria,Regular"Tab: Capabilities Assessment</oddHeader>
    <oddFooter>&amp;L&amp;G&amp;R&amp;"Cambria,Regular"Page &amp;P of &amp;N</oddFooter>
  </headerFooter>
  <ignoredErrors>
    <ignoredError sqref="C2" unlockedFormula="1"/>
  </ignoredErrors>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N169"/>
  <sheetViews>
    <sheetView tabSelected="1" topLeftCell="A4" zoomScaleNormal="100" workbookViewId="0">
      <selection activeCell="D15" sqref="D15:D30"/>
    </sheetView>
  </sheetViews>
  <sheetFormatPr defaultColWidth="9.42578125" defaultRowHeight="12.75" x14ac:dyDescent="0.2"/>
  <cols>
    <col min="1" max="1" width="60.42578125" style="166" customWidth="1"/>
    <col min="2" max="2" width="33.42578125" style="150" customWidth="1"/>
    <col min="3" max="3" width="11.7109375" style="150" customWidth="1"/>
    <col min="4" max="4" width="52.7109375" style="150" customWidth="1"/>
    <col min="5" max="5" width="31.5703125" style="166" customWidth="1"/>
    <col min="6" max="6" width="25.28515625" style="150" customWidth="1"/>
    <col min="7" max="7" width="105.28515625" style="151" customWidth="1"/>
    <col min="8" max="13" width="9.42578125" style="150"/>
    <col min="14" max="14" width="48.42578125" style="152" customWidth="1"/>
    <col min="15" max="16384" width="9.42578125" style="150"/>
  </cols>
  <sheetData>
    <row r="1" spans="1:14" ht="15.75" x14ac:dyDescent="0.25">
      <c r="A1" s="148" t="s">
        <v>1448</v>
      </c>
      <c r="B1" s="149"/>
      <c r="C1" s="149"/>
      <c r="D1" s="149"/>
      <c r="E1" s="149"/>
    </row>
    <row r="2" spans="1:14" ht="14.25" x14ac:dyDescent="0.2">
      <c r="A2" s="167" t="s">
        <v>151</v>
      </c>
      <c r="B2" s="251" t="str">
        <f>IF(Header!B7="","(enter in PS Plan page)",Header!B7)</f>
        <v>SGTC-NPD-00001</v>
      </c>
      <c r="C2" s="251"/>
      <c r="D2" s="251"/>
      <c r="E2" s="153"/>
    </row>
    <row r="3" spans="1:14" ht="14.25" x14ac:dyDescent="0.2">
      <c r="A3" s="167" t="s">
        <v>152</v>
      </c>
      <c r="B3" s="251" t="str">
        <f>IF(Header!B8="","(enter in PS Plan page)",Header!B8)</f>
        <v>SmartMedic- Device to measure weight and patient position inside the ICU. 
The device is comprising the the following components and trust boundaries : 
1. Smartmedic Device (incl. data display screen) 
2. Tablet Application
3. Nurse Station Application
4. Strykers Azure Cloud Hosting
5. Azure Portal Administrator (security for this component is covered by the Azure security provisions)</v>
      </c>
      <c r="C3" s="251"/>
      <c r="D3" s="251"/>
      <c r="E3" s="153"/>
    </row>
    <row r="4" spans="1:14" ht="14.25" x14ac:dyDescent="0.2">
      <c r="A4" s="154" t="s">
        <v>942</v>
      </c>
      <c r="B4" s="114"/>
      <c r="C4" s="114"/>
      <c r="D4" s="114"/>
      <c r="E4" s="153"/>
    </row>
    <row r="5" spans="1:14" ht="14.25" x14ac:dyDescent="0.2">
      <c r="A5" s="115" t="s">
        <v>1457</v>
      </c>
      <c r="B5" s="114"/>
      <c r="C5" s="114"/>
      <c r="D5" s="114"/>
      <c r="E5" s="153"/>
    </row>
    <row r="6" spans="1:14" ht="14.25" x14ac:dyDescent="0.2">
      <c r="A6" s="115" t="s">
        <v>1447</v>
      </c>
      <c r="B6" s="114"/>
      <c r="C6" s="114"/>
      <c r="D6" s="114"/>
      <c r="E6" s="153"/>
    </row>
    <row r="7" spans="1:14" ht="14.25" x14ac:dyDescent="0.2">
      <c r="A7" s="115" t="s">
        <v>974</v>
      </c>
      <c r="B7" s="114"/>
      <c r="C7" s="114"/>
      <c r="D7" s="114"/>
      <c r="E7" s="153"/>
    </row>
    <row r="8" spans="1:14" ht="14.25" x14ac:dyDescent="0.2">
      <c r="A8" s="115" t="s">
        <v>975</v>
      </c>
      <c r="B8" s="114"/>
      <c r="C8" s="114"/>
      <c r="D8" s="114"/>
      <c r="E8" s="153"/>
    </row>
    <row r="9" spans="1:14" ht="14.25" x14ac:dyDescent="0.2">
      <c r="A9" s="115" t="s">
        <v>958</v>
      </c>
      <c r="B9" s="114"/>
      <c r="C9" s="114"/>
      <c r="D9" s="114"/>
      <c r="E9" s="153"/>
    </row>
    <row r="10" spans="1:14" ht="14.25" x14ac:dyDescent="0.2">
      <c r="A10" s="115" t="s">
        <v>1450</v>
      </c>
      <c r="B10" s="114"/>
      <c r="C10" s="114"/>
      <c r="D10" s="114"/>
      <c r="E10" s="153"/>
    </row>
    <row r="11" spans="1:14" ht="14.25" x14ac:dyDescent="0.2">
      <c r="A11" s="115" t="s">
        <v>1455</v>
      </c>
      <c r="B11" s="114"/>
      <c r="C11" s="114"/>
      <c r="D11" s="114"/>
      <c r="E11" s="153"/>
    </row>
    <row r="12" spans="1:14" ht="14.25" x14ac:dyDescent="0.2">
      <c r="A12" s="155"/>
      <c r="B12" s="114"/>
      <c r="C12" s="114"/>
      <c r="D12" s="114"/>
      <c r="E12" s="153"/>
    </row>
    <row r="13" spans="1:14" s="159" customFormat="1" ht="18.600000000000001" customHeight="1" x14ac:dyDescent="0.25">
      <c r="A13" s="156" t="s">
        <v>954</v>
      </c>
      <c r="B13" s="157"/>
      <c r="C13" s="157"/>
      <c r="D13" s="157"/>
      <c r="E13" s="158"/>
      <c r="N13" s="160"/>
    </row>
    <row r="14" spans="1:14" s="159" customFormat="1" ht="45.75" x14ac:dyDescent="0.25">
      <c r="A14" s="161" t="s">
        <v>1078</v>
      </c>
      <c r="B14" s="169" t="s">
        <v>907</v>
      </c>
      <c r="C14" s="169" t="s">
        <v>239</v>
      </c>
      <c r="D14" s="168" t="s">
        <v>930</v>
      </c>
      <c r="E14" s="168" t="s">
        <v>956</v>
      </c>
      <c r="M14" s="160"/>
    </row>
    <row r="15" spans="1:14" ht="41.25" customHeight="1" x14ac:dyDescent="0.2">
      <c r="A15" s="163" t="s">
        <v>5</v>
      </c>
      <c r="B15" s="170" t="str">
        <f>'Logic Table'!AH9</f>
        <v>Y</v>
      </c>
      <c r="C15" s="228" t="s">
        <v>980</v>
      </c>
      <c r="D15" s="260" t="s">
        <v>1588</v>
      </c>
      <c r="E15" s="218" t="s">
        <v>1571</v>
      </c>
      <c r="F15" s="151"/>
      <c r="G15" s="150"/>
      <c r="M15" s="152"/>
      <c r="N15" s="150"/>
    </row>
    <row r="16" spans="1:14" ht="25.5" customHeight="1" x14ac:dyDescent="0.2">
      <c r="A16" s="163" t="s">
        <v>6</v>
      </c>
      <c r="B16" s="170" t="str">
        <f>'Logic Table'!AH10</f>
        <v>Y</v>
      </c>
      <c r="C16" s="171" t="s">
        <v>980</v>
      </c>
      <c r="D16" s="261"/>
      <c r="E16" s="171" t="s">
        <v>1560</v>
      </c>
      <c r="F16" s="151"/>
      <c r="G16" s="150"/>
      <c r="M16" s="152"/>
      <c r="N16" s="150"/>
    </row>
    <row r="17" spans="1:14" ht="14.25" x14ac:dyDescent="0.2">
      <c r="A17" s="163" t="s">
        <v>187</v>
      </c>
      <c r="B17" s="227" t="str">
        <f>'Logic Table'!AH11</f>
        <v>N</v>
      </c>
      <c r="C17" s="228" t="s">
        <v>980</v>
      </c>
      <c r="D17" s="261"/>
      <c r="E17" s="228" t="str">
        <f t="shared" ref="E17:E30" si="0">IF($C17="No","N/A","")</f>
        <v>N/A</v>
      </c>
      <c r="F17" s="301"/>
      <c r="G17" s="150"/>
      <c r="M17" s="152"/>
      <c r="N17" s="150"/>
    </row>
    <row r="18" spans="1:14" ht="14.25" x14ac:dyDescent="0.2">
      <c r="A18" s="163" t="s">
        <v>29</v>
      </c>
      <c r="B18" s="170" t="str">
        <f>'Logic Table'!AH12</f>
        <v>N</v>
      </c>
      <c r="C18" s="171" t="str">
        <f t="shared" ref="C18:C80" si="1">IF(B18="N","No","")</f>
        <v>No</v>
      </c>
      <c r="D18" s="261"/>
      <c r="E18" s="171" t="str">
        <f t="shared" si="0"/>
        <v>N/A</v>
      </c>
      <c r="F18" s="151"/>
      <c r="G18" s="150"/>
      <c r="M18" s="152"/>
      <c r="N18" s="150"/>
    </row>
    <row r="19" spans="1:14" ht="14.25" x14ac:dyDescent="0.2">
      <c r="A19" s="163" t="s">
        <v>186</v>
      </c>
      <c r="B19" s="170" t="str">
        <f>'Logic Table'!AH13</f>
        <v>N</v>
      </c>
      <c r="C19" s="171" t="str">
        <f t="shared" si="1"/>
        <v>No</v>
      </c>
      <c r="D19" s="261"/>
      <c r="E19" s="171" t="str">
        <f t="shared" si="0"/>
        <v>N/A</v>
      </c>
      <c r="F19" s="151"/>
      <c r="G19" s="150"/>
      <c r="M19" s="152"/>
      <c r="N19" s="150"/>
    </row>
    <row r="20" spans="1:14" ht="14.25" x14ac:dyDescent="0.2">
      <c r="A20" s="163" t="s">
        <v>7</v>
      </c>
      <c r="B20" s="170" t="str">
        <f>'Logic Table'!AH14</f>
        <v>Y</v>
      </c>
      <c r="C20" s="171" t="s">
        <v>4</v>
      </c>
      <c r="D20" s="261"/>
      <c r="E20" s="171" t="s">
        <v>1561</v>
      </c>
      <c r="F20" s="151"/>
      <c r="G20" s="150"/>
      <c r="M20" s="152"/>
      <c r="N20" s="150"/>
    </row>
    <row r="21" spans="1:14" ht="14.25" x14ac:dyDescent="0.2">
      <c r="A21" s="163" t="s">
        <v>52</v>
      </c>
      <c r="B21" s="297" t="str">
        <f>'Logic Table'!AH15</f>
        <v>Y</v>
      </c>
      <c r="C21" s="171" t="s">
        <v>980</v>
      </c>
      <c r="D21" s="261"/>
      <c r="E21" s="171" t="str">
        <f t="shared" si="0"/>
        <v>N/A</v>
      </c>
      <c r="F21" s="151"/>
      <c r="G21" s="150"/>
      <c r="M21" s="152"/>
      <c r="N21" s="150"/>
    </row>
    <row r="22" spans="1:14" ht="14.25" x14ac:dyDescent="0.2">
      <c r="A22" s="163" t="s">
        <v>192</v>
      </c>
      <c r="B22" s="170" t="str">
        <f>'Logic Table'!AH16</f>
        <v>N</v>
      </c>
      <c r="C22" s="299" t="s">
        <v>4</v>
      </c>
      <c r="D22" s="261"/>
      <c r="E22" s="228" t="s">
        <v>1584</v>
      </c>
      <c r="F22" s="151"/>
      <c r="G22" s="150"/>
      <c r="M22" s="152"/>
      <c r="N22" s="150"/>
    </row>
    <row r="23" spans="1:14" ht="14.25" x14ac:dyDescent="0.2">
      <c r="A23" s="163" t="s">
        <v>900</v>
      </c>
      <c r="B23" s="170" t="str">
        <f>'Logic Table'!AH17</f>
        <v>N</v>
      </c>
      <c r="C23" s="171" t="str">
        <f t="shared" ref="C23" si="2">IF(B23="N","No","")</f>
        <v>No</v>
      </c>
      <c r="D23" s="261"/>
      <c r="E23" s="171" t="str">
        <f t="shared" si="0"/>
        <v>N/A</v>
      </c>
      <c r="F23" s="151"/>
      <c r="G23" s="150"/>
      <c r="M23" s="152"/>
      <c r="N23" s="150"/>
    </row>
    <row r="24" spans="1:14" ht="14.25" x14ac:dyDescent="0.2">
      <c r="A24" s="163" t="s">
        <v>75</v>
      </c>
      <c r="B24" s="170" t="str">
        <f>'Logic Table'!AH18</f>
        <v>Y</v>
      </c>
      <c r="C24" s="171" t="s">
        <v>980</v>
      </c>
      <c r="D24" s="261"/>
      <c r="E24" s="171" t="str">
        <f t="shared" si="0"/>
        <v>N/A</v>
      </c>
      <c r="F24" s="151"/>
      <c r="G24" s="150"/>
      <c r="M24" s="152"/>
      <c r="N24" s="150"/>
    </row>
    <row r="25" spans="1:14" ht="14.25" x14ac:dyDescent="0.2">
      <c r="A25" s="163" t="s">
        <v>38</v>
      </c>
      <c r="B25" s="170" t="str">
        <f>'Logic Table'!AH19</f>
        <v>Y</v>
      </c>
      <c r="C25" s="228" t="s">
        <v>980</v>
      </c>
      <c r="D25" s="261"/>
      <c r="E25" s="228" t="s">
        <v>1080</v>
      </c>
      <c r="F25" s="151"/>
      <c r="G25" s="150"/>
      <c r="M25" s="152"/>
      <c r="N25" s="150"/>
    </row>
    <row r="26" spans="1:14" ht="14.25" x14ac:dyDescent="0.2">
      <c r="A26" s="163" t="s">
        <v>26</v>
      </c>
      <c r="B26" s="170" t="str">
        <f>'Logic Table'!AH20</f>
        <v>Y</v>
      </c>
      <c r="C26" s="228" t="s">
        <v>980</v>
      </c>
      <c r="D26" s="261"/>
      <c r="E26" s="228" t="s">
        <v>1080</v>
      </c>
      <c r="F26" s="151"/>
      <c r="G26" s="150"/>
      <c r="M26" s="152"/>
      <c r="N26" s="150"/>
    </row>
    <row r="27" spans="1:14" ht="14.25" x14ac:dyDescent="0.2">
      <c r="A27" s="163" t="s">
        <v>27</v>
      </c>
      <c r="B27" s="170" t="str">
        <f>'Logic Table'!AH21</f>
        <v>Y</v>
      </c>
      <c r="C27" s="171" t="s">
        <v>4</v>
      </c>
      <c r="D27" s="261"/>
      <c r="E27" s="171" t="s">
        <v>1560</v>
      </c>
      <c r="F27" s="151"/>
      <c r="G27" s="150"/>
      <c r="M27" s="152"/>
      <c r="N27" s="150"/>
    </row>
    <row r="28" spans="1:14" ht="14.25" x14ac:dyDescent="0.2">
      <c r="A28" s="163" t="s">
        <v>13</v>
      </c>
      <c r="B28" s="170" t="str">
        <f>'Logic Table'!AH22</f>
        <v>N</v>
      </c>
      <c r="C28" s="171" t="str">
        <f t="shared" si="1"/>
        <v>No</v>
      </c>
      <c r="D28" s="261"/>
      <c r="E28" s="171" t="str">
        <f t="shared" si="0"/>
        <v>N/A</v>
      </c>
      <c r="F28" s="151"/>
      <c r="G28" s="150"/>
      <c r="M28" s="152"/>
      <c r="N28" s="150"/>
    </row>
    <row r="29" spans="1:14" ht="14.25" x14ac:dyDescent="0.2">
      <c r="A29" s="163" t="s">
        <v>8</v>
      </c>
      <c r="B29" s="170" t="str">
        <f>'Logic Table'!AH23</f>
        <v>N</v>
      </c>
      <c r="C29" s="171" t="str">
        <f t="shared" si="1"/>
        <v>No</v>
      </c>
      <c r="D29" s="261"/>
      <c r="E29" s="171" t="str">
        <f t="shared" si="0"/>
        <v>N/A</v>
      </c>
      <c r="F29" s="151"/>
      <c r="G29" s="150"/>
      <c r="M29" s="152"/>
      <c r="N29" s="150"/>
    </row>
    <row r="30" spans="1:14" ht="14.25" x14ac:dyDescent="0.2">
      <c r="A30" s="163" t="s">
        <v>9</v>
      </c>
      <c r="B30" s="170" t="str">
        <f>'Logic Table'!AH24</f>
        <v>N</v>
      </c>
      <c r="C30" s="171" t="str">
        <f t="shared" si="1"/>
        <v>No</v>
      </c>
      <c r="D30" s="262"/>
      <c r="E30" s="171" t="str">
        <f t="shared" si="0"/>
        <v>N/A</v>
      </c>
      <c r="F30" s="151"/>
      <c r="G30" s="150"/>
      <c r="M30" s="152"/>
      <c r="N30" s="150"/>
    </row>
    <row r="31" spans="1:14" ht="14.25" x14ac:dyDescent="0.2">
      <c r="A31" s="163" t="s">
        <v>132</v>
      </c>
      <c r="B31" s="170" t="str">
        <f>'Logic Table'!AH25</f>
        <v>Y</v>
      </c>
      <c r="C31" s="171" t="s">
        <v>4</v>
      </c>
      <c r="D31" s="260" t="s">
        <v>1589</v>
      </c>
      <c r="E31" s="229" t="s">
        <v>1560</v>
      </c>
      <c r="F31" s="151"/>
      <c r="G31" s="150"/>
      <c r="M31" s="152"/>
      <c r="N31" s="150"/>
    </row>
    <row r="32" spans="1:14" ht="14.25" x14ac:dyDescent="0.2">
      <c r="A32" s="163" t="s">
        <v>133</v>
      </c>
      <c r="B32" s="170" t="str">
        <f>'Logic Table'!AH26</f>
        <v>Y</v>
      </c>
      <c r="C32" s="171" t="s">
        <v>4</v>
      </c>
      <c r="D32" s="261"/>
      <c r="E32" s="171" t="s">
        <v>1560</v>
      </c>
      <c r="F32" s="151"/>
      <c r="G32" s="150"/>
      <c r="M32" s="152"/>
      <c r="N32" s="150"/>
    </row>
    <row r="33" spans="1:14" ht="14.25" x14ac:dyDescent="0.2">
      <c r="A33" s="163" t="s">
        <v>134</v>
      </c>
      <c r="B33" s="170" t="str">
        <f>'Logic Table'!AH27</f>
        <v>Y</v>
      </c>
      <c r="C33" s="171" t="s">
        <v>980</v>
      </c>
      <c r="D33" s="262"/>
      <c r="E33" s="171" t="str">
        <f t="shared" ref="E33:E35" si="3">IF($C33="No","N/A","")</f>
        <v>N/A</v>
      </c>
      <c r="F33" s="151"/>
      <c r="G33" s="150"/>
      <c r="M33" s="152"/>
      <c r="N33" s="150"/>
    </row>
    <row r="34" spans="1:14" ht="14.25" x14ac:dyDescent="0.2">
      <c r="A34" s="163" t="s">
        <v>14</v>
      </c>
      <c r="B34" s="297" t="str">
        <f>'Logic Table'!AH28</f>
        <v>Y</v>
      </c>
      <c r="C34" s="171" t="s">
        <v>980</v>
      </c>
      <c r="D34" s="260" t="s">
        <v>1585</v>
      </c>
      <c r="E34" s="171" t="str">
        <f t="shared" si="3"/>
        <v>N/A</v>
      </c>
      <c r="F34" s="151"/>
      <c r="G34" s="150"/>
      <c r="M34" s="152"/>
      <c r="N34" s="150"/>
    </row>
    <row r="35" spans="1:14" ht="25.5" customHeight="1" x14ac:dyDescent="0.2">
      <c r="A35" s="163" t="s">
        <v>15</v>
      </c>
      <c r="B35" s="170" t="str">
        <f>'Logic Table'!AH29</f>
        <v>Y</v>
      </c>
      <c r="C35" s="171" t="s">
        <v>980</v>
      </c>
      <c r="D35" s="261"/>
      <c r="E35" s="171" t="str">
        <f t="shared" si="3"/>
        <v>N/A</v>
      </c>
      <c r="F35" s="151"/>
      <c r="G35" s="150"/>
      <c r="M35" s="152"/>
      <c r="N35" s="150"/>
    </row>
    <row r="36" spans="1:14" ht="14.25" x14ac:dyDescent="0.2">
      <c r="A36" s="163" t="s">
        <v>16</v>
      </c>
      <c r="B36" s="297" t="str">
        <f>'Logic Table'!AH30</f>
        <v>Y</v>
      </c>
      <c r="C36" s="299" t="s">
        <v>4</v>
      </c>
      <c r="D36" s="261"/>
      <c r="E36" s="228" t="s">
        <v>1586</v>
      </c>
      <c r="F36" s="151"/>
      <c r="G36" s="150"/>
      <c r="M36" s="152"/>
      <c r="N36" s="150"/>
    </row>
    <row r="37" spans="1:14" ht="14.25" x14ac:dyDescent="0.2">
      <c r="A37" s="163" t="s">
        <v>191</v>
      </c>
      <c r="B37" s="297" t="str">
        <f>'Logic Table'!AH31</f>
        <v>Y</v>
      </c>
      <c r="C37" s="171" t="s">
        <v>980</v>
      </c>
      <c r="D37" s="261"/>
      <c r="E37" s="171" t="str">
        <f t="shared" ref="E37:E55" si="4">IF($C37="No","N/A","")</f>
        <v>N/A</v>
      </c>
      <c r="F37" s="151"/>
      <c r="G37" s="150"/>
      <c r="M37" s="152"/>
      <c r="N37" s="150"/>
    </row>
    <row r="38" spans="1:14" ht="14.25" x14ac:dyDescent="0.2">
      <c r="A38" s="163" t="s">
        <v>190</v>
      </c>
      <c r="B38" s="297" t="str">
        <f>'Logic Table'!AH32</f>
        <v>Y</v>
      </c>
      <c r="C38" s="299" t="s">
        <v>4</v>
      </c>
      <c r="D38" s="261"/>
      <c r="E38" s="228" t="s">
        <v>1586</v>
      </c>
      <c r="F38" s="151"/>
      <c r="G38" s="150"/>
      <c r="M38" s="152"/>
      <c r="N38" s="150"/>
    </row>
    <row r="39" spans="1:14" ht="14.25" x14ac:dyDescent="0.2">
      <c r="A39" s="163" t="s">
        <v>17</v>
      </c>
      <c r="B39" s="297" t="str">
        <f>'Logic Table'!AH33</f>
        <v>Y</v>
      </c>
      <c r="C39" s="171" t="s">
        <v>980</v>
      </c>
      <c r="D39" s="261"/>
      <c r="E39" s="171" t="str">
        <f t="shared" si="4"/>
        <v>N/A</v>
      </c>
      <c r="F39" s="151"/>
      <c r="G39" s="150"/>
      <c r="M39" s="152"/>
      <c r="N39" s="150"/>
    </row>
    <row r="40" spans="1:14" ht="14.25" x14ac:dyDescent="0.2">
      <c r="A40" s="163" t="s">
        <v>188</v>
      </c>
      <c r="B40" s="170" t="str">
        <f>'Logic Table'!AH34</f>
        <v>N</v>
      </c>
      <c r="C40" s="171" t="str">
        <f t="shared" si="1"/>
        <v>No</v>
      </c>
      <c r="D40" s="261"/>
      <c r="E40" s="171" t="str">
        <f t="shared" si="4"/>
        <v>N/A</v>
      </c>
      <c r="F40" s="301"/>
      <c r="G40" s="150"/>
      <c r="M40" s="152"/>
      <c r="N40" s="150"/>
    </row>
    <row r="41" spans="1:14" ht="14.25" x14ac:dyDescent="0.2">
      <c r="A41" s="163" t="s">
        <v>189</v>
      </c>
      <c r="B41" s="297" t="str">
        <f>'Logic Table'!AH35</f>
        <v>Y</v>
      </c>
      <c r="C41" s="299" t="s">
        <v>4</v>
      </c>
      <c r="D41" s="261"/>
      <c r="E41" s="228" t="s">
        <v>1586</v>
      </c>
      <c r="F41" s="151"/>
      <c r="G41" s="150"/>
      <c r="M41" s="152"/>
      <c r="N41" s="150"/>
    </row>
    <row r="42" spans="1:14" ht="25.5" customHeight="1" x14ac:dyDescent="0.2">
      <c r="A42" s="163" t="s">
        <v>18</v>
      </c>
      <c r="B42" s="298" t="str">
        <f>'Logic Table'!AH36</f>
        <v>Y</v>
      </c>
      <c r="C42" s="300" t="s">
        <v>4</v>
      </c>
      <c r="D42" s="261"/>
      <c r="E42" s="228" t="s">
        <v>1586</v>
      </c>
      <c r="F42" s="151"/>
      <c r="G42" s="150"/>
      <c r="M42" s="152"/>
      <c r="N42" s="150"/>
    </row>
    <row r="43" spans="1:14" ht="14.25" x14ac:dyDescent="0.2">
      <c r="A43" s="163" t="s">
        <v>19</v>
      </c>
      <c r="B43" s="170" t="str">
        <f>'Logic Table'!AH37</f>
        <v>N</v>
      </c>
      <c r="C43" s="171" t="str">
        <f t="shared" si="1"/>
        <v>No</v>
      </c>
      <c r="D43" s="261"/>
      <c r="E43" s="171" t="str">
        <f t="shared" si="4"/>
        <v>N/A</v>
      </c>
      <c r="F43" s="151"/>
      <c r="G43" s="150"/>
      <c r="M43" s="152"/>
      <c r="N43" s="150"/>
    </row>
    <row r="44" spans="1:14" ht="14.25" x14ac:dyDescent="0.2">
      <c r="A44" s="163" t="s">
        <v>20</v>
      </c>
      <c r="B44" s="297" t="str">
        <f>'Logic Table'!AH38</f>
        <v>Y</v>
      </c>
      <c r="C44" s="171" t="s">
        <v>980</v>
      </c>
      <c r="D44" s="261"/>
      <c r="E44" s="171" t="str">
        <f t="shared" si="4"/>
        <v>N/A</v>
      </c>
      <c r="F44" s="151"/>
      <c r="G44" s="150"/>
      <c r="M44" s="152"/>
      <c r="N44" s="150"/>
    </row>
    <row r="45" spans="1:14" ht="14.25" x14ac:dyDescent="0.2">
      <c r="A45" s="163" t="s">
        <v>21</v>
      </c>
      <c r="B45" s="297" t="str">
        <f>'Logic Table'!AH39</f>
        <v>Y</v>
      </c>
      <c r="C45" s="171" t="s">
        <v>980</v>
      </c>
      <c r="D45" s="261"/>
      <c r="E45" s="171" t="str">
        <f t="shared" si="4"/>
        <v>N/A</v>
      </c>
      <c r="F45" s="151"/>
      <c r="G45" s="150"/>
      <c r="M45" s="152"/>
      <c r="N45" s="150"/>
    </row>
    <row r="46" spans="1:14" ht="14.25" x14ac:dyDescent="0.2">
      <c r="A46" s="163" t="s">
        <v>22</v>
      </c>
      <c r="B46" s="170" t="str">
        <f>'Logic Table'!AH40</f>
        <v>N</v>
      </c>
      <c r="C46" s="171" t="str">
        <f t="shared" si="1"/>
        <v>No</v>
      </c>
      <c r="D46" s="261"/>
      <c r="E46" s="171" t="str">
        <f t="shared" si="4"/>
        <v>N/A</v>
      </c>
      <c r="F46" s="151"/>
      <c r="G46" s="150"/>
      <c r="M46" s="152"/>
      <c r="N46" s="150"/>
    </row>
    <row r="47" spans="1:14" ht="14.25" x14ac:dyDescent="0.2">
      <c r="A47" s="163" t="s">
        <v>23</v>
      </c>
      <c r="B47" s="170" t="str">
        <f>'Logic Table'!AH41</f>
        <v>N</v>
      </c>
      <c r="C47" s="171" t="str">
        <f t="shared" si="1"/>
        <v>No</v>
      </c>
      <c r="D47" s="261"/>
      <c r="E47" s="171" t="str">
        <f t="shared" si="4"/>
        <v>N/A</v>
      </c>
      <c r="F47" s="151"/>
      <c r="G47" s="150"/>
      <c r="M47" s="152"/>
      <c r="N47" s="150"/>
    </row>
    <row r="48" spans="1:14" ht="14.25" x14ac:dyDescent="0.2">
      <c r="A48" s="163" t="s">
        <v>24</v>
      </c>
      <c r="B48" s="170" t="str">
        <f>'Logic Table'!AH42</f>
        <v>N</v>
      </c>
      <c r="C48" s="171" t="str">
        <f t="shared" si="1"/>
        <v>No</v>
      </c>
      <c r="D48" s="261"/>
      <c r="E48" s="171" t="str">
        <f t="shared" si="4"/>
        <v>N/A</v>
      </c>
      <c r="F48" s="151"/>
      <c r="G48" s="150"/>
      <c r="M48" s="152"/>
      <c r="N48" s="150"/>
    </row>
    <row r="49" spans="1:14" ht="14.25" x14ac:dyDescent="0.2">
      <c r="A49" s="163" t="s">
        <v>25</v>
      </c>
      <c r="B49" s="170" t="str">
        <f>'Logic Table'!AH43</f>
        <v>N</v>
      </c>
      <c r="C49" s="171" t="str">
        <f t="shared" si="1"/>
        <v>No</v>
      </c>
      <c r="D49" s="262"/>
      <c r="E49" s="171" t="str">
        <f t="shared" si="4"/>
        <v>N/A</v>
      </c>
      <c r="F49" s="151"/>
      <c r="G49" s="150"/>
      <c r="M49" s="152"/>
      <c r="N49" s="150"/>
    </row>
    <row r="50" spans="1:14" ht="14.25" x14ac:dyDescent="0.2">
      <c r="A50" s="163" t="s">
        <v>103</v>
      </c>
      <c r="B50" s="297" t="str">
        <f>'Logic Table'!AH44</f>
        <v>Y</v>
      </c>
      <c r="C50" s="171" t="s">
        <v>980</v>
      </c>
      <c r="D50" s="171" t="s">
        <v>1080</v>
      </c>
      <c r="E50" s="171" t="str">
        <f t="shared" si="4"/>
        <v>N/A</v>
      </c>
      <c r="F50" s="151"/>
      <c r="G50" s="150"/>
      <c r="M50" s="152"/>
      <c r="N50" s="150"/>
    </row>
    <row r="51" spans="1:14" ht="81.75" customHeight="1" x14ac:dyDescent="0.2">
      <c r="A51" s="163" t="s">
        <v>30</v>
      </c>
      <c r="B51" s="170" t="str">
        <f>'Logic Table'!AH45</f>
        <v>Y</v>
      </c>
      <c r="C51" s="228" t="s">
        <v>980</v>
      </c>
      <c r="D51" s="260" t="s">
        <v>1591</v>
      </c>
      <c r="E51" s="229" t="s">
        <v>1080</v>
      </c>
      <c r="F51" s="151"/>
      <c r="G51" s="150"/>
      <c r="M51" s="152"/>
      <c r="N51" s="150"/>
    </row>
    <row r="52" spans="1:14" ht="14.25" x14ac:dyDescent="0.2">
      <c r="A52" s="163" t="s">
        <v>31</v>
      </c>
      <c r="B52" s="170" t="str">
        <f>'Logic Table'!AH46</f>
        <v>Y</v>
      </c>
      <c r="C52" s="228" t="s">
        <v>980</v>
      </c>
      <c r="D52" s="261"/>
      <c r="E52" s="229" t="s">
        <v>1080</v>
      </c>
      <c r="F52" s="151"/>
      <c r="G52" s="150"/>
      <c r="M52" s="152"/>
      <c r="N52" s="150"/>
    </row>
    <row r="53" spans="1:14" ht="14.25" x14ac:dyDescent="0.2">
      <c r="A53" s="163" t="s">
        <v>32</v>
      </c>
      <c r="B53" s="170" t="str">
        <f>'Logic Table'!AH47</f>
        <v>N</v>
      </c>
      <c r="C53" s="171" t="str">
        <f t="shared" si="1"/>
        <v>No</v>
      </c>
      <c r="D53" s="261"/>
      <c r="E53" s="171" t="str">
        <f t="shared" si="4"/>
        <v>N/A</v>
      </c>
      <c r="F53" s="151"/>
      <c r="G53" s="150"/>
      <c r="M53" s="152"/>
      <c r="N53" s="150"/>
    </row>
    <row r="54" spans="1:14" ht="14.25" x14ac:dyDescent="0.2">
      <c r="A54" s="163" t="s">
        <v>10</v>
      </c>
      <c r="B54" s="170" t="str">
        <f>'Logic Table'!AH48</f>
        <v>Y</v>
      </c>
      <c r="C54" s="228" t="s">
        <v>980</v>
      </c>
      <c r="D54" s="261"/>
      <c r="E54" s="229" t="s">
        <v>1080</v>
      </c>
      <c r="F54" s="151"/>
      <c r="G54" s="150"/>
      <c r="M54" s="152"/>
      <c r="N54" s="150"/>
    </row>
    <row r="55" spans="1:14" ht="14.25" x14ac:dyDescent="0.2">
      <c r="A55" s="163" t="s">
        <v>33</v>
      </c>
      <c r="B55" s="170" t="str">
        <f>'Logic Table'!AH49</f>
        <v>N</v>
      </c>
      <c r="C55" s="171" t="str">
        <f t="shared" si="1"/>
        <v>No</v>
      </c>
      <c r="D55" s="261"/>
      <c r="E55" s="171" t="str">
        <f t="shared" si="4"/>
        <v>N/A</v>
      </c>
      <c r="F55" s="151"/>
      <c r="G55" s="150"/>
      <c r="M55" s="152"/>
      <c r="N55" s="150"/>
    </row>
    <row r="56" spans="1:14" ht="38.25" customHeight="1" x14ac:dyDescent="0.2">
      <c r="A56" s="163" t="s">
        <v>34</v>
      </c>
      <c r="B56" s="170" t="str">
        <f>'Logic Table'!AH50</f>
        <v>Y</v>
      </c>
      <c r="C56" s="228" t="s">
        <v>980</v>
      </c>
      <c r="D56" s="261"/>
      <c r="E56" s="228" t="s">
        <v>1590</v>
      </c>
      <c r="F56" s="151"/>
      <c r="G56" s="150"/>
      <c r="M56" s="152"/>
      <c r="N56" s="150"/>
    </row>
    <row r="57" spans="1:14" ht="14.25" x14ac:dyDescent="0.2">
      <c r="A57" s="163" t="s">
        <v>35</v>
      </c>
      <c r="B57" s="170" t="str">
        <f>'Logic Table'!AH51</f>
        <v>Y</v>
      </c>
      <c r="C57" s="171" t="s">
        <v>980</v>
      </c>
      <c r="D57" s="261"/>
      <c r="E57" s="171" t="str">
        <f t="shared" ref="E57:E68" si="5">IF($C57="No","N/A","")</f>
        <v>N/A</v>
      </c>
      <c r="F57" s="151"/>
      <c r="G57" s="150"/>
      <c r="M57" s="152"/>
      <c r="N57" s="150"/>
    </row>
    <row r="58" spans="1:14" ht="14.25" x14ac:dyDescent="0.2">
      <c r="A58" s="163" t="s">
        <v>36</v>
      </c>
      <c r="B58" s="170" t="str">
        <f>'Logic Table'!AH52</f>
        <v>N</v>
      </c>
      <c r="C58" s="171" t="str">
        <f t="shared" si="1"/>
        <v>No</v>
      </c>
      <c r="D58" s="262"/>
      <c r="E58" s="171" t="str">
        <f t="shared" si="5"/>
        <v>N/A</v>
      </c>
      <c r="F58" s="151"/>
      <c r="G58" s="150"/>
      <c r="M58" s="152"/>
      <c r="N58" s="150"/>
    </row>
    <row r="59" spans="1:14" ht="14.25" x14ac:dyDescent="0.2">
      <c r="A59" s="163" t="s">
        <v>53</v>
      </c>
      <c r="B59" s="170" t="str">
        <f>'Logic Table'!AH53</f>
        <v>Y</v>
      </c>
      <c r="C59" s="228" t="s">
        <v>980</v>
      </c>
      <c r="D59" s="260" t="s">
        <v>1592</v>
      </c>
      <c r="E59" s="230"/>
      <c r="F59" s="151"/>
      <c r="G59" s="150"/>
      <c r="M59" s="152"/>
      <c r="N59" s="150"/>
    </row>
    <row r="60" spans="1:14" ht="38.25" x14ac:dyDescent="0.2">
      <c r="A60" s="163" t="s">
        <v>54</v>
      </c>
      <c r="B60" s="170" t="str">
        <f>'Logic Table'!AH54</f>
        <v>Y</v>
      </c>
      <c r="C60" s="228" t="s">
        <v>980</v>
      </c>
      <c r="D60" s="261"/>
      <c r="E60" s="231" t="s">
        <v>1593</v>
      </c>
      <c r="F60" s="151"/>
      <c r="G60" s="150"/>
      <c r="M60" s="152"/>
      <c r="N60" s="150"/>
    </row>
    <row r="61" spans="1:14" ht="14.25" x14ac:dyDescent="0.2">
      <c r="A61" s="163" t="s">
        <v>55</v>
      </c>
      <c r="B61" s="170" t="str">
        <f>'Logic Table'!AH55</f>
        <v>Y</v>
      </c>
      <c r="C61" s="228" t="s">
        <v>980</v>
      </c>
      <c r="D61" s="261"/>
      <c r="E61" s="232" t="s">
        <v>1080</v>
      </c>
      <c r="F61" s="151"/>
      <c r="G61" s="150"/>
      <c r="M61" s="152"/>
      <c r="N61" s="150"/>
    </row>
    <row r="62" spans="1:14" ht="38.25" x14ac:dyDescent="0.2">
      <c r="A62" s="163" t="s">
        <v>56</v>
      </c>
      <c r="B62" s="170" t="str">
        <f>'Logic Table'!AH56</f>
        <v>Y</v>
      </c>
      <c r="C62" s="228" t="s">
        <v>980</v>
      </c>
      <c r="D62" s="261"/>
      <c r="E62" s="233" t="s">
        <v>1593</v>
      </c>
      <c r="F62" s="151"/>
      <c r="G62" s="150"/>
      <c r="M62" s="152"/>
      <c r="N62" s="150"/>
    </row>
    <row r="63" spans="1:14" ht="14.25" x14ac:dyDescent="0.2">
      <c r="A63" s="163" t="s">
        <v>57</v>
      </c>
      <c r="B63" s="170" t="str">
        <f>'Logic Table'!AH57</f>
        <v>N</v>
      </c>
      <c r="C63" s="171" t="str">
        <f t="shared" si="1"/>
        <v>No</v>
      </c>
      <c r="D63" s="261"/>
      <c r="E63" s="171" t="str">
        <f t="shared" si="5"/>
        <v>N/A</v>
      </c>
      <c r="F63" s="151"/>
      <c r="G63" s="150"/>
      <c r="M63" s="152"/>
      <c r="N63" s="150"/>
    </row>
    <row r="64" spans="1:14" ht="14.25" x14ac:dyDescent="0.2">
      <c r="A64" s="163" t="s">
        <v>58</v>
      </c>
      <c r="B64" s="170" t="str">
        <f>'Logic Table'!AH58</f>
        <v>N</v>
      </c>
      <c r="C64" s="171" t="str">
        <f t="shared" si="1"/>
        <v>No</v>
      </c>
      <c r="D64" s="261"/>
      <c r="E64" s="171" t="str">
        <f t="shared" si="5"/>
        <v>N/A</v>
      </c>
      <c r="F64" s="151"/>
      <c r="G64" s="150"/>
      <c r="M64" s="152"/>
      <c r="N64" s="150"/>
    </row>
    <row r="65" spans="1:14" ht="14.25" x14ac:dyDescent="0.2">
      <c r="A65" s="163" t="s">
        <v>59</v>
      </c>
      <c r="B65" s="170" t="str">
        <f>'Logic Table'!AH59</f>
        <v>N</v>
      </c>
      <c r="C65" s="171" t="str">
        <f t="shared" si="1"/>
        <v>No</v>
      </c>
      <c r="D65" s="261"/>
      <c r="E65" s="171" t="str">
        <f t="shared" si="5"/>
        <v>N/A</v>
      </c>
      <c r="F65" s="151"/>
      <c r="G65" s="150"/>
      <c r="M65" s="152"/>
      <c r="N65" s="150"/>
    </row>
    <row r="66" spans="1:14" ht="14.25" x14ac:dyDescent="0.2">
      <c r="A66" s="163" t="s">
        <v>60</v>
      </c>
      <c r="B66" s="170" t="str">
        <f>'Logic Table'!AH60</f>
        <v>Y</v>
      </c>
      <c r="C66" s="228" t="s">
        <v>980</v>
      </c>
      <c r="D66" s="261"/>
      <c r="E66" s="228" t="str">
        <f t="shared" si="5"/>
        <v>N/A</v>
      </c>
      <c r="F66" s="151"/>
      <c r="G66" s="150"/>
      <c r="M66" s="152"/>
      <c r="N66" s="150"/>
    </row>
    <row r="67" spans="1:14" ht="14.25" x14ac:dyDescent="0.2">
      <c r="A67" s="163" t="s">
        <v>61</v>
      </c>
      <c r="B67" s="170" t="str">
        <f>'Logic Table'!AH61</f>
        <v>Y</v>
      </c>
      <c r="C67" s="228" t="s">
        <v>980</v>
      </c>
      <c r="D67" s="261"/>
      <c r="E67" s="228" t="str">
        <f t="shared" si="5"/>
        <v>N/A</v>
      </c>
      <c r="F67" s="151"/>
      <c r="G67" s="150"/>
      <c r="M67" s="152"/>
      <c r="N67" s="150"/>
    </row>
    <row r="68" spans="1:14" ht="14.25" x14ac:dyDescent="0.2">
      <c r="A68" s="163" t="s">
        <v>62</v>
      </c>
      <c r="B68" s="170" t="str">
        <f>'Logic Table'!AH62</f>
        <v>N</v>
      </c>
      <c r="C68" s="171" t="str">
        <f t="shared" si="1"/>
        <v>No</v>
      </c>
      <c r="D68" s="262"/>
      <c r="E68" s="171" t="str">
        <f t="shared" si="5"/>
        <v>N/A</v>
      </c>
      <c r="F68" s="151"/>
      <c r="G68" s="150"/>
      <c r="M68" s="152"/>
      <c r="N68" s="150"/>
    </row>
    <row r="69" spans="1:14" ht="14.25" x14ac:dyDescent="0.2">
      <c r="A69" s="163" t="s">
        <v>39</v>
      </c>
      <c r="B69" s="170" t="str">
        <f>'Logic Table'!AH63</f>
        <v>Y</v>
      </c>
      <c r="C69" s="171" t="s">
        <v>980</v>
      </c>
      <c r="D69" s="263" t="s">
        <v>1588</v>
      </c>
      <c r="E69" s="260" t="s">
        <v>1594</v>
      </c>
      <c r="F69" s="151"/>
      <c r="G69" s="150"/>
      <c r="M69" s="152"/>
      <c r="N69" s="150"/>
    </row>
    <row r="70" spans="1:14" ht="14.25" x14ac:dyDescent="0.2">
      <c r="A70" s="163" t="s">
        <v>98</v>
      </c>
      <c r="B70" s="170" t="str">
        <f>'Logic Table'!AH64</f>
        <v>Y + (1) (12)</v>
      </c>
      <c r="C70" s="171" t="s">
        <v>980</v>
      </c>
      <c r="D70" s="264"/>
      <c r="E70" s="261"/>
      <c r="F70" s="151"/>
      <c r="G70" s="150"/>
      <c r="M70" s="152"/>
      <c r="N70" s="150"/>
    </row>
    <row r="71" spans="1:14" ht="14.25" x14ac:dyDescent="0.2">
      <c r="A71" s="163" t="s">
        <v>11</v>
      </c>
      <c r="B71" s="170" t="str">
        <f>'Logic Table'!AH65</f>
        <v>Y</v>
      </c>
      <c r="C71" s="171" t="s">
        <v>980</v>
      </c>
      <c r="D71" s="264"/>
      <c r="E71" s="261"/>
      <c r="F71" s="151"/>
      <c r="G71" s="150"/>
      <c r="M71" s="152"/>
      <c r="N71" s="150"/>
    </row>
    <row r="72" spans="1:14" ht="14.25" x14ac:dyDescent="0.2">
      <c r="A72" s="163" t="s">
        <v>99</v>
      </c>
      <c r="B72" s="170" t="str">
        <f>'Logic Table'!AH66</f>
        <v>Y + (1) (11)</v>
      </c>
      <c r="C72" s="171" t="s">
        <v>980</v>
      </c>
      <c r="D72" s="264"/>
      <c r="E72" s="261"/>
      <c r="F72" s="151"/>
      <c r="G72" s="150"/>
      <c r="M72" s="152"/>
      <c r="N72" s="150"/>
    </row>
    <row r="73" spans="1:14" ht="14.25" x14ac:dyDescent="0.2">
      <c r="A73" s="163" t="s">
        <v>100</v>
      </c>
      <c r="B73" s="170" t="str">
        <f>'Logic Table'!AH67</f>
        <v>Y</v>
      </c>
      <c r="C73" s="171" t="s">
        <v>980</v>
      </c>
      <c r="D73" s="264"/>
      <c r="E73" s="261"/>
      <c r="F73" s="151"/>
      <c r="G73" s="150"/>
      <c r="M73" s="152"/>
      <c r="N73" s="150"/>
    </row>
    <row r="74" spans="1:14" ht="14.25" x14ac:dyDescent="0.2">
      <c r="A74" s="163" t="s">
        <v>101</v>
      </c>
      <c r="B74" s="170" t="str">
        <f>'Logic Table'!AH68</f>
        <v>Y + (1) (2) (3) (4)</v>
      </c>
      <c r="C74" s="171" t="s">
        <v>980</v>
      </c>
      <c r="D74" s="264"/>
      <c r="E74" s="261"/>
      <c r="F74" s="151"/>
      <c r="G74" s="150"/>
      <c r="M74" s="152"/>
      <c r="N74" s="150"/>
    </row>
    <row r="75" spans="1:14" ht="14.25" x14ac:dyDescent="0.2">
      <c r="A75" s="163" t="s">
        <v>40</v>
      </c>
      <c r="B75" s="170" t="str">
        <f>'Logic Table'!AH69</f>
        <v>N</v>
      </c>
      <c r="C75" s="171" t="str">
        <f t="shared" si="1"/>
        <v>No</v>
      </c>
      <c r="D75" s="264"/>
      <c r="E75" s="261"/>
      <c r="F75" s="151"/>
      <c r="G75" s="150"/>
      <c r="M75" s="152"/>
      <c r="N75" s="150"/>
    </row>
    <row r="76" spans="1:14" ht="14.25" x14ac:dyDescent="0.2">
      <c r="A76" s="163" t="s">
        <v>102</v>
      </c>
      <c r="B76" s="170" t="str">
        <f>'Logic Table'!AH70</f>
        <v>N</v>
      </c>
      <c r="C76" s="171" t="str">
        <f t="shared" si="1"/>
        <v>No</v>
      </c>
      <c r="D76" s="264"/>
      <c r="E76" s="261"/>
      <c r="F76" s="151"/>
      <c r="G76" s="150"/>
      <c r="M76" s="152"/>
      <c r="N76" s="150"/>
    </row>
    <row r="77" spans="1:14" ht="14.25" x14ac:dyDescent="0.2">
      <c r="A77" s="163" t="s">
        <v>12</v>
      </c>
      <c r="B77" s="170" t="str">
        <f>'Logic Table'!AH71</f>
        <v>N</v>
      </c>
      <c r="C77" s="171" t="str">
        <f t="shared" si="1"/>
        <v>No</v>
      </c>
      <c r="D77" s="265"/>
      <c r="E77" s="262"/>
      <c r="F77" s="151"/>
      <c r="G77" s="150"/>
      <c r="M77" s="152"/>
      <c r="N77" s="150"/>
    </row>
    <row r="78" spans="1:14" ht="58.5" customHeight="1" x14ac:dyDescent="0.2">
      <c r="A78" s="163" t="s">
        <v>63</v>
      </c>
      <c r="B78" s="170" t="str">
        <f>'Logic Table'!AH72</f>
        <v>Y</v>
      </c>
      <c r="C78" s="171" t="s">
        <v>4</v>
      </c>
      <c r="D78" s="171" t="str">
        <f t="shared" ref="D78:D80" si="6">IF(OR($C78="Yes",$B78="N"),"N/A","")</f>
        <v>N/A</v>
      </c>
      <c r="E78" s="254" t="s">
        <v>1595</v>
      </c>
      <c r="F78" s="151"/>
      <c r="G78" s="150"/>
      <c r="M78" s="152"/>
      <c r="N78" s="150"/>
    </row>
    <row r="79" spans="1:14" ht="38.25" customHeight="1" x14ac:dyDescent="0.2">
      <c r="A79" s="163" t="s">
        <v>64</v>
      </c>
      <c r="B79" s="170" t="str">
        <f>'Logic Table'!AH73</f>
        <v>Y</v>
      </c>
      <c r="C79" s="171" t="s">
        <v>4</v>
      </c>
      <c r="D79" s="171" t="str">
        <f t="shared" si="6"/>
        <v>N/A</v>
      </c>
      <c r="E79" s="255"/>
      <c r="F79" s="151"/>
      <c r="G79" s="150"/>
      <c r="M79" s="152"/>
      <c r="N79" s="150"/>
    </row>
    <row r="80" spans="1:14" ht="14.25" x14ac:dyDescent="0.2">
      <c r="A80" s="163" t="s">
        <v>65</v>
      </c>
      <c r="B80" s="170" t="str">
        <f>'Logic Table'!AH74</f>
        <v>N</v>
      </c>
      <c r="C80" s="171" t="str">
        <f t="shared" si="1"/>
        <v>No</v>
      </c>
      <c r="D80" s="171" t="str">
        <f t="shared" si="6"/>
        <v>N/A</v>
      </c>
      <c r="E80" s="255"/>
      <c r="F80" s="151"/>
      <c r="G80" s="150"/>
      <c r="M80" s="152"/>
      <c r="N80" s="150"/>
    </row>
    <row r="81" spans="1:14" ht="14.25" x14ac:dyDescent="0.2">
      <c r="A81" s="163" t="s">
        <v>66</v>
      </c>
      <c r="B81" s="170" t="str">
        <f>'Logic Table'!AH75</f>
        <v>Y</v>
      </c>
      <c r="C81" s="171" t="s">
        <v>4</v>
      </c>
      <c r="D81" s="171" t="str">
        <f t="shared" ref="D81:D144" si="7">IF(OR($C81="Yes",$B81="N"),"N/A","")</f>
        <v>N/A</v>
      </c>
      <c r="E81" s="255"/>
      <c r="F81" s="151"/>
      <c r="G81" s="150"/>
      <c r="M81" s="152"/>
      <c r="N81" s="150"/>
    </row>
    <row r="82" spans="1:14" ht="14.25" x14ac:dyDescent="0.2">
      <c r="A82" s="163" t="s">
        <v>67</v>
      </c>
      <c r="B82" s="170" t="str">
        <f>'Logic Table'!AH76</f>
        <v>Y</v>
      </c>
      <c r="C82" s="171" t="s">
        <v>4</v>
      </c>
      <c r="D82" s="171" t="str">
        <f t="shared" si="7"/>
        <v>N/A</v>
      </c>
      <c r="E82" s="255"/>
      <c r="F82" s="151"/>
      <c r="G82" s="150"/>
      <c r="M82" s="152"/>
      <c r="N82" s="150"/>
    </row>
    <row r="83" spans="1:14" ht="14.25" x14ac:dyDescent="0.2">
      <c r="A83" s="163" t="s">
        <v>68</v>
      </c>
      <c r="B83" s="170" t="str">
        <f>'Logic Table'!AH77</f>
        <v>Y</v>
      </c>
      <c r="C83" s="171" t="s">
        <v>4</v>
      </c>
      <c r="D83" s="171" t="str">
        <f t="shared" si="7"/>
        <v>N/A</v>
      </c>
      <c r="E83" s="255"/>
      <c r="F83" s="151"/>
      <c r="G83" s="150"/>
      <c r="M83" s="152"/>
      <c r="N83" s="150"/>
    </row>
    <row r="84" spans="1:14" ht="14.25" x14ac:dyDescent="0.2">
      <c r="A84" s="163" t="s">
        <v>69</v>
      </c>
      <c r="B84" s="170" t="str">
        <f>'Logic Table'!AH78</f>
        <v>Y</v>
      </c>
      <c r="C84" s="171" t="s">
        <v>4</v>
      </c>
      <c r="D84" s="171" t="str">
        <f t="shared" si="7"/>
        <v>N/A</v>
      </c>
      <c r="E84" s="255"/>
      <c r="F84" s="151"/>
      <c r="G84" s="150"/>
      <c r="M84" s="152"/>
      <c r="N84" s="150"/>
    </row>
    <row r="85" spans="1:14" ht="14.25" x14ac:dyDescent="0.2">
      <c r="A85" s="163" t="s">
        <v>70</v>
      </c>
      <c r="B85" s="170" t="str">
        <f>'Logic Table'!AH79</f>
        <v>Y</v>
      </c>
      <c r="C85" s="171" t="s">
        <v>4</v>
      </c>
      <c r="D85" s="171" t="str">
        <f t="shared" si="7"/>
        <v>N/A</v>
      </c>
      <c r="E85" s="255"/>
      <c r="F85" s="151"/>
      <c r="G85" s="150"/>
      <c r="M85" s="152"/>
      <c r="N85" s="150"/>
    </row>
    <row r="86" spans="1:14" ht="14.25" x14ac:dyDescent="0.2">
      <c r="A86" s="163" t="s">
        <v>71</v>
      </c>
      <c r="B86" s="170" t="str">
        <f>'Logic Table'!AH80</f>
        <v>N</v>
      </c>
      <c r="C86" s="171" t="str">
        <f t="shared" ref="C86:C144" si="8">IF(B86="N","No","")</f>
        <v>No</v>
      </c>
      <c r="D86" s="171" t="str">
        <f t="shared" si="7"/>
        <v>N/A</v>
      </c>
      <c r="E86" s="255"/>
      <c r="F86" s="151"/>
      <c r="G86" s="150"/>
      <c r="M86" s="152"/>
      <c r="N86" s="150"/>
    </row>
    <row r="87" spans="1:14" ht="14.25" x14ac:dyDescent="0.2">
      <c r="A87" s="163" t="s">
        <v>72</v>
      </c>
      <c r="B87" s="170" t="str">
        <f>'Logic Table'!AH81</f>
        <v>N</v>
      </c>
      <c r="C87" s="171" t="str">
        <f t="shared" si="8"/>
        <v>No</v>
      </c>
      <c r="D87" s="171" t="str">
        <f t="shared" si="7"/>
        <v>N/A</v>
      </c>
      <c r="E87" s="256"/>
      <c r="F87" s="151"/>
      <c r="G87" s="150"/>
      <c r="M87" s="152"/>
      <c r="N87" s="150"/>
    </row>
    <row r="88" spans="1:14" ht="14.25" x14ac:dyDescent="0.2">
      <c r="A88" s="163" t="s">
        <v>41</v>
      </c>
      <c r="B88" s="170" t="str">
        <f>'Logic Table'!AH82</f>
        <v>Y</v>
      </c>
      <c r="C88" s="171" t="s">
        <v>4</v>
      </c>
      <c r="D88" s="260" t="s">
        <v>1596</v>
      </c>
      <c r="E88" s="254" t="s">
        <v>1597</v>
      </c>
      <c r="F88" s="151"/>
      <c r="G88" s="150"/>
      <c r="M88" s="152"/>
      <c r="N88" s="150"/>
    </row>
    <row r="89" spans="1:14" ht="25.5" customHeight="1" x14ac:dyDescent="0.2">
      <c r="A89" s="163" t="s">
        <v>42</v>
      </c>
      <c r="B89" s="170" t="str">
        <f>'Logic Table'!AH83</f>
        <v>Y</v>
      </c>
      <c r="C89" s="171" t="s">
        <v>4</v>
      </c>
      <c r="D89" s="261"/>
      <c r="E89" s="255"/>
      <c r="F89" s="151"/>
      <c r="G89" s="150"/>
      <c r="M89" s="152"/>
      <c r="N89" s="150"/>
    </row>
    <row r="90" spans="1:14" ht="14.25" x14ac:dyDescent="0.2">
      <c r="A90" s="163" t="s">
        <v>43</v>
      </c>
      <c r="B90" s="170" t="str">
        <f>'Logic Table'!AH84</f>
        <v>N</v>
      </c>
      <c r="C90" s="171" t="str">
        <f t="shared" si="8"/>
        <v>No</v>
      </c>
      <c r="D90" s="261"/>
      <c r="E90" s="255"/>
      <c r="F90" s="151"/>
      <c r="G90" s="150"/>
      <c r="M90" s="152"/>
      <c r="N90" s="150"/>
    </row>
    <row r="91" spans="1:14" ht="22.5" x14ac:dyDescent="0.2">
      <c r="A91" s="163" t="s">
        <v>44</v>
      </c>
      <c r="B91" s="170" t="str">
        <f>'Logic Table'!AH85</f>
        <v>Y</v>
      </c>
      <c r="C91" s="171" t="s">
        <v>4</v>
      </c>
      <c r="D91" s="261"/>
      <c r="E91" s="255"/>
      <c r="F91" s="208"/>
      <c r="G91" s="150"/>
      <c r="M91" s="152"/>
      <c r="N91" s="150"/>
    </row>
    <row r="92" spans="1:14" ht="25.5" customHeight="1" x14ac:dyDescent="0.2">
      <c r="A92" s="163" t="s">
        <v>45</v>
      </c>
      <c r="B92" s="170" t="str">
        <f>'Logic Table'!AH86</f>
        <v>Y</v>
      </c>
      <c r="C92" s="171" t="s">
        <v>4</v>
      </c>
      <c r="D92" s="261"/>
      <c r="E92" s="255"/>
      <c r="F92" s="151"/>
      <c r="G92" s="150"/>
      <c r="M92" s="152"/>
      <c r="N92" s="150"/>
    </row>
    <row r="93" spans="1:14" ht="14.25" x14ac:dyDescent="0.2">
      <c r="A93" s="163" t="s">
        <v>46</v>
      </c>
      <c r="B93" s="170" t="str">
        <f>'Logic Table'!AH87</f>
        <v>N</v>
      </c>
      <c r="C93" s="171" t="str">
        <f t="shared" si="8"/>
        <v>No</v>
      </c>
      <c r="D93" s="262"/>
      <c r="E93" s="256"/>
      <c r="F93" s="151"/>
      <c r="G93" s="150"/>
      <c r="M93" s="152"/>
      <c r="N93" s="150"/>
    </row>
    <row r="94" spans="1:14" ht="14.25" x14ac:dyDescent="0.2">
      <c r="A94" s="163" t="s">
        <v>47</v>
      </c>
      <c r="B94" s="170" t="str">
        <f>'Logic Table'!AH88</f>
        <v>Y</v>
      </c>
      <c r="C94" s="171" t="s">
        <v>980</v>
      </c>
      <c r="D94" s="257" t="s">
        <v>1598</v>
      </c>
      <c r="E94" s="171" t="str">
        <f t="shared" ref="E94:E96" si="9">IF($C94="No","N/A","")</f>
        <v>N/A</v>
      </c>
      <c r="F94" s="151"/>
      <c r="G94" s="150"/>
      <c r="M94" s="152"/>
      <c r="N94" s="150"/>
    </row>
    <row r="95" spans="1:14" ht="14.25" x14ac:dyDescent="0.2">
      <c r="A95" s="163" t="s">
        <v>85</v>
      </c>
      <c r="B95" s="170" t="str">
        <f>'Logic Table'!AH89</f>
        <v>Y</v>
      </c>
      <c r="C95" s="171" t="s">
        <v>980</v>
      </c>
      <c r="D95" s="258"/>
      <c r="E95" s="171" t="str">
        <f t="shared" si="9"/>
        <v>N/A</v>
      </c>
      <c r="F95" s="151"/>
      <c r="G95" s="150"/>
      <c r="M95" s="152"/>
      <c r="N95" s="150"/>
    </row>
    <row r="96" spans="1:14" ht="14.25" x14ac:dyDescent="0.2">
      <c r="A96" s="163" t="s">
        <v>104</v>
      </c>
      <c r="B96" s="170" t="str">
        <f>'Logic Table'!AH90</f>
        <v>N</v>
      </c>
      <c r="C96" s="171" t="str">
        <f t="shared" si="8"/>
        <v>No</v>
      </c>
      <c r="D96" s="258"/>
      <c r="E96" s="171" t="str">
        <f t="shared" si="9"/>
        <v>N/A</v>
      </c>
      <c r="F96" s="151"/>
      <c r="G96" s="150"/>
      <c r="M96" s="152"/>
      <c r="N96" s="150"/>
    </row>
    <row r="97" spans="1:14" ht="14.25" x14ac:dyDescent="0.2">
      <c r="A97" s="163" t="s">
        <v>105</v>
      </c>
      <c r="B97" s="297" t="str">
        <f>'Logic Table'!AH91</f>
        <v>Y</v>
      </c>
      <c r="C97" s="171" t="s">
        <v>980</v>
      </c>
      <c r="D97" s="258"/>
      <c r="E97" s="171" t="str">
        <f t="shared" ref="E97:E106" si="10">IF($C97="No","N/A","")</f>
        <v>N/A</v>
      </c>
      <c r="F97" s="151"/>
      <c r="G97" s="150"/>
      <c r="M97" s="152"/>
      <c r="N97" s="150"/>
    </row>
    <row r="98" spans="1:14" ht="14.25" x14ac:dyDescent="0.2">
      <c r="A98" s="163" t="s">
        <v>116</v>
      </c>
      <c r="B98" s="170" t="str">
        <f>'Logic Table'!AH92</f>
        <v>N</v>
      </c>
      <c r="C98" s="171" t="str">
        <f t="shared" si="8"/>
        <v>No</v>
      </c>
      <c r="D98" s="259"/>
      <c r="E98" s="171" t="str">
        <f t="shared" si="10"/>
        <v>N/A</v>
      </c>
      <c r="F98" s="151"/>
      <c r="G98" s="150"/>
      <c r="M98" s="152"/>
      <c r="N98" s="150"/>
    </row>
    <row r="99" spans="1:14" ht="14.25" x14ac:dyDescent="0.2">
      <c r="A99" s="163" t="s">
        <v>106</v>
      </c>
      <c r="B99" s="297" t="str">
        <f>'Logic Table'!AH93</f>
        <v>Y</v>
      </c>
      <c r="C99" s="171" t="s">
        <v>980</v>
      </c>
      <c r="D99" s="260" t="s">
        <v>1599</v>
      </c>
      <c r="E99" s="171" t="str">
        <f t="shared" si="10"/>
        <v>N/A</v>
      </c>
      <c r="F99" s="151"/>
      <c r="G99" s="150"/>
      <c r="M99" s="152"/>
      <c r="N99" s="150"/>
    </row>
    <row r="100" spans="1:14" ht="14.25" x14ac:dyDescent="0.2">
      <c r="A100" s="163" t="s">
        <v>107</v>
      </c>
      <c r="B100" s="297" t="str">
        <f>'Logic Table'!AH94</f>
        <v>Y</v>
      </c>
      <c r="C100" s="171" t="s">
        <v>980</v>
      </c>
      <c r="D100" s="261"/>
      <c r="E100" s="171" t="str">
        <f t="shared" si="10"/>
        <v>N/A</v>
      </c>
      <c r="F100" s="151"/>
      <c r="G100" s="150"/>
      <c r="M100" s="152"/>
      <c r="N100" s="150"/>
    </row>
    <row r="101" spans="1:14" ht="14.25" x14ac:dyDescent="0.2">
      <c r="A101" s="163" t="s">
        <v>108</v>
      </c>
      <c r="B101" s="297" t="str">
        <f>'Logic Table'!AH95</f>
        <v>Y</v>
      </c>
      <c r="C101" s="299" t="s">
        <v>4</v>
      </c>
      <c r="D101" s="261"/>
      <c r="E101" s="171" t="s">
        <v>1080</v>
      </c>
      <c r="F101" s="151"/>
      <c r="G101" s="150"/>
      <c r="M101" s="152"/>
      <c r="N101" s="150"/>
    </row>
    <row r="102" spans="1:14" ht="14.25" x14ac:dyDescent="0.2">
      <c r="A102" s="163" t="s">
        <v>109</v>
      </c>
      <c r="B102" s="170" t="str">
        <f>'Logic Table'!AH96</f>
        <v>N</v>
      </c>
      <c r="C102" s="171" t="str">
        <f t="shared" si="8"/>
        <v>No</v>
      </c>
      <c r="D102" s="261"/>
      <c r="E102" s="171" t="str">
        <f t="shared" si="10"/>
        <v>N/A</v>
      </c>
      <c r="F102" s="151"/>
      <c r="G102" s="150"/>
      <c r="M102" s="152"/>
      <c r="N102" s="150"/>
    </row>
    <row r="103" spans="1:14" ht="14.25" x14ac:dyDescent="0.2">
      <c r="A103" s="163" t="s">
        <v>110</v>
      </c>
      <c r="B103" s="170" t="str">
        <f>'Logic Table'!AH97</f>
        <v>N</v>
      </c>
      <c r="C103" s="171" t="str">
        <f t="shared" si="8"/>
        <v>No</v>
      </c>
      <c r="D103" s="261"/>
      <c r="E103" s="171" t="str">
        <f t="shared" si="10"/>
        <v>N/A</v>
      </c>
      <c r="F103" s="301"/>
      <c r="G103" s="150"/>
      <c r="M103" s="152"/>
      <c r="N103" s="150"/>
    </row>
    <row r="104" spans="1:14" ht="14.25" x14ac:dyDescent="0.2">
      <c r="A104" s="163" t="s">
        <v>111</v>
      </c>
      <c r="B104" s="297" t="str">
        <f>'Logic Table'!AH98</f>
        <v>Y</v>
      </c>
      <c r="C104" s="171" t="s">
        <v>980</v>
      </c>
      <c r="D104" s="261"/>
      <c r="E104" s="171" t="str">
        <f t="shared" si="10"/>
        <v>N/A</v>
      </c>
      <c r="F104" s="151"/>
      <c r="G104" s="150"/>
      <c r="M104" s="152"/>
      <c r="N104" s="150"/>
    </row>
    <row r="105" spans="1:14" ht="14.25" x14ac:dyDescent="0.2">
      <c r="A105" s="163" t="s">
        <v>112</v>
      </c>
      <c r="B105" s="170" t="str">
        <f>'Logic Table'!AH99</f>
        <v>N</v>
      </c>
      <c r="C105" s="171" t="str">
        <f t="shared" si="8"/>
        <v>No</v>
      </c>
      <c r="D105" s="261"/>
      <c r="E105" s="171" t="str">
        <f t="shared" si="10"/>
        <v>N/A</v>
      </c>
      <c r="F105" s="151"/>
      <c r="G105" s="150"/>
      <c r="M105" s="152"/>
      <c r="N105" s="150"/>
    </row>
    <row r="106" spans="1:14" ht="14.25" x14ac:dyDescent="0.2">
      <c r="A106" s="163" t="s">
        <v>113</v>
      </c>
      <c r="B106" s="170" t="str">
        <f>'Logic Table'!AH100</f>
        <v>N</v>
      </c>
      <c r="C106" s="171" t="str">
        <f t="shared" si="8"/>
        <v>No</v>
      </c>
      <c r="D106" s="262"/>
      <c r="E106" s="171" t="str">
        <f t="shared" si="10"/>
        <v>N/A</v>
      </c>
      <c r="F106" s="151"/>
      <c r="G106" s="150"/>
      <c r="M106" s="152"/>
      <c r="N106" s="150"/>
    </row>
    <row r="107" spans="1:14" ht="25.5" customHeight="1" x14ac:dyDescent="0.2">
      <c r="A107" s="163" t="s">
        <v>135</v>
      </c>
      <c r="B107" s="170" t="str">
        <f>'Logic Table'!AH101</f>
        <v>Y</v>
      </c>
      <c r="C107" s="171" t="s">
        <v>4</v>
      </c>
      <c r="D107" s="171" t="str">
        <f t="shared" si="7"/>
        <v>N/A</v>
      </c>
      <c r="E107" s="257" t="s">
        <v>1612</v>
      </c>
      <c r="F107" s="151"/>
      <c r="G107" s="150"/>
      <c r="M107" s="152"/>
      <c r="N107" s="150"/>
    </row>
    <row r="108" spans="1:14" ht="25.5" customHeight="1" x14ac:dyDescent="0.2">
      <c r="A108" s="163" t="s">
        <v>114</v>
      </c>
      <c r="B108" s="170" t="str">
        <f>'Logic Table'!AH102</f>
        <v>Y</v>
      </c>
      <c r="C108" s="171" t="s">
        <v>4</v>
      </c>
      <c r="D108" s="171" t="str">
        <f t="shared" si="7"/>
        <v>N/A</v>
      </c>
      <c r="E108" s="258"/>
      <c r="F108" s="151"/>
      <c r="G108" s="150"/>
      <c r="M108" s="152"/>
      <c r="N108" s="150"/>
    </row>
    <row r="109" spans="1:14" ht="25.5" customHeight="1" x14ac:dyDescent="0.2">
      <c r="A109" s="163" t="s">
        <v>28</v>
      </c>
      <c r="B109" s="170" t="str">
        <f>'Logic Table'!AH103</f>
        <v>Y</v>
      </c>
      <c r="C109" s="171" t="s">
        <v>4</v>
      </c>
      <c r="D109" s="171" t="str">
        <f t="shared" si="7"/>
        <v>N/A</v>
      </c>
      <c r="E109" s="258"/>
      <c r="F109" s="151"/>
      <c r="G109" s="150"/>
      <c r="M109" s="152"/>
      <c r="N109" s="150"/>
    </row>
    <row r="110" spans="1:14" ht="14.25" x14ac:dyDescent="0.2">
      <c r="A110" s="163" t="s">
        <v>136</v>
      </c>
      <c r="B110" s="170" t="str">
        <f>'Logic Table'!AH104</f>
        <v>N</v>
      </c>
      <c r="C110" s="171" t="str">
        <f t="shared" si="8"/>
        <v>No</v>
      </c>
      <c r="D110" s="171" t="str">
        <f t="shared" si="7"/>
        <v>N/A</v>
      </c>
      <c r="E110" s="258"/>
      <c r="F110" s="151"/>
      <c r="G110" s="150"/>
      <c r="M110" s="152"/>
      <c r="N110" s="150"/>
    </row>
    <row r="111" spans="1:14" ht="14.25" x14ac:dyDescent="0.2">
      <c r="A111" s="163" t="s">
        <v>137</v>
      </c>
      <c r="B111" s="170" t="str">
        <f>'Logic Table'!AH105</f>
        <v>N</v>
      </c>
      <c r="C111" s="171" t="str">
        <f t="shared" si="8"/>
        <v>No</v>
      </c>
      <c r="D111" s="171" t="str">
        <f t="shared" si="7"/>
        <v>N/A</v>
      </c>
      <c r="E111" s="258"/>
      <c r="F111" s="151"/>
      <c r="G111" s="150"/>
      <c r="M111" s="152"/>
      <c r="N111" s="150"/>
    </row>
    <row r="112" spans="1:14" ht="38.25" customHeight="1" x14ac:dyDescent="0.2">
      <c r="A112" s="163" t="s">
        <v>145</v>
      </c>
      <c r="B112" s="170" t="str">
        <f>'Logic Table'!AH106</f>
        <v>Y</v>
      </c>
      <c r="C112" s="171" t="s">
        <v>4</v>
      </c>
      <c r="D112" s="171" t="str">
        <f t="shared" si="7"/>
        <v>N/A</v>
      </c>
      <c r="E112" s="258"/>
      <c r="F112" s="151"/>
      <c r="G112" s="150"/>
      <c r="M112" s="152"/>
      <c r="N112" s="150"/>
    </row>
    <row r="113" spans="1:14" ht="25.5" customHeight="1" x14ac:dyDescent="0.2">
      <c r="A113" s="163" t="s">
        <v>931</v>
      </c>
      <c r="B113" s="170" t="str">
        <f>'Logic Table'!AH107</f>
        <v>Y</v>
      </c>
      <c r="C113" s="171" t="s">
        <v>4</v>
      </c>
      <c r="D113" s="171" t="str">
        <f t="shared" si="7"/>
        <v>N/A</v>
      </c>
      <c r="E113" s="258"/>
      <c r="F113" s="151"/>
      <c r="G113" s="150"/>
      <c r="M113" s="152"/>
      <c r="N113" s="150"/>
    </row>
    <row r="114" spans="1:14" ht="14.25" x14ac:dyDescent="0.2">
      <c r="A114" s="163" t="s">
        <v>146</v>
      </c>
      <c r="B114" s="170" t="str">
        <f>'Logic Table'!AH108</f>
        <v>Y</v>
      </c>
      <c r="C114" s="171" t="s">
        <v>4</v>
      </c>
      <c r="D114" s="171" t="str">
        <f t="shared" si="7"/>
        <v>N/A</v>
      </c>
      <c r="E114" s="258"/>
      <c r="F114" s="151"/>
      <c r="G114" s="150"/>
      <c r="M114" s="152"/>
      <c r="N114" s="150"/>
    </row>
    <row r="115" spans="1:14" ht="14.25" x14ac:dyDescent="0.2">
      <c r="A115" s="163" t="s">
        <v>147</v>
      </c>
      <c r="B115" s="170" t="str">
        <f>'Logic Table'!AH109</f>
        <v>Y</v>
      </c>
      <c r="C115" s="171" t="s">
        <v>4</v>
      </c>
      <c r="D115" s="171" t="str">
        <f t="shared" si="7"/>
        <v>N/A</v>
      </c>
      <c r="E115" s="259"/>
      <c r="F115" s="151"/>
      <c r="G115" s="150"/>
      <c r="M115" s="152"/>
      <c r="N115" s="150"/>
    </row>
    <row r="116" spans="1:14" ht="14.25" x14ac:dyDescent="0.2">
      <c r="A116" s="163" t="s">
        <v>148</v>
      </c>
      <c r="B116" s="170" t="str">
        <f>'Logic Table'!AH110</f>
        <v>Y</v>
      </c>
      <c r="C116" s="171" t="s">
        <v>4</v>
      </c>
      <c r="D116" s="171" t="str">
        <f t="shared" si="7"/>
        <v>N/A</v>
      </c>
      <c r="E116" s="228" t="s">
        <v>1080</v>
      </c>
      <c r="F116" s="151"/>
      <c r="G116" s="150"/>
      <c r="M116" s="152"/>
      <c r="N116" s="150"/>
    </row>
    <row r="117" spans="1:14" ht="102" x14ac:dyDescent="0.2">
      <c r="A117" s="163" t="s">
        <v>149</v>
      </c>
      <c r="B117" s="170" t="str">
        <f>'Logic Table'!AH111</f>
        <v>Y</v>
      </c>
      <c r="C117" s="171" t="s">
        <v>4</v>
      </c>
      <c r="D117" s="171" t="str">
        <f t="shared" si="7"/>
        <v>N/A</v>
      </c>
      <c r="E117" s="228" t="s">
        <v>1613</v>
      </c>
      <c r="F117" s="151"/>
      <c r="G117" s="150"/>
      <c r="M117" s="152"/>
      <c r="N117" s="150"/>
    </row>
    <row r="118" spans="1:14" ht="76.5" x14ac:dyDescent="0.2">
      <c r="A118" s="163" t="s">
        <v>138</v>
      </c>
      <c r="B118" s="170" t="str">
        <f>'Logic Table'!AH112</f>
        <v>Y</v>
      </c>
      <c r="C118" s="171" t="s">
        <v>4</v>
      </c>
      <c r="D118" s="171" t="str">
        <f t="shared" si="7"/>
        <v>N/A</v>
      </c>
      <c r="E118" s="228" t="s">
        <v>1614</v>
      </c>
      <c r="F118" s="151"/>
      <c r="G118" s="150"/>
      <c r="M118" s="152"/>
      <c r="N118" s="150"/>
    </row>
    <row r="119" spans="1:14" ht="25.5" x14ac:dyDescent="0.2">
      <c r="A119" s="163" t="s">
        <v>76</v>
      </c>
      <c r="B119" s="170" t="str">
        <f>'Logic Table'!AH113</f>
        <v>Y</v>
      </c>
      <c r="C119" s="171" t="s">
        <v>4</v>
      </c>
      <c r="D119" s="171" t="str">
        <f t="shared" si="7"/>
        <v>N/A</v>
      </c>
      <c r="E119" s="228" t="s">
        <v>1615</v>
      </c>
      <c r="F119" s="151"/>
      <c r="G119" s="150"/>
      <c r="M119" s="152"/>
      <c r="N119" s="150"/>
    </row>
    <row r="120" spans="1:14" ht="51" x14ac:dyDescent="0.2">
      <c r="A120" s="163" t="s">
        <v>117</v>
      </c>
      <c r="B120" s="170" t="str">
        <f>'Logic Table'!AH114</f>
        <v>Y</v>
      </c>
      <c r="C120" s="171" t="s">
        <v>4</v>
      </c>
      <c r="D120" s="171" t="str">
        <f t="shared" si="7"/>
        <v>N/A</v>
      </c>
      <c r="E120" s="228" t="s">
        <v>1600</v>
      </c>
      <c r="F120" s="151"/>
      <c r="G120" s="150"/>
      <c r="M120" s="152"/>
      <c r="N120" s="150"/>
    </row>
    <row r="121" spans="1:14" ht="102" x14ac:dyDescent="0.2">
      <c r="A121" s="163" t="s">
        <v>118</v>
      </c>
      <c r="B121" s="170" t="str">
        <f>'Logic Table'!AH115</f>
        <v>Y</v>
      </c>
      <c r="C121" s="171" t="s">
        <v>4</v>
      </c>
      <c r="D121" s="171" t="str">
        <f t="shared" si="7"/>
        <v>N/A</v>
      </c>
      <c r="E121" s="228" t="s">
        <v>1601</v>
      </c>
      <c r="F121" s="151"/>
      <c r="G121" s="150"/>
      <c r="M121" s="152"/>
      <c r="N121" s="150"/>
    </row>
    <row r="122" spans="1:14" ht="25.5" x14ac:dyDescent="0.2">
      <c r="A122" s="163" t="s">
        <v>932</v>
      </c>
      <c r="B122" s="170" t="str">
        <f>'Logic Table'!AH116</f>
        <v>Y</v>
      </c>
      <c r="C122" s="228" t="s">
        <v>980</v>
      </c>
      <c r="D122" s="171" t="s">
        <v>1080</v>
      </c>
      <c r="E122" s="228" t="s">
        <v>1602</v>
      </c>
      <c r="F122" s="151"/>
      <c r="G122" s="150"/>
      <c r="M122" s="152"/>
      <c r="N122" s="150"/>
    </row>
    <row r="123" spans="1:14" ht="76.5" x14ac:dyDescent="0.2">
      <c r="A123" s="163" t="s">
        <v>119</v>
      </c>
      <c r="B123" s="170" t="str">
        <f>'Logic Table'!AH117</f>
        <v>Y</v>
      </c>
      <c r="C123" s="171" t="s">
        <v>4</v>
      </c>
      <c r="D123" s="171" t="str">
        <f t="shared" si="7"/>
        <v>N/A</v>
      </c>
      <c r="E123" s="228" t="s">
        <v>1603</v>
      </c>
      <c r="F123" s="151"/>
      <c r="G123" s="150"/>
      <c r="M123" s="152"/>
      <c r="N123" s="150"/>
    </row>
    <row r="124" spans="1:14" ht="63.75" x14ac:dyDescent="0.2">
      <c r="A124" s="163" t="s">
        <v>48</v>
      </c>
      <c r="B124" s="170" t="str">
        <f>'Logic Table'!AH118</f>
        <v>N</v>
      </c>
      <c r="C124" s="300" t="s">
        <v>4</v>
      </c>
      <c r="D124" s="171" t="str">
        <f t="shared" si="7"/>
        <v>N/A</v>
      </c>
      <c r="E124" s="228" t="s">
        <v>1604</v>
      </c>
      <c r="F124" s="151"/>
      <c r="G124" s="150"/>
      <c r="M124" s="152"/>
      <c r="N124" s="150"/>
    </row>
    <row r="125" spans="1:14" ht="14.25" x14ac:dyDescent="0.2">
      <c r="A125" s="163" t="s">
        <v>120</v>
      </c>
      <c r="B125" s="170" t="str">
        <f>'Logic Table'!AH119</f>
        <v>Y</v>
      </c>
      <c r="C125" s="228" t="s">
        <v>980</v>
      </c>
      <c r="D125" s="171" t="s">
        <v>1080</v>
      </c>
      <c r="E125" s="228" t="s">
        <v>1080</v>
      </c>
      <c r="F125" s="151"/>
      <c r="G125" s="150"/>
      <c r="M125" s="152"/>
      <c r="N125" s="150"/>
    </row>
    <row r="126" spans="1:14" ht="38.25" x14ac:dyDescent="0.2">
      <c r="A126" s="163" t="s">
        <v>37</v>
      </c>
      <c r="B126" s="170" t="str">
        <f>'Logic Table'!AH120</f>
        <v>N</v>
      </c>
      <c r="C126" s="300" t="s">
        <v>4</v>
      </c>
      <c r="D126" s="171" t="str">
        <f t="shared" si="7"/>
        <v>N/A</v>
      </c>
      <c r="E126" s="228" t="s">
        <v>1605</v>
      </c>
      <c r="F126" s="151"/>
      <c r="G126" s="150"/>
      <c r="M126" s="152"/>
      <c r="N126" s="150"/>
    </row>
    <row r="127" spans="1:14" ht="38.25" x14ac:dyDescent="0.2">
      <c r="A127" s="163" t="s">
        <v>49</v>
      </c>
      <c r="B127" s="170" t="str">
        <f>'Logic Table'!AH121</f>
        <v>N</v>
      </c>
      <c r="C127" s="300" t="s">
        <v>4</v>
      </c>
      <c r="D127" s="171" t="str">
        <f t="shared" si="7"/>
        <v>N/A</v>
      </c>
      <c r="E127" s="228" t="s">
        <v>1606</v>
      </c>
      <c r="F127" s="151"/>
      <c r="G127" s="150"/>
      <c r="M127" s="152"/>
      <c r="N127" s="150"/>
    </row>
    <row r="128" spans="1:14" ht="14.25" x14ac:dyDescent="0.2">
      <c r="A128" s="163" t="s">
        <v>87</v>
      </c>
      <c r="B128" s="170" t="str">
        <f>'Logic Table'!AH122</f>
        <v>N</v>
      </c>
      <c r="C128" s="171" t="str">
        <f t="shared" si="8"/>
        <v>No</v>
      </c>
      <c r="D128" s="171" t="str">
        <f t="shared" si="7"/>
        <v>N/A</v>
      </c>
      <c r="E128" s="171" t="str">
        <f t="shared" ref="E128:E135" si="11">IF($C128="No","N/A","")</f>
        <v>N/A</v>
      </c>
      <c r="F128" s="151"/>
      <c r="G128" s="150"/>
      <c r="M128" s="152"/>
      <c r="N128" s="150"/>
    </row>
    <row r="129" spans="1:14" ht="51" x14ac:dyDescent="0.2">
      <c r="A129" s="163" t="s">
        <v>77</v>
      </c>
      <c r="B129" s="170" t="str">
        <f>'Logic Table'!AH123</f>
        <v>N</v>
      </c>
      <c r="C129" s="171" t="str">
        <f t="shared" si="8"/>
        <v>No</v>
      </c>
      <c r="D129" s="171" t="str">
        <f t="shared" si="7"/>
        <v>N/A</v>
      </c>
      <c r="E129" s="228" t="s">
        <v>1607</v>
      </c>
      <c r="F129" s="151"/>
      <c r="G129" s="150"/>
      <c r="M129" s="152"/>
      <c r="N129" s="150"/>
    </row>
    <row r="130" spans="1:14" ht="14.25" x14ac:dyDescent="0.2">
      <c r="A130" s="163" t="s">
        <v>50</v>
      </c>
      <c r="B130" s="170" t="str">
        <f>'Logic Table'!AH124</f>
        <v>N</v>
      </c>
      <c r="C130" s="171" t="str">
        <f t="shared" si="8"/>
        <v>No</v>
      </c>
      <c r="D130" s="171" t="str">
        <f t="shared" si="7"/>
        <v>N/A</v>
      </c>
      <c r="E130" s="171" t="str">
        <f t="shared" si="11"/>
        <v>N/A</v>
      </c>
      <c r="F130" s="151"/>
      <c r="G130" s="150"/>
      <c r="M130" s="152"/>
      <c r="N130" s="150"/>
    </row>
    <row r="131" spans="1:14" ht="14.25" x14ac:dyDescent="0.2">
      <c r="A131" s="163" t="s">
        <v>933</v>
      </c>
      <c r="B131" s="170" t="str">
        <f>'Logic Table'!AH125</f>
        <v>N</v>
      </c>
      <c r="C131" s="171" t="str">
        <f t="shared" si="8"/>
        <v>No</v>
      </c>
      <c r="D131" s="171" t="str">
        <f t="shared" si="7"/>
        <v>N/A</v>
      </c>
      <c r="E131" s="171" t="str">
        <f t="shared" si="11"/>
        <v>N/A</v>
      </c>
      <c r="F131" s="151"/>
      <c r="G131" s="150"/>
      <c r="M131" s="152"/>
      <c r="N131" s="150"/>
    </row>
    <row r="132" spans="1:14" ht="14.25" x14ac:dyDescent="0.2">
      <c r="A132" s="163" t="s">
        <v>122</v>
      </c>
      <c r="B132" s="170" t="str">
        <f>'Logic Table'!AH126</f>
        <v>N</v>
      </c>
      <c r="C132" s="171" t="str">
        <f t="shared" si="8"/>
        <v>No</v>
      </c>
      <c r="D132" s="171" t="str">
        <f t="shared" si="7"/>
        <v>N/A</v>
      </c>
      <c r="E132" s="171" t="str">
        <f t="shared" si="11"/>
        <v>N/A</v>
      </c>
      <c r="F132" s="151"/>
      <c r="G132" s="150"/>
      <c r="M132" s="152"/>
      <c r="N132" s="150"/>
    </row>
    <row r="133" spans="1:14" ht="14.25" x14ac:dyDescent="0.2">
      <c r="A133" s="163" t="s">
        <v>123</v>
      </c>
      <c r="B133" s="170" t="str">
        <f>'Logic Table'!AH127</f>
        <v>N</v>
      </c>
      <c r="C133" s="171" t="str">
        <f t="shared" si="8"/>
        <v>No</v>
      </c>
      <c r="D133" s="171" t="str">
        <f t="shared" si="7"/>
        <v>N/A</v>
      </c>
      <c r="E133" s="171" t="str">
        <f t="shared" si="11"/>
        <v>N/A</v>
      </c>
      <c r="F133" s="151"/>
      <c r="G133" s="150"/>
      <c r="M133" s="152"/>
      <c r="N133" s="150"/>
    </row>
    <row r="134" spans="1:14" ht="14.25" x14ac:dyDescent="0.2">
      <c r="A134" s="163" t="s">
        <v>125</v>
      </c>
      <c r="B134" s="170" t="str">
        <f>'Logic Table'!AH128</f>
        <v>N</v>
      </c>
      <c r="C134" s="171" t="str">
        <f t="shared" si="8"/>
        <v>No</v>
      </c>
      <c r="D134" s="171" t="str">
        <f t="shared" si="7"/>
        <v>N/A</v>
      </c>
      <c r="E134" s="171" t="str">
        <f t="shared" si="11"/>
        <v>N/A</v>
      </c>
      <c r="F134" s="151"/>
      <c r="G134" s="150"/>
      <c r="M134" s="152"/>
      <c r="N134" s="150"/>
    </row>
    <row r="135" spans="1:14" ht="14.25" x14ac:dyDescent="0.2">
      <c r="A135" s="163" t="s">
        <v>124</v>
      </c>
      <c r="B135" s="170" t="str">
        <f>'Logic Table'!AH129</f>
        <v>N</v>
      </c>
      <c r="C135" s="171" t="str">
        <f t="shared" si="8"/>
        <v>No</v>
      </c>
      <c r="D135" s="171" t="str">
        <f t="shared" si="7"/>
        <v>N/A</v>
      </c>
      <c r="E135" s="171" t="str">
        <f t="shared" si="11"/>
        <v>N/A</v>
      </c>
      <c r="F135" s="151"/>
      <c r="G135" s="150"/>
      <c r="M135" s="152"/>
      <c r="N135" s="150"/>
    </row>
    <row r="136" spans="1:14" ht="63.75" x14ac:dyDescent="0.2">
      <c r="A136" s="163" t="s">
        <v>139</v>
      </c>
      <c r="B136" s="170" t="str">
        <f>'Logic Table'!AH130</f>
        <v>Y</v>
      </c>
      <c r="C136" s="171" t="s">
        <v>4</v>
      </c>
      <c r="D136" s="171" t="str">
        <f t="shared" si="7"/>
        <v>N/A</v>
      </c>
      <c r="E136" s="228" t="s">
        <v>1608</v>
      </c>
      <c r="F136" s="301"/>
      <c r="G136" s="150"/>
      <c r="M136" s="152"/>
      <c r="N136" s="150"/>
    </row>
    <row r="137" spans="1:14" ht="25.5" x14ac:dyDescent="0.2">
      <c r="A137" s="163" t="s">
        <v>88</v>
      </c>
      <c r="B137" s="170" t="str">
        <f>'Logic Table'!AH131</f>
        <v>Y</v>
      </c>
      <c r="C137" s="171" t="s">
        <v>980</v>
      </c>
      <c r="D137" s="171" t="s">
        <v>1562</v>
      </c>
      <c r="E137" s="228" t="s">
        <v>1080</v>
      </c>
      <c r="F137" s="151"/>
      <c r="G137" s="150"/>
      <c r="M137" s="152"/>
      <c r="N137" s="150"/>
    </row>
    <row r="138" spans="1:14" ht="14.25" x14ac:dyDescent="0.2">
      <c r="A138" s="163" t="s">
        <v>115</v>
      </c>
      <c r="B138" s="170" t="str">
        <f>'Logic Table'!AH132</f>
        <v>N</v>
      </c>
      <c r="C138" s="171" t="str">
        <f t="shared" si="8"/>
        <v>No</v>
      </c>
      <c r="D138" s="171" t="str">
        <f t="shared" si="7"/>
        <v>N/A</v>
      </c>
      <c r="E138" s="171" t="str">
        <f t="shared" ref="E138:E155" si="12">IF($C138="No","N/A","")</f>
        <v>N/A</v>
      </c>
      <c r="F138" s="151"/>
      <c r="G138" s="150"/>
      <c r="M138" s="152"/>
      <c r="N138" s="150"/>
    </row>
    <row r="139" spans="1:14" ht="25.5" x14ac:dyDescent="0.2">
      <c r="A139" s="163" t="s">
        <v>78</v>
      </c>
      <c r="B139" s="170" t="str">
        <f>'Logic Table'!AH133</f>
        <v>Y</v>
      </c>
      <c r="C139" s="171" t="s">
        <v>4</v>
      </c>
      <c r="D139" s="228" t="s">
        <v>1609</v>
      </c>
      <c r="E139" s="228" t="s">
        <v>1563</v>
      </c>
      <c r="F139" s="151"/>
      <c r="G139" s="150"/>
      <c r="M139" s="152"/>
      <c r="N139" s="150"/>
    </row>
    <row r="140" spans="1:14" ht="25.5" x14ac:dyDescent="0.2">
      <c r="A140" s="163" t="s">
        <v>79</v>
      </c>
      <c r="B140" s="170" t="str">
        <f>'Logic Table'!AH134</f>
        <v>Y</v>
      </c>
      <c r="C140" s="171" t="s">
        <v>4</v>
      </c>
      <c r="D140" s="228" t="s">
        <v>1609</v>
      </c>
      <c r="E140" s="171" t="s">
        <v>1563</v>
      </c>
      <c r="F140" s="151"/>
      <c r="G140" s="150"/>
      <c r="M140" s="152"/>
      <c r="N140" s="150"/>
    </row>
    <row r="141" spans="1:14" ht="14.25" x14ac:dyDescent="0.2">
      <c r="A141" s="163" t="s">
        <v>80</v>
      </c>
      <c r="B141" s="170" t="str">
        <f>'Logic Table'!AH135</f>
        <v>N</v>
      </c>
      <c r="C141" s="171" t="str">
        <f t="shared" si="8"/>
        <v>No</v>
      </c>
      <c r="D141" s="171" t="str">
        <f t="shared" si="7"/>
        <v>N/A</v>
      </c>
      <c r="E141" s="171" t="str">
        <f t="shared" si="12"/>
        <v>N/A</v>
      </c>
      <c r="F141" s="151"/>
      <c r="G141" s="150"/>
      <c r="M141" s="152"/>
      <c r="N141" s="150"/>
    </row>
    <row r="142" spans="1:14" ht="14.25" x14ac:dyDescent="0.2">
      <c r="A142" s="163" t="s">
        <v>126</v>
      </c>
      <c r="B142" s="170" t="str">
        <f>'Logic Table'!AH136</f>
        <v>N</v>
      </c>
      <c r="C142" s="171" t="str">
        <f t="shared" si="8"/>
        <v>No</v>
      </c>
      <c r="D142" s="171" t="str">
        <f t="shared" si="7"/>
        <v>N/A</v>
      </c>
      <c r="E142" s="171" t="str">
        <f t="shared" si="12"/>
        <v>N/A</v>
      </c>
      <c r="F142" s="151"/>
      <c r="G142" s="150"/>
      <c r="M142" s="152"/>
      <c r="N142" s="150"/>
    </row>
    <row r="143" spans="1:14" ht="14.25" x14ac:dyDescent="0.2">
      <c r="A143" s="163" t="s">
        <v>89</v>
      </c>
      <c r="B143" s="170" t="str">
        <f>'Logic Table'!AH137</f>
        <v>N</v>
      </c>
      <c r="C143" s="171" t="str">
        <f t="shared" si="8"/>
        <v>No</v>
      </c>
      <c r="D143" s="171" t="str">
        <f t="shared" si="7"/>
        <v>N/A</v>
      </c>
      <c r="E143" s="171" t="str">
        <f t="shared" si="12"/>
        <v>N/A</v>
      </c>
      <c r="F143" s="151"/>
      <c r="G143" s="150"/>
      <c r="M143" s="152"/>
      <c r="N143" s="150"/>
    </row>
    <row r="144" spans="1:14" ht="14.25" x14ac:dyDescent="0.2">
      <c r="A144" s="163" t="s">
        <v>81</v>
      </c>
      <c r="B144" s="170" t="str">
        <f>'Logic Table'!AH138</f>
        <v>N</v>
      </c>
      <c r="C144" s="171" t="str">
        <f t="shared" si="8"/>
        <v>No</v>
      </c>
      <c r="D144" s="171" t="str">
        <f t="shared" si="7"/>
        <v>N/A</v>
      </c>
      <c r="E144" s="171" t="str">
        <f t="shared" si="12"/>
        <v>N/A</v>
      </c>
      <c r="F144" s="151"/>
      <c r="G144" s="150"/>
      <c r="M144" s="152"/>
      <c r="N144" s="150"/>
    </row>
    <row r="145" spans="1:14" ht="14.25" x14ac:dyDescent="0.2">
      <c r="A145" s="163" t="s">
        <v>127</v>
      </c>
      <c r="B145" s="170" t="str">
        <f>'Logic Table'!AH139</f>
        <v>N</v>
      </c>
      <c r="C145" s="171" t="str">
        <f t="shared" ref="C145:C168" si="13">IF(B145="N","No","")</f>
        <v>No</v>
      </c>
      <c r="D145" s="171" t="str">
        <f t="shared" ref="D145:D155" si="14">IF(OR($C145="Yes",$B145="N"),"N/A","")</f>
        <v>N/A</v>
      </c>
      <c r="E145" s="171" t="str">
        <f t="shared" si="12"/>
        <v>N/A</v>
      </c>
      <c r="F145" s="151"/>
      <c r="G145" s="150"/>
      <c r="M145" s="152"/>
      <c r="N145" s="150"/>
    </row>
    <row r="146" spans="1:14" ht="14.25" x14ac:dyDescent="0.2">
      <c r="A146" s="163" t="s">
        <v>90</v>
      </c>
      <c r="B146" s="170" t="str">
        <f>'Logic Table'!AH140</f>
        <v>N</v>
      </c>
      <c r="C146" s="171" t="str">
        <f t="shared" si="13"/>
        <v>No</v>
      </c>
      <c r="D146" s="171" t="str">
        <f t="shared" si="14"/>
        <v>N/A</v>
      </c>
      <c r="E146" s="171" t="str">
        <f t="shared" si="12"/>
        <v>N/A</v>
      </c>
      <c r="F146" s="151"/>
      <c r="G146" s="150"/>
      <c r="M146" s="152"/>
      <c r="N146" s="150"/>
    </row>
    <row r="147" spans="1:14" ht="14.25" x14ac:dyDescent="0.2">
      <c r="A147" s="163" t="s">
        <v>128</v>
      </c>
      <c r="B147" s="170" t="str">
        <f>'Logic Table'!AH141</f>
        <v>N</v>
      </c>
      <c r="C147" s="171" t="str">
        <f t="shared" si="13"/>
        <v>No</v>
      </c>
      <c r="D147" s="171" t="str">
        <f t="shared" si="14"/>
        <v>N/A</v>
      </c>
      <c r="E147" s="171" t="str">
        <f t="shared" si="12"/>
        <v>N/A</v>
      </c>
      <c r="F147" s="151"/>
      <c r="G147" s="150"/>
      <c r="M147" s="152"/>
      <c r="N147" s="150"/>
    </row>
    <row r="148" spans="1:14" ht="14.25" x14ac:dyDescent="0.2">
      <c r="A148" s="163" t="s">
        <v>91</v>
      </c>
      <c r="B148" s="170" t="str">
        <f>'Logic Table'!AH142</f>
        <v>N</v>
      </c>
      <c r="C148" s="171" t="str">
        <f t="shared" si="13"/>
        <v>No</v>
      </c>
      <c r="D148" s="171" t="str">
        <f t="shared" si="14"/>
        <v>N/A</v>
      </c>
      <c r="E148" s="171" t="str">
        <f t="shared" si="12"/>
        <v>N/A</v>
      </c>
      <c r="F148" s="151"/>
      <c r="G148" s="150"/>
      <c r="M148" s="152"/>
      <c r="N148" s="150"/>
    </row>
    <row r="149" spans="1:14" ht="14.25" x14ac:dyDescent="0.2">
      <c r="A149" s="163" t="s">
        <v>92</v>
      </c>
      <c r="B149" s="170" t="str">
        <f>'Logic Table'!AH143</f>
        <v>N</v>
      </c>
      <c r="C149" s="171" t="str">
        <f t="shared" si="13"/>
        <v>No</v>
      </c>
      <c r="D149" s="171" t="str">
        <f t="shared" si="14"/>
        <v>N/A</v>
      </c>
      <c r="E149" s="171" t="str">
        <f t="shared" si="12"/>
        <v>N/A</v>
      </c>
      <c r="F149" s="151"/>
      <c r="G149" s="150"/>
      <c r="M149" s="152"/>
      <c r="N149" s="150"/>
    </row>
    <row r="150" spans="1:14" ht="14.25" x14ac:dyDescent="0.2">
      <c r="A150" s="163" t="s">
        <v>93</v>
      </c>
      <c r="B150" s="170" t="str">
        <f>'Logic Table'!AH144</f>
        <v>N</v>
      </c>
      <c r="C150" s="171" t="str">
        <f t="shared" si="13"/>
        <v>No</v>
      </c>
      <c r="D150" s="171" t="str">
        <f t="shared" si="14"/>
        <v>N/A</v>
      </c>
      <c r="E150" s="171" t="str">
        <f t="shared" si="12"/>
        <v>N/A</v>
      </c>
      <c r="F150" s="151"/>
      <c r="G150" s="150"/>
      <c r="M150" s="152"/>
      <c r="N150" s="150"/>
    </row>
    <row r="151" spans="1:14" ht="14.25" x14ac:dyDescent="0.2">
      <c r="A151" s="163" t="s">
        <v>193</v>
      </c>
      <c r="B151" s="170" t="str">
        <f>'Logic Table'!AH145</f>
        <v>N</v>
      </c>
      <c r="C151" s="171" t="str">
        <f t="shared" si="13"/>
        <v>No</v>
      </c>
      <c r="D151" s="171" t="str">
        <f t="shared" si="14"/>
        <v>N/A</v>
      </c>
      <c r="E151" s="171" t="str">
        <f t="shared" si="12"/>
        <v>N/A</v>
      </c>
      <c r="F151" s="151"/>
      <c r="G151" s="150"/>
      <c r="M151" s="152"/>
      <c r="N151" s="150"/>
    </row>
    <row r="152" spans="1:14" ht="14.25" x14ac:dyDescent="0.2">
      <c r="A152" s="163" t="s">
        <v>129</v>
      </c>
      <c r="B152" s="170" t="str">
        <f>'Logic Table'!AH146</f>
        <v>N</v>
      </c>
      <c r="C152" s="171" t="str">
        <f t="shared" si="13"/>
        <v>No</v>
      </c>
      <c r="D152" s="171" t="str">
        <f t="shared" si="14"/>
        <v>N/A</v>
      </c>
      <c r="E152" s="171" t="str">
        <f t="shared" si="12"/>
        <v>N/A</v>
      </c>
      <c r="F152" s="151"/>
      <c r="G152" s="150"/>
      <c r="M152" s="152"/>
      <c r="N152" s="150"/>
    </row>
    <row r="153" spans="1:14" ht="14.25" x14ac:dyDescent="0.2">
      <c r="A153" s="163" t="s">
        <v>130</v>
      </c>
      <c r="B153" s="170" t="str">
        <f>'Logic Table'!AH147</f>
        <v>N</v>
      </c>
      <c r="C153" s="171" t="str">
        <f t="shared" si="13"/>
        <v>No</v>
      </c>
      <c r="D153" s="171" t="str">
        <f t="shared" si="14"/>
        <v>N/A</v>
      </c>
      <c r="E153" s="171" t="str">
        <f t="shared" si="12"/>
        <v>N/A</v>
      </c>
      <c r="F153" s="151"/>
      <c r="G153" s="150"/>
      <c r="M153" s="152"/>
      <c r="N153" s="150"/>
    </row>
    <row r="154" spans="1:14" ht="14.25" x14ac:dyDescent="0.2">
      <c r="A154" s="163" t="s">
        <v>131</v>
      </c>
      <c r="B154" s="170" t="str">
        <f>'Logic Table'!AH148</f>
        <v>N</v>
      </c>
      <c r="C154" s="171" t="str">
        <f t="shared" si="13"/>
        <v>No</v>
      </c>
      <c r="D154" s="171" t="str">
        <f t="shared" si="14"/>
        <v>N/A</v>
      </c>
      <c r="E154" s="171" t="str">
        <f t="shared" si="12"/>
        <v>N/A</v>
      </c>
      <c r="F154" s="151"/>
      <c r="G154" s="150"/>
      <c r="M154" s="152"/>
      <c r="N154" s="150"/>
    </row>
    <row r="155" spans="1:14" ht="14.25" x14ac:dyDescent="0.2">
      <c r="A155" s="163" t="s">
        <v>94</v>
      </c>
      <c r="B155" s="170" t="str">
        <f>'Logic Table'!AH149</f>
        <v>N</v>
      </c>
      <c r="C155" s="171" t="str">
        <f t="shared" si="13"/>
        <v>No</v>
      </c>
      <c r="D155" s="171" t="str">
        <f t="shared" si="14"/>
        <v>N/A</v>
      </c>
      <c r="E155" s="171" t="str">
        <f t="shared" si="12"/>
        <v>N/A</v>
      </c>
      <c r="F155" s="151"/>
      <c r="G155" s="150"/>
      <c r="M155" s="152"/>
      <c r="N155" s="150"/>
    </row>
    <row r="156" spans="1:14" ht="25.5" customHeight="1" x14ac:dyDescent="0.2">
      <c r="A156" s="163" t="s">
        <v>73</v>
      </c>
      <c r="B156" s="170" t="str">
        <f>'Logic Table'!AH150</f>
        <v>Y</v>
      </c>
      <c r="C156" s="171" t="s">
        <v>4</v>
      </c>
      <c r="D156" s="260" t="s">
        <v>1611</v>
      </c>
      <c r="E156" s="260" t="s">
        <v>1610</v>
      </c>
      <c r="F156" s="151"/>
      <c r="G156" s="150"/>
      <c r="M156" s="152"/>
      <c r="N156" s="150"/>
    </row>
    <row r="157" spans="1:14" ht="25.5" customHeight="1" x14ac:dyDescent="0.2">
      <c r="A157" s="163" t="s">
        <v>95</v>
      </c>
      <c r="B157" s="170" t="str">
        <f>'Logic Table'!AH151</f>
        <v>Y</v>
      </c>
      <c r="C157" s="171" t="s">
        <v>4</v>
      </c>
      <c r="D157" s="261"/>
      <c r="E157" s="261"/>
      <c r="F157" s="151"/>
      <c r="G157" s="150"/>
      <c r="M157" s="152"/>
      <c r="N157" s="150"/>
    </row>
    <row r="158" spans="1:14" ht="25.5" customHeight="1" x14ac:dyDescent="0.2">
      <c r="A158" s="163" t="s">
        <v>82</v>
      </c>
      <c r="B158" s="170" t="str">
        <f>'Logic Table'!AH152</f>
        <v>Y</v>
      </c>
      <c r="C158" s="171" t="s">
        <v>4</v>
      </c>
      <c r="D158" s="261"/>
      <c r="E158" s="261"/>
      <c r="F158" s="151"/>
      <c r="G158" s="150"/>
      <c r="M158" s="152"/>
      <c r="N158" s="150"/>
    </row>
    <row r="159" spans="1:14" ht="38.25" customHeight="1" x14ac:dyDescent="0.2">
      <c r="A159" s="163" t="s">
        <v>96</v>
      </c>
      <c r="B159" s="170" t="str">
        <f>'Logic Table'!AH153</f>
        <v>Y</v>
      </c>
      <c r="C159" s="171" t="s">
        <v>4</v>
      </c>
      <c r="D159" s="261"/>
      <c r="E159" s="261"/>
      <c r="F159" s="151"/>
      <c r="G159" s="150"/>
      <c r="M159" s="152"/>
      <c r="N159" s="150"/>
    </row>
    <row r="160" spans="1:14" ht="38.25" customHeight="1" x14ac:dyDescent="0.2">
      <c r="A160" s="163" t="s">
        <v>140</v>
      </c>
      <c r="B160" s="170" t="str">
        <f>'Logic Table'!AH154</f>
        <v>Y</v>
      </c>
      <c r="C160" s="171" t="s">
        <v>4</v>
      </c>
      <c r="D160" s="261"/>
      <c r="E160" s="261"/>
      <c r="F160" s="151"/>
      <c r="G160" s="150"/>
      <c r="M160" s="152"/>
      <c r="N160" s="150"/>
    </row>
    <row r="161" spans="1:14" ht="14.25" x14ac:dyDescent="0.2">
      <c r="A161" s="163" t="s">
        <v>934</v>
      </c>
      <c r="B161" s="170" t="str">
        <f>'Logic Table'!AH155</f>
        <v>N</v>
      </c>
      <c r="C161" s="171" t="str">
        <f t="shared" si="13"/>
        <v>No</v>
      </c>
      <c r="D161" s="261"/>
      <c r="E161" s="261"/>
      <c r="F161" s="151"/>
      <c r="G161" s="150"/>
      <c r="M161" s="152"/>
      <c r="N161" s="150"/>
    </row>
    <row r="162" spans="1:14" ht="14.25" x14ac:dyDescent="0.2">
      <c r="A162" s="163" t="s">
        <v>83</v>
      </c>
      <c r="B162" s="170" t="str">
        <f>'Logic Table'!AH156</f>
        <v>N</v>
      </c>
      <c r="C162" s="171" t="str">
        <f t="shared" si="13"/>
        <v>No</v>
      </c>
      <c r="D162" s="261"/>
      <c r="E162" s="261"/>
      <c r="F162" s="151"/>
      <c r="G162" s="150"/>
      <c r="M162" s="152"/>
      <c r="N162" s="150"/>
    </row>
    <row r="163" spans="1:14" ht="14.25" x14ac:dyDescent="0.2">
      <c r="A163" s="163" t="s">
        <v>142</v>
      </c>
      <c r="B163" s="170" t="str">
        <f>'Logic Table'!AH157</f>
        <v>N</v>
      </c>
      <c r="C163" s="171" t="str">
        <f t="shared" si="13"/>
        <v>No</v>
      </c>
      <c r="D163" s="261"/>
      <c r="E163" s="261"/>
      <c r="F163" s="151"/>
      <c r="G163" s="150"/>
      <c r="M163" s="152"/>
      <c r="N163" s="150"/>
    </row>
    <row r="164" spans="1:14" ht="14.25" x14ac:dyDescent="0.2">
      <c r="A164" s="163" t="s">
        <v>84</v>
      </c>
      <c r="B164" s="170" t="str">
        <f>'Logic Table'!AH158</f>
        <v>N</v>
      </c>
      <c r="C164" s="171" t="str">
        <f t="shared" si="13"/>
        <v>No</v>
      </c>
      <c r="D164" s="261"/>
      <c r="E164" s="261"/>
      <c r="F164" s="151"/>
      <c r="G164" s="150"/>
      <c r="M164" s="152"/>
      <c r="N164" s="150"/>
    </row>
    <row r="165" spans="1:14" ht="14.25" x14ac:dyDescent="0.2">
      <c r="A165" s="163" t="s">
        <v>51</v>
      </c>
      <c r="B165" s="170" t="str">
        <f>'Logic Table'!AH159</f>
        <v>N</v>
      </c>
      <c r="C165" s="171" t="str">
        <f t="shared" si="13"/>
        <v>No</v>
      </c>
      <c r="D165" s="261"/>
      <c r="E165" s="261"/>
      <c r="F165" s="151"/>
      <c r="G165" s="150"/>
      <c r="M165" s="152"/>
      <c r="N165" s="150"/>
    </row>
    <row r="166" spans="1:14" ht="25.5" customHeight="1" x14ac:dyDescent="0.2">
      <c r="A166" s="163" t="s">
        <v>143</v>
      </c>
      <c r="B166" s="170" t="str">
        <f>'Logic Table'!AH160</f>
        <v>Y</v>
      </c>
      <c r="C166" s="171" t="s">
        <v>4</v>
      </c>
      <c r="D166" s="261"/>
      <c r="E166" s="261"/>
      <c r="F166" s="151"/>
      <c r="G166" s="150"/>
      <c r="M166" s="152"/>
      <c r="N166" s="150"/>
    </row>
    <row r="167" spans="1:14" ht="14.25" x14ac:dyDescent="0.2">
      <c r="A167" s="163" t="s">
        <v>97</v>
      </c>
      <c r="B167" s="170" t="str">
        <f>'Logic Table'!AH161</f>
        <v>N</v>
      </c>
      <c r="C167" s="171" t="str">
        <f t="shared" si="13"/>
        <v>No</v>
      </c>
      <c r="D167" s="261"/>
      <c r="E167" s="261"/>
      <c r="F167" s="151"/>
      <c r="G167" s="150"/>
      <c r="M167" s="152"/>
      <c r="N167" s="150"/>
    </row>
    <row r="168" spans="1:14" ht="14.25" x14ac:dyDescent="0.2">
      <c r="A168" s="163" t="s">
        <v>144</v>
      </c>
      <c r="B168" s="172" t="str">
        <f>'Logic Table'!AH162</f>
        <v>N</v>
      </c>
      <c r="C168" s="173" t="str">
        <f t="shared" si="13"/>
        <v>No</v>
      </c>
      <c r="D168" s="262"/>
      <c r="E168" s="262"/>
      <c r="F168" s="151"/>
      <c r="G168" s="150"/>
      <c r="M168" s="152"/>
      <c r="N168" s="150"/>
    </row>
    <row r="169" spans="1:14" x14ac:dyDescent="0.2">
      <c r="B169" s="166"/>
    </row>
  </sheetData>
  <mergeCells count="17">
    <mergeCell ref="B2:D2"/>
    <mergeCell ref="B3:D3"/>
    <mergeCell ref="D34:D49"/>
    <mergeCell ref="D15:D30"/>
    <mergeCell ref="D31:D33"/>
    <mergeCell ref="D51:D58"/>
    <mergeCell ref="D59:D68"/>
    <mergeCell ref="D69:D77"/>
    <mergeCell ref="E69:E77"/>
    <mergeCell ref="E78:E87"/>
    <mergeCell ref="E88:E93"/>
    <mergeCell ref="D94:D98"/>
    <mergeCell ref="D99:D106"/>
    <mergeCell ref="D88:D93"/>
    <mergeCell ref="D156:D168"/>
    <mergeCell ref="E156:E168"/>
    <mergeCell ref="E107:E115"/>
  </mergeCells>
  <conditionalFormatting sqref="B15:B20 B22:B33 B35 B40 B42:B43 B46:B49 B51:B96 B98 B102:B103 B105:B168">
    <cfRule type="cellIs" dxfId="14" priority="12" operator="notEqual">
      <formula>"N"</formula>
    </cfRule>
  </conditionalFormatting>
  <conditionalFormatting sqref="C15:C21 C23:C35 C37 C39:C40 C43:C100 C102:C123 C125 C128:C168">
    <cfRule type="cellIs" dxfId="13" priority="10" operator="equal">
      <formula>"Yes"</formula>
    </cfRule>
  </conditionalFormatting>
  <hyperlinks>
    <hyperlink ref="A15" location="'Controls and Guidance'!B3" display="AC-1 Access control policy and management"/>
    <hyperlink ref="A16" location="'Controls and Guidance'!B4" display="AC-2 Account management"/>
    <hyperlink ref="A17" location="'Controls and Guidance'!B5" display="AC-3 Access enforcement"/>
    <hyperlink ref="A18" location="'Controls and Guidance'!B6" display="AC-5 Separation of duties"/>
    <hyperlink ref="A19" location="'Controls and Guidance'!B7" display="AC-6 Least Privilege"/>
    <hyperlink ref="A20" location="'Controls and Guidance'!B8" display="AC-7 Unsuccessful logon attempts"/>
    <hyperlink ref="A21" location="'Controls and Guidance'!B9" display="AC-8 System use notification"/>
    <hyperlink ref="A22" location="'Controls and Guidance'!B10" display="AC-11 Session lock"/>
    <hyperlink ref="A23" location="'Controls and Guidance'!B11" display="AC-12 Session Termination"/>
    <hyperlink ref="A24" location="'Controls and Guidance'!B12" display="AC-14 Permitted actions without identification or authentication"/>
    <hyperlink ref="A25" location="'Controls and Guidance'!B13" display="AC-17 Remote access"/>
    <hyperlink ref="A26" location="'Controls and Guidance'!B14" display="AC-18 Wireless access"/>
    <hyperlink ref="A27" location="'Controls and Guidance'!B15" display="AC-19 Access control for mobile devices"/>
    <hyperlink ref="A28" location="'Controls and Guidance'!B16" display="AC-21 Information sharing"/>
    <hyperlink ref="A29" location="'Controls and Guidance'!B17" display="AC-23 Data mining protection"/>
    <hyperlink ref="A30" location="'Controls and Guidance'!B18" display="AC-24 Access control decisions"/>
    <hyperlink ref="A31" location="'Controls and Guidance'!B19" display="AT-1 Security awareness and training policy and procedures"/>
    <hyperlink ref="A32" location="'Controls and Guidance'!B20" display="AT-2 Security awareness training"/>
    <hyperlink ref="A33" location="'Controls and Guidance'!B21" display="AT-3 Security training"/>
    <hyperlink ref="A34" location="'Controls and Guidance'!B22" display="AU-1 Audit and accountability policy and procedures"/>
    <hyperlink ref="A35" location="'Controls and Guidance'!B23" display="AU-2 Audit events"/>
    <hyperlink ref="A36" location="'Controls and Guidance'!B24" display="AU-3 Content of audit records"/>
    <hyperlink ref="A37" location="'Controls and Guidance'!B25" display="AU-4 Audit storage capacity"/>
    <hyperlink ref="A38" location="'Controls and Guidance'!B26" display="AU-5 Response to audit processing failures"/>
    <hyperlink ref="A39" location="'Controls and Guidance'!B27" display="AU-6 Audit review, analysis and reporting"/>
    <hyperlink ref="A40" location="'Controls and Guidance'!B28" display="AU-7 Audit reduction and report generation"/>
    <hyperlink ref="A41" location="'Controls and Guidance'!B29" display="AU-8 Time stamps"/>
    <hyperlink ref="A42" location="'Controls and Guidance'!B30" display="AU-9 Protection of audit information"/>
    <hyperlink ref="A43" location="'Controls and Guidance'!B31" display="AU-10 Non-repudiation"/>
    <hyperlink ref="A44" location="'Controls and Guidance'!B32" display="AU-11 Audit record retention"/>
    <hyperlink ref="A45" location="'Controls and Guidance'!B33" display="AU-12 Audit generation"/>
    <hyperlink ref="A46" location="'Controls and Guidance'!B34" display="AU-13 Monitoring for information disclosure"/>
    <hyperlink ref="A47" location="'Controls and Guidance'!B35" display="AU-14 Session audit"/>
    <hyperlink ref="A48" location="'Controls and Guidance'!B36" display="AU-15 Alternate audit capacity"/>
    <hyperlink ref="A49" location="'Controls and Guidance'!B37" display="AU-16 Cross-organizational auditing"/>
    <hyperlink ref="A50" location="'Controls and Guidance'!B38" display="CA-7 Continuous monitoring"/>
    <hyperlink ref="A51" location="'Controls and Guidance'!B39" display="CM-1 Configuration management policy and procedures"/>
    <hyperlink ref="A52" location="'Controls and Guidance'!B40" display="CM-2 Baseline configuration"/>
    <hyperlink ref="A53" location="'Controls and Guidance'!B41" display="CM-3 Configuration change control"/>
    <hyperlink ref="A54" location="'Controls and Guidance'!B42" display="CM-4 Security impact analysis"/>
    <hyperlink ref="A55" location="'Controls and Guidance'!B43" display="CM-5 Access restrictions for change"/>
    <hyperlink ref="A56" location="'Controls and Guidance'!B44" display="CM-6 Configuration settings"/>
    <hyperlink ref="A57" location="'Controls and Guidance'!B45" display="CM-7 Least functionality"/>
    <hyperlink ref="A58" location="'Controls and Guidance'!B46" display="CM-9 Configuration management plan"/>
    <hyperlink ref="A59" location="'Controls and Guidance'!B47" display="CP-1 Contingency planning policy and procedures"/>
    <hyperlink ref="A60" location="'Controls and Guidance'!B48" display="CP-2 Contingency plan"/>
    <hyperlink ref="A61" location="'Controls and Guidance'!B49" display="CP-3 Contingency training"/>
    <hyperlink ref="A62" location="'Controls and Guidance'!B50" display="CP-4 Contingency plan testing"/>
    <hyperlink ref="A63" location="'Controls and Guidance'!B51" display="CP-6 Alternate storage site"/>
    <hyperlink ref="A64" location="'Controls and Guidance'!B52" display="CP-7 Alternate processing site"/>
    <hyperlink ref="A65" location="'Controls and Guidance'!B53" display="CP-8 Telecommunications services"/>
    <hyperlink ref="A66" location="'Controls and Guidance'!B54" display="CP-9 Information system backup"/>
    <hyperlink ref="A67" location="'Controls and Guidance'!B55" display="CP-10 Information system recovery and reconstitution"/>
    <hyperlink ref="A68" location="'Controls and Guidance'!B56" display="CP-13 Alternative security mechanisms"/>
    <hyperlink ref="A69" location="'Controls and Guidance'!B57" display="IA-1 Identification and authentication policy and procedures"/>
    <hyperlink ref="A70" location="'Controls and Guidance'!B58" display="IA-2 Identification and authentication (organizational users)"/>
    <hyperlink ref="A71" location="'Controls and Guidance'!B59" display="IA-4 Identifier management"/>
    <hyperlink ref="A72" location="'Controls and Guidance'!B60" display="IA-5 Authenticator management"/>
    <hyperlink ref="A73" location="'Controls and Guidance'!B61" display="IA-7 Cryptographic module authentication"/>
    <hyperlink ref="A74" location="'Controls and Guidance'!B62" display="IA-8 Identification and authentication (non-organizational users)"/>
    <hyperlink ref="A75" location="'Controls and Guidance'!B63" display="IA-9 Service identification and authentication"/>
    <hyperlink ref="A76" location="'Controls and Guidance'!B64" display="IA-10 Adaptive identification and authentication"/>
    <hyperlink ref="A77" location="'Controls and Guidance'!B65" display="IA-11 Re-authentication"/>
    <hyperlink ref="A78" location="'Controls and Guidance'!B66" display="IR-1 Incident response policy and procedures"/>
    <hyperlink ref="A79" location="'Controls and Guidance'!B67" display="IR-2 Incident response training"/>
    <hyperlink ref="A80" location="'Controls and Guidance'!B68" display="IR-3 Incident response testing"/>
    <hyperlink ref="A81" location="'Controls and Guidance'!B69" display="IR-4 Incident handling"/>
    <hyperlink ref="A82" location="'Controls and Guidance'!B70" display="IR-5 Incident monitoring"/>
    <hyperlink ref="A83" location="'Controls and Guidance'!B71" display="IR-6 Incident reporting"/>
    <hyperlink ref="A84" location="'Controls and Guidance'!B72" display="IR-7 Incident response assistance"/>
    <hyperlink ref="A85" location="'Controls and Guidance'!B73" display="IR-8 Incident response plan"/>
    <hyperlink ref="A86" location="'Controls and Guidance'!B74" display="IR-9 Information spillage response"/>
    <hyperlink ref="A87" location="'Controls and Guidance'!B75" display="IR-10 Integrated information security analysis team"/>
    <hyperlink ref="A88" location="'Controls and Guidance'!B76" display="MA-1 System maintenance policy and procedures"/>
    <hyperlink ref="A89" location="'Controls and Guidance'!B77" display="MA-2 Controlled maintenance"/>
    <hyperlink ref="A90" location="'Controls and Guidance'!B78" display="MA-3 Maintenance tools"/>
    <hyperlink ref="A91" location="'Controls and Guidance'!B79" display="MA-4 Nonlocal maintenance"/>
    <hyperlink ref="A92" location="'Controls and Guidance'!B80" display="MA-5 Maintenance personnel"/>
    <hyperlink ref="A93" location="'Controls and Guidance'!B81" display="MA-6 Timely maintenance"/>
    <hyperlink ref="A94" location="'Controls and Guidance'!B82" display="MP-1 Media protection policy and procedures"/>
    <hyperlink ref="A95" location="'Controls and Guidance'!B83" display="MP-2 Media access"/>
    <hyperlink ref="A96" location="'Controls and Guidance'!B84" display="MP-4 Media"/>
    <hyperlink ref="A97" location="'Controls and Guidance'!B85" display="MP-7 Media use"/>
    <hyperlink ref="A98" location="'Controls and Guidance'!B86" display="MP-8 Media downgrading"/>
    <hyperlink ref="A99" location="'Controls and Guidance'!B87" display="PE-1 Physical and environmental protection policy and procedures"/>
    <hyperlink ref="A100" location="'Controls and Guidance'!B88" display="PE-2 Physical access authorizations"/>
    <hyperlink ref="A101" location="'Controls and Guidance'!B89" display="PE-3 Physical access control"/>
    <hyperlink ref="A102" location="'Controls and Guidance'!B90" display="PE-4 Access control for transmission medium"/>
    <hyperlink ref="A103" location="'Controls and Guidance'!B91" display="PE-5 Access control for output devices"/>
    <hyperlink ref="A104" location="'Controls and Guidance'!B92" display="PE-6 Monitoring physical access"/>
    <hyperlink ref="A105" location="'Controls and Guidance'!B93" display="PE-9 Power equipment and power cabling"/>
    <hyperlink ref="A106" location="'Controls and Guidance'!B94" display="PE-18 Location of information system components"/>
    <hyperlink ref="A107" location="'Controls and Guidance'!B95" display="PL-1 Security planning policy and procedures"/>
    <hyperlink ref="A108" location="'Controls and Guidance'!B96" display="PL-2 System security plan"/>
    <hyperlink ref="A109" location="'Controls and Guidance'!B97" display="PL-4 Rules of behavior"/>
    <hyperlink ref="A110" location="'Controls and Guidance'!B98" display="PL-7 Security concept of operations"/>
    <hyperlink ref="A111" location="'Controls and Guidance'!B99" display="PL-8 Information security architecture"/>
    <hyperlink ref="A112" location="'Controls and Guidance'!B100" display="PM-1 Information security program plan"/>
    <hyperlink ref="A113" location="'Controls and Guidance'!B101" display="PM-9 Risk management strategy"/>
    <hyperlink ref="A114" location="'Controls and Guidance'!B102" display="PM-12 Insider threat program"/>
    <hyperlink ref="A115" location="'Controls and Guidance'!B103" display="PM-14 Testing, training and monitoring"/>
    <hyperlink ref="A116" location="'Controls and Guidance'!B104" display="PM-15 Contacts with security groups and associations"/>
    <hyperlink ref="A117" location="'Controls and Guidance'!B105" display="PM-16 Threat awareness program"/>
    <hyperlink ref="A118" location="'Controls and Guidance'!B106" display="PS-1 Personnel security policy and procedures"/>
    <hyperlink ref="A119" location="'Controls and Guidance'!B107" display="RA-5 Vulnerability scanning"/>
    <hyperlink ref="A120" location="'Controls and Guidance'!B108" display="SA-1 System and services acquisition policy and procedures"/>
    <hyperlink ref="A121" location="'Controls and Guidance'!B109" display="SA-3 System development life cycle"/>
    <hyperlink ref="A122" location="'Controls and Guidance'!B110" display="SA-4 Acquisition PROCESS"/>
    <hyperlink ref="A123" location="'Controls and Guidance'!B111" display="SA-5 Information system documentation"/>
    <hyperlink ref="A124" location="'Controls and Guidance'!B112" display="SA-8 Security engineering principles"/>
    <hyperlink ref="A125" location="'Controls and Guidance'!B113" display="SA-9 External information system services"/>
    <hyperlink ref="A126" location="'Controls and Guidance'!B114" display="SA-10 Developer configuration management"/>
    <hyperlink ref="A127" location="'Controls and Guidance'!B115" display="SA-11 Developer security testing and evaluation"/>
    <hyperlink ref="A128" location="'Controls and Guidance'!B116" display="SA-12 Supply chain protection"/>
    <hyperlink ref="A129" location="'Controls and Guidance'!B117" display="SA-13 Trustworthiness"/>
    <hyperlink ref="A130" location="'Controls and Guidance'!B118" display="SA-14 Criticality analysis"/>
    <hyperlink ref="A131" location="'Controls and Guidance'!B119" display="SA-15 Development PROCESS, standards and tools"/>
    <hyperlink ref="A132" location="'Controls and Guidance'!B120" display="SA-16 Developer-provided training"/>
    <hyperlink ref="A133" location="'Controls and Guidance'!B121" display="SA-17 Developer security architecture and design"/>
    <hyperlink ref="A134" location="'Controls and Guidance'!B122" display="SA-18 Tamper resistance and detection"/>
    <hyperlink ref="A135" location="'Controls and Guidance'!B123" display="SA-21 Developer screening"/>
    <hyperlink ref="A136" location="'Controls and Guidance'!B124" display="SC-1 System and communications protection policy and procedures"/>
    <hyperlink ref="A137" location="'Controls and Guidance'!B125" display="SC-7 Boundary protection"/>
    <hyperlink ref="A138" location="'Controls and Guidance'!B126" display="SC-8 Transmission confidentiality and integrity"/>
    <hyperlink ref="A139" location="'Controls and Guidance'!B127" display="SC-12 Cryptographic key establishment and management"/>
    <hyperlink ref="A140" location="'Controls and Guidance'!B128" display="SC-13 Cryptographic protection"/>
    <hyperlink ref="A141" location="'Controls and Guidance'!B129" display="SC-17 Public key infrastructure certificates"/>
    <hyperlink ref="A142" location="'Controls and Guidance'!B130" display="SC-25 Thin nodes"/>
    <hyperlink ref="A143" location="'Controls and Guidance'!B131" display="SC-26 Honeypots"/>
    <hyperlink ref="A144" location="'Controls and Guidance'!B132" display="SC-28 Protection of information at rest"/>
    <hyperlink ref="A145" location="'Controls and Guidance'!B133" display="SC-29 Heterogeneity"/>
    <hyperlink ref="A146" location="'Controls and Guidance'!B134" display="SC-30 Concealment and misdirection"/>
    <hyperlink ref="A147" location="'Controls and Guidance'!B135" display="SC-31 Covert channel analysis"/>
    <hyperlink ref="A148" location="'Controls and Guidance'!B136" display="SC-34 Non-modifiable executable programs"/>
    <hyperlink ref="A149" location="'Controls and Guidance'!B137" display="SC-35 Honey clients"/>
    <hyperlink ref="A150" location="'Controls and Guidance'!B138" display="SC-37 Out-of-band channels"/>
    <hyperlink ref="A151" location="'Controls and Guidance'!B139" display="SC-40 Wireless link protection"/>
    <hyperlink ref="A152" location="'Controls and Guidance'!B140" display="SC-41 Port and I/O device access"/>
    <hyperlink ref="A153" location="'Controls and Guidance'!B141" display="SC-42 Sensor capability and data"/>
    <hyperlink ref="A154" location="'Controls and Guidance'!B142" display="SC-43 Usage restrictions"/>
    <hyperlink ref="A155" location="'Controls and Guidance'!B143" display="SC-44 Detonation chambers"/>
    <hyperlink ref="A156" location="'Controls and Guidance'!B144" display="SI-1 System and information integrity policy and procedures"/>
    <hyperlink ref="A157" location="'Controls and Guidance'!B145" display="SI-2 Flaw remediation"/>
    <hyperlink ref="A158" location="'Controls and Guidance'!B146" display="SI-3 Malicious code protection"/>
    <hyperlink ref="A159" location="'Controls and Guidance'!B147" display="SI-4 Information system monitoring"/>
    <hyperlink ref="A160" location="'Controls and Guidance'!B148" display="SI-5 Security alerts, advisories, and directives"/>
    <hyperlink ref="A161" location="'Controls and Guidance'!B149" display="SI-6 Security functionality verification"/>
    <hyperlink ref="A162" location="'Controls and Guidance'!B150" display="SI-7 Software and information integrity"/>
    <hyperlink ref="A163" location="'Controls and Guidance'!B151" display="SI-8 Spam protection"/>
    <hyperlink ref="A164" location="'Controls and Guidance'!B152" display="SI-10 Information input validation"/>
    <hyperlink ref="A165" location="'Controls and Guidance'!B153" display="SI-11 Error handling"/>
    <hyperlink ref="A166" location="'Controls and Guidance'!B154" display="SI-12 Information handling and retention"/>
    <hyperlink ref="A167" location="'Controls and Guidance'!B155" display="SI-15 Information output filtering"/>
    <hyperlink ref="A168" location="'Controls and Guidance'!B156" display="SI-17 Fail-safe procedures"/>
  </hyperlinks>
  <pageMargins left="0.7" right="0.7" top="0.77" bottom="0.94874999999999998" header="0.3" footer="0.3"/>
  <pageSetup paperSize="17" scale="64" fitToHeight="2" orientation="portrait" r:id="rId1"/>
  <headerFooter>
    <oddHeader>&amp;L&amp;G
&amp;"Cambria,Bold"&amp;14Form&amp;C&amp;"Cambria,Regular"  Doc Number: D0000003422
             Name: Product security standard assessment
        Revision: AB&amp;R&amp;"Cambria,Regular"Tab: Security Contols Assessment</oddHeader>
    <oddFooter>&amp;L&amp;G&amp;R&amp;"Cambria,Regular"Page &amp;P of &amp;N</oddFooter>
  </headerFooter>
  <ignoredErrors>
    <ignoredError sqref="B2:B3" unlockedFormula="1"/>
  </ignoredErrors>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'Capabilities Assessment'!$J$7:$J$8</xm:f>
          </x14:formula1>
          <xm:sqref>C15:C168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N49"/>
  <sheetViews>
    <sheetView topLeftCell="A13" zoomScale="110" zoomScaleNormal="110" workbookViewId="0">
      <selection activeCell="E29" sqref="E29"/>
    </sheetView>
  </sheetViews>
  <sheetFormatPr defaultColWidth="9.42578125" defaultRowHeight="12.75" x14ac:dyDescent="0.2"/>
  <cols>
    <col min="1" max="1" width="60.42578125" style="166" customWidth="1"/>
    <col min="2" max="2" width="33.42578125" style="150" customWidth="1"/>
    <col min="3" max="3" width="11.7109375" style="150" customWidth="1"/>
    <col min="4" max="4" width="52.7109375" style="150" customWidth="1"/>
    <col min="5" max="5" width="31.5703125" style="166" customWidth="1"/>
    <col min="6" max="6" width="25.28515625" style="150" customWidth="1"/>
    <col min="7" max="7" width="105.28515625" style="151" customWidth="1"/>
    <col min="8" max="13" width="9.42578125" style="150"/>
    <col min="14" max="14" width="48.42578125" style="152" customWidth="1"/>
    <col min="15" max="16384" width="9.42578125" style="150"/>
  </cols>
  <sheetData>
    <row r="1" spans="1:14" ht="15.75" x14ac:dyDescent="0.25">
      <c r="A1" s="148" t="s">
        <v>1446</v>
      </c>
      <c r="B1" s="149"/>
      <c r="C1" s="149"/>
      <c r="D1" s="149"/>
      <c r="E1" s="149"/>
    </row>
    <row r="2" spans="1:14" ht="14.25" x14ac:dyDescent="0.2">
      <c r="A2" s="167" t="s">
        <v>151</v>
      </c>
      <c r="B2" s="251" t="str">
        <f>IF(Header!B7="","(enter in PS Plan page)",Header!B7)</f>
        <v>SGTC-NPD-00001</v>
      </c>
      <c r="C2" s="251"/>
      <c r="D2" s="251"/>
      <c r="E2" s="153"/>
    </row>
    <row r="3" spans="1:14" ht="14.25" x14ac:dyDescent="0.2">
      <c r="A3" s="167" t="s">
        <v>152</v>
      </c>
      <c r="B3" s="251" t="str">
        <f>IF(Header!B8="","(enter in PS Plan page)",Header!B8)</f>
        <v>SmartMedic- Device to measure weight and patient position inside the ICU. 
The device is comprising the the following components and trust boundaries : 
1. Smartmedic Device (incl. data display screen) 
2. Tablet Application
3. Nurse Station Application
4. Strykers Azure Cloud Hosting
5. Azure Portal Administrator (security for this component is covered by the Azure security provisions)</v>
      </c>
      <c r="C3" s="251"/>
      <c r="D3" s="251"/>
      <c r="E3" s="153"/>
    </row>
    <row r="4" spans="1:14" ht="18" x14ac:dyDescent="0.25">
      <c r="A4" s="191" t="str">
        <f>IF(OR('Capabilities Assessment'!D37="",'Capabilities Assessment'!D38=""),"Note: Answer privacy filtering questions in Capabilities Assessment to see if this table must be completed.",IF(OR('Capabilities Assessment'!D37="Yes",'Capabilities Assessment'!D38="Yes"),"Note: All controls below must be assessed.","Note: Privacy filtering questions have been answered No. PbD assessment not required."))</f>
        <v>Note: Privacy filtering questions have been answered No. PbD assessment not required.</v>
      </c>
      <c r="B4" s="114"/>
      <c r="C4" s="114"/>
      <c r="D4" s="114"/>
      <c r="E4" s="153"/>
    </row>
    <row r="5" spans="1:14" ht="14.25" x14ac:dyDescent="0.2">
      <c r="A5" s="115"/>
      <c r="B5" s="114"/>
      <c r="C5" s="114"/>
      <c r="D5" s="114"/>
      <c r="E5" s="153"/>
    </row>
    <row r="6" spans="1:14" ht="14.25" x14ac:dyDescent="0.2">
      <c r="A6" s="154" t="s">
        <v>942</v>
      </c>
      <c r="B6" s="114"/>
      <c r="C6" s="114"/>
      <c r="D6" s="114"/>
      <c r="E6" s="153"/>
    </row>
    <row r="7" spans="1:14" ht="14.25" x14ac:dyDescent="0.2">
      <c r="A7" s="115" t="s">
        <v>1451</v>
      </c>
      <c r="B7" s="114"/>
      <c r="C7" s="114"/>
      <c r="D7" s="114"/>
      <c r="E7" s="153"/>
    </row>
    <row r="8" spans="1:14" ht="14.25" x14ac:dyDescent="0.2">
      <c r="A8" s="115" t="s">
        <v>1452</v>
      </c>
      <c r="B8" s="114"/>
      <c r="C8" s="114"/>
      <c r="D8" s="114"/>
      <c r="E8" s="153"/>
    </row>
    <row r="9" spans="1:14" ht="14.25" x14ac:dyDescent="0.2">
      <c r="A9" s="115" t="s">
        <v>1453</v>
      </c>
      <c r="B9" s="114"/>
      <c r="C9" s="114"/>
      <c r="D9" s="114"/>
      <c r="E9" s="153"/>
    </row>
    <row r="10" spans="1:14" ht="14.25" x14ac:dyDescent="0.2">
      <c r="A10" s="115" t="s">
        <v>1454</v>
      </c>
      <c r="B10" s="114"/>
      <c r="C10" s="114"/>
      <c r="D10" s="114"/>
      <c r="E10" s="153"/>
    </row>
    <row r="11" spans="1:14" ht="14.25" x14ac:dyDescent="0.2">
      <c r="A11" s="155"/>
      <c r="B11" s="114"/>
      <c r="C11" s="114"/>
      <c r="D11" s="114"/>
      <c r="E11" s="153"/>
    </row>
    <row r="12" spans="1:14" s="159" customFormat="1" ht="20.100000000000001" customHeight="1" x14ac:dyDescent="0.25">
      <c r="A12" s="156" t="s">
        <v>1449</v>
      </c>
      <c r="B12" s="157"/>
      <c r="C12" s="157"/>
      <c r="D12" s="157"/>
      <c r="E12" s="174"/>
      <c r="N12" s="160"/>
    </row>
    <row r="13" spans="1:14" s="176" customFormat="1" ht="28.5" x14ac:dyDescent="0.2">
      <c r="A13" s="161" t="s">
        <v>1077</v>
      </c>
      <c r="B13" s="161" t="s">
        <v>1079</v>
      </c>
      <c r="C13" s="162" t="s">
        <v>239</v>
      </c>
      <c r="D13" s="161" t="s">
        <v>1076</v>
      </c>
      <c r="E13" s="161" t="s">
        <v>956</v>
      </c>
      <c r="F13" s="175"/>
      <c r="M13" s="177"/>
    </row>
    <row r="14" spans="1:14" ht="14.25" x14ac:dyDescent="0.2">
      <c r="A14" s="178" t="s">
        <v>844</v>
      </c>
      <c r="B14" s="179"/>
      <c r="C14" s="179"/>
      <c r="D14" s="179"/>
      <c r="E14" s="180"/>
      <c r="F14" s="151"/>
      <c r="G14" s="150"/>
      <c r="M14" s="152"/>
      <c r="N14" s="150"/>
    </row>
    <row r="15" spans="1:14" ht="14.1" customHeight="1" x14ac:dyDescent="0.2">
      <c r="A15" s="269" t="s">
        <v>852</v>
      </c>
      <c r="B15" s="181" t="s">
        <v>989</v>
      </c>
      <c r="C15" s="165"/>
      <c r="D15" s="165" t="str">
        <f>IF(AND('Capabilities Assessment'!$D$38="No",'Capabilities Assessment'!$D$37="No"),"N/A - Not Assessed because no Privacy impact.","")</f>
        <v>N/A - Not Assessed because no Privacy impact.</v>
      </c>
      <c r="E15" s="165"/>
      <c r="F15" s="151"/>
      <c r="G15" s="150"/>
      <c r="M15" s="152"/>
      <c r="N15" s="150"/>
    </row>
    <row r="16" spans="1:14" ht="14.1" customHeight="1" x14ac:dyDescent="0.2">
      <c r="A16" s="270"/>
      <c r="B16" s="181" t="s">
        <v>990</v>
      </c>
      <c r="C16" s="165"/>
      <c r="D16" s="165" t="str">
        <f>IF(AND('Capabilities Assessment'!$D$38="No",'Capabilities Assessment'!$D$37="No"),"N/A - Not Assessed because no Privacy impact.","")</f>
        <v>N/A - Not Assessed because no Privacy impact.</v>
      </c>
      <c r="E16" s="165"/>
      <c r="F16" s="151"/>
      <c r="G16" s="150"/>
      <c r="M16" s="152"/>
      <c r="N16" s="150"/>
    </row>
    <row r="17" spans="1:14" ht="28.5" x14ac:dyDescent="0.2">
      <c r="A17" s="271"/>
      <c r="B17" s="181" t="s">
        <v>991</v>
      </c>
      <c r="C17" s="165"/>
      <c r="D17" s="165" t="str">
        <f>IF(AND('Capabilities Assessment'!$D$38="No",'Capabilities Assessment'!$D$37="No"),"N/A - Not Assessed because no Privacy impact.","")</f>
        <v>N/A - Not Assessed because no Privacy impact.</v>
      </c>
      <c r="E17" s="165"/>
      <c r="F17" s="151"/>
      <c r="G17" s="150"/>
      <c r="M17" s="152"/>
      <c r="N17" s="150"/>
    </row>
    <row r="18" spans="1:14" ht="28.5" x14ac:dyDescent="0.2">
      <c r="A18" s="269" t="s">
        <v>853</v>
      </c>
      <c r="B18" s="181" t="s">
        <v>996</v>
      </c>
      <c r="C18" s="165"/>
      <c r="D18" s="165" t="str">
        <f>IF(AND('Capabilities Assessment'!$D$38="No",'Capabilities Assessment'!$D$37="No"),"N/A - Not Assessed because no Privacy impact.","")</f>
        <v>N/A - Not Assessed because no Privacy impact.</v>
      </c>
      <c r="E18" s="165"/>
      <c r="F18" s="151"/>
      <c r="G18" s="150"/>
      <c r="M18" s="152"/>
      <c r="N18" s="150"/>
    </row>
    <row r="19" spans="1:14" ht="14.1" customHeight="1" x14ac:dyDescent="0.2">
      <c r="A19" s="270"/>
      <c r="B19" s="181" t="s">
        <v>997</v>
      </c>
      <c r="C19" s="165"/>
      <c r="D19" s="165" t="str">
        <f>IF(AND('Capabilities Assessment'!$D$38="No",'Capabilities Assessment'!$D$37="No"),"N/A - Not Assessed because no Privacy impact.","")</f>
        <v>N/A - Not Assessed because no Privacy impact.</v>
      </c>
      <c r="E19" s="165"/>
      <c r="F19" s="151"/>
      <c r="G19" s="150"/>
      <c r="M19" s="152"/>
      <c r="N19" s="150"/>
    </row>
    <row r="20" spans="1:14" ht="14.1" customHeight="1" x14ac:dyDescent="0.2">
      <c r="A20" s="271"/>
      <c r="B20" s="181" t="s">
        <v>998</v>
      </c>
      <c r="C20" s="165"/>
      <c r="D20" s="165" t="str">
        <f>IF(AND('Capabilities Assessment'!$D$38="No",'Capabilities Assessment'!$D$37="No"),"N/A - Not Assessed because no Privacy impact.","")</f>
        <v>N/A - Not Assessed because no Privacy impact.</v>
      </c>
      <c r="E20" s="165"/>
      <c r="F20" s="151"/>
      <c r="G20" s="150"/>
      <c r="M20" s="152"/>
      <c r="N20" s="150"/>
    </row>
    <row r="21" spans="1:14" ht="14.25" x14ac:dyDescent="0.2">
      <c r="A21" s="178" t="s">
        <v>845</v>
      </c>
      <c r="B21" s="182"/>
      <c r="C21" s="179"/>
      <c r="D21" s="179"/>
      <c r="E21" s="180"/>
      <c r="F21" s="151"/>
      <c r="G21" s="150"/>
      <c r="M21" s="152"/>
      <c r="N21" s="150"/>
    </row>
    <row r="22" spans="1:14" ht="28.5" x14ac:dyDescent="0.2">
      <c r="A22" s="183" t="s">
        <v>854</v>
      </c>
      <c r="B22" s="181" t="s">
        <v>1007</v>
      </c>
      <c r="C22" s="164"/>
      <c r="D22" s="165" t="str">
        <f>IF(AND('Capabilities Assessment'!$D$38="No",'Capabilities Assessment'!$D$37="No"),"N/A - Not Assessed because no Privacy impact.","")</f>
        <v>N/A - Not Assessed because no Privacy impact.</v>
      </c>
      <c r="E22" s="165"/>
      <c r="F22" s="151"/>
      <c r="G22" s="150"/>
      <c r="M22" s="152"/>
      <c r="N22" s="150"/>
    </row>
    <row r="23" spans="1:14" ht="14.1" customHeight="1" x14ac:dyDescent="0.2">
      <c r="A23" s="269" t="s">
        <v>855</v>
      </c>
      <c r="B23" s="181" t="s">
        <v>1009</v>
      </c>
      <c r="C23" s="296" t="s">
        <v>4</v>
      </c>
      <c r="D23" s="165" t="s">
        <v>1619</v>
      </c>
      <c r="E23" s="296" t="s">
        <v>1616</v>
      </c>
      <c r="F23" s="151"/>
      <c r="G23" s="150"/>
      <c r="M23" s="152"/>
      <c r="N23" s="150"/>
    </row>
    <row r="24" spans="1:14" ht="14.1" customHeight="1" x14ac:dyDescent="0.2">
      <c r="A24" s="270"/>
      <c r="B24" s="181" t="s">
        <v>1011</v>
      </c>
      <c r="C24" s="165"/>
      <c r="D24" s="165" t="str">
        <f>IF(AND('Capabilities Assessment'!$D$38="No",'Capabilities Assessment'!$D$37="No"),"N/A - Not Assessed because no Privacy impact.","")</f>
        <v>N/A - Not Assessed because no Privacy impact.</v>
      </c>
      <c r="E24" s="165"/>
      <c r="F24" s="151"/>
      <c r="G24" s="150"/>
      <c r="M24" s="152"/>
      <c r="N24" s="150"/>
    </row>
    <row r="25" spans="1:14" ht="14.1" customHeight="1" x14ac:dyDescent="0.2">
      <c r="A25" s="270"/>
      <c r="B25" s="181" t="s">
        <v>1010</v>
      </c>
      <c r="C25" s="296" t="s">
        <v>4</v>
      </c>
      <c r="D25" s="165" t="s">
        <v>1618</v>
      </c>
      <c r="E25" s="296" t="s">
        <v>1617</v>
      </c>
      <c r="F25" s="151"/>
      <c r="G25" s="150"/>
      <c r="M25" s="152"/>
      <c r="N25" s="150"/>
    </row>
    <row r="26" spans="1:14" ht="14.1" customHeight="1" x14ac:dyDescent="0.2">
      <c r="A26" s="271"/>
      <c r="B26" s="181" t="s">
        <v>1012</v>
      </c>
      <c r="C26" s="165"/>
      <c r="D26" s="165" t="str">
        <f>IF(AND('Capabilities Assessment'!$D$38="No",'Capabilities Assessment'!$D$37="No"),"N/A - Not Assessed because no Privacy impact.","")</f>
        <v>N/A - Not Assessed because no Privacy impact.</v>
      </c>
      <c r="E26" s="165"/>
      <c r="F26" s="151"/>
      <c r="G26" s="150"/>
      <c r="M26" s="152"/>
      <c r="N26" s="150"/>
    </row>
    <row r="27" spans="1:14" ht="14.25" x14ac:dyDescent="0.2">
      <c r="A27" s="178" t="s">
        <v>846</v>
      </c>
      <c r="B27" s="182"/>
      <c r="C27" s="179"/>
      <c r="D27" s="179"/>
      <c r="E27" s="180"/>
      <c r="F27" s="151"/>
      <c r="G27" s="150"/>
      <c r="M27" s="152"/>
      <c r="N27" s="150"/>
    </row>
    <row r="28" spans="1:14" ht="14.1" customHeight="1" x14ac:dyDescent="0.2">
      <c r="A28" s="269" t="s">
        <v>856</v>
      </c>
      <c r="B28" s="181" t="s">
        <v>1027</v>
      </c>
      <c r="C28" s="164"/>
      <c r="D28" s="165" t="str">
        <f>IF(AND('Capabilities Assessment'!$D$38="No",'Capabilities Assessment'!$D$37="No"),"N/A - Not Assessed because no Privacy impact.","")</f>
        <v>N/A - Not Assessed because no Privacy impact.</v>
      </c>
      <c r="E28" s="164"/>
    </row>
    <row r="29" spans="1:14" ht="14.1" customHeight="1" x14ac:dyDescent="0.2">
      <c r="A29" s="271"/>
      <c r="B29" s="181" t="s">
        <v>1026</v>
      </c>
      <c r="C29" s="164"/>
      <c r="D29" s="165" t="str">
        <f>IF(AND('Capabilities Assessment'!$D$38="No",'Capabilities Assessment'!$D$37="No"),"N/A - Not Assessed because no Privacy impact.","")</f>
        <v>N/A - Not Assessed because no Privacy impact.</v>
      </c>
      <c r="E29" s="164"/>
    </row>
    <row r="30" spans="1:14" ht="28.5" x14ac:dyDescent="0.2">
      <c r="A30" s="184" t="s">
        <v>857</v>
      </c>
      <c r="B30" s="181" t="s">
        <v>1028</v>
      </c>
      <c r="C30" s="164"/>
      <c r="D30" s="165" t="str">
        <f>IF(AND('Capabilities Assessment'!$D$38="No",'Capabilities Assessment'!$D$37="No"),"N/A - Not Assessed because no Privacy impact.","")</f>
        <v>N/A - Not Assessed because no Privacy impact.</v>
      </c>
      <c r="E30" s="164"/>
    </row>
    <row r="31" spans="1:14" s="186" customFormat="1" ht="14.25" x14ac:dyDescent="0.2">
      <c r="A31" s="178" t="s">
        <v>847</v>
      </c>
      <c r="B31" s="182"/>
      <c r="C31" s="179"/>
      <c r="D31" s="179"/>
      <c r="E31" s="180"/>
      <c r="F31" s="185"/>
      <c r="M31" s="187"/>
    </row>
    <row r="32" spans="1:14" ht="14.25" x14ac:dyDescent="0.2">
      <c r="A32" s="188" t="s">
        <v>858</v>
      </c>
      <c r="B32" s="189" t="s">
        <v>1080</v>
      </c>
      <c r="C32" s="266" t="s">
        <v>1081</v>
      </c>
      <c r="D32" s="267"/>
      <c r="E32" s="268"/>
    </row>
    <row r="33" spans="1:13" ht="14.1" customHeight="1" x14ac:dyDescent="0.2">
      <c r="A33" s="269" t="s">
        <v>859</v>
      </c>
      <c r="B33" s="181" t="s">
        <v>1043</v>
      </c>
      <c r="C33" s="164"/>
      <c r="D33" s="165" t="str">
        <f>IF(AND('Capabilities Assessment'!$D$38="No",'Capabilities Assessment'!$D$37="No"),"N/A - Not Assessed because no Privacy impact.","")</f>
        <v>N/A - Not Assessed because no Privacy impact.</v>
      </c>
      <c r="E33" s="164"/>
    </row>
    <row r="34" spans="1:13" ht="14.1" customHeight="1" x14ac:dyDescent="0.2">
      <c r="A34" s="270"/>
      <c r="B34" s="181" t="s">
        <v>1040</v>
      </c>
      <c r="C34" s="164"/>
      <c r="D34" s="165" t="str">
        <f>IF(AND('Capabilities Assessment'!$D$38="No",'Capabilities Assessment'!$D$37="No"),"N/A - Not Assessed because no Privacy impact.","")</f>
        <v>N/A - Not Assessed because no Privacy impact.</v>
      </c>
      <c r="E34" s="164"/>
    </row>
    <row r="35" spans="1:13" ht="14.1" customHeight="1" x14ac:dyDescent="0.2">
      <c r="A35" s="270"/>
      <c r="B35" s="181" t="s">
        <v>1041</v>
      </c>
      <c r="C35" s="164"/>
      <c r="D35" s="165" t="str">
        <f>IF(AND('Capabilities Assessment'!$D$38="No",'Capabilities Assessment'!$D$37="No"),"N/A - Not Assessed because no Privacy impact.","")</f>
        <v>N/A - Not Assessed because no Privacy impact.</v>
      </c>
      <c r="E35" s="164"/>
    </row>
    <row r="36" spans="1:13" ht="28.5" x14ac:dyDescent="0.2">
      <c r="A36" s="183" t="s">
        <v>860</v>
      </c>
      <c r="B36" s="181" t="str">
        <f>'Privacy BR'!C28</f>
        <v>4.3.1 Use of Dummy Data for Testing</v>
      </c>
      <c r="C36" s="164"/>
      <c r="D36" s="165" t="str">
        <f>IF(AND('Capabilities Assessment'!$D$38="No",'Capabilities Assessment'!$D$37="No"),"N/A - Not Assessed because no Privacy impact.","")</f>
        <v>N/A - Not Assessed because no Privacy impact.</v>
      </c>
      <c r="E36" s="164"/>
    </row>
    <row r="37" spans="1:13" s="186" customFormat="1" ht="14.25" x14ac:dyDescent="0.2">
      <c r="A37" s="178" t="s">
        <v>848</v>
      </c>
      <c r="B37" s="182"/>
      <c r="C37" s="179"/>
      <c r="D37" s="179"/>
      <c r="E37" s="180"/>
      <c r="F37" s="185"/>
      <c r="M37" s="187"/>
    </row>
    <row r="38" spans="1:13" ht="14.1" customHeight="1" x14ac:dyDescent="0.2">
      <c r="A38" s="269" t="s">
        <v>861</v>
      </c>
      <c r="B38" s="181" t="s">
        <v>1051</v>
      </c>
      <c r="C38" s="164"/>
      <c r="D38" s="165" t="str">
        <f>IF(AND('Capabilities Assessment'!$D$38="No",'Capabilities Assessment'!$D$37="No"),"N/A - Not Assessed because no Privacy impact.","")</f>
        <v>N/A - Not Assessed because no Privacy impact.</v>
      </c>
      <c r="E38" s="164"/>
    </row>
    <row r="39" spans="1:13" ht="14.1" customHeight="1" x14ac:dyDescent="0.2">
      <c r="A39" s="271"/>
      <c r="B39" s="181" t="s">
        <v>1052</v>
      </c>
      <c r="C39" s="164"/>
      <c r="D39" s="165" t="str">
        <f>IF(AND('Capabilities Assessment'!$D$38="No",'Capabilities Assessment'!$D$37="No"),"N/A - Not Assessed because no Privacy impact.","")</f>
        <v>N/A - Not Assessed because no Privacy impact.</v>
      </c>
      <c r="E39" s="164"/>
    </row>
    <row r="40" spans="1:13" ht="28.5" x14ac:dyDescent="0.2">
      <c r="A40" s="183" t="s">
        <v>862</v>
      </c>
      <c r="B40" s="181" t="s">
        <v>1057</v>
      </c>
      <c r="C40" s="164"/>
      <c r="D40" s="165" t="str">
        <f>IF(AND('Capabilities Assessment'!$D$38="No",'Capabilities Assessment'!$D$37="No"),"N/A - Not Assessed because no Privacy impact.","")</f>
        <v>N/A - Not Assessed because no Privacy impact.</v>
      </c>
      <c r="E40" s="164"/>
    </row>
    <row r="41" spans="1:13" ht="28.5" x14ac:dyDescent="0.2">
      <c r="A41" s="183" t="s">
        <v>863</v>
      </c>
      <c r="B41" s="181" t="s">
        <v>1056</v>
      </c>
      <c r="C41" s="164"/>
      <c r="D41" s="165" t="str">
        <f>IF(AND('Capabilities Assessment'!$D$38="No",'Capabilities Assessment'!$D$37="No"),"N/A - Not Assessed because no Privacy impact.","")</f>
        <v>N/A - Not Assessed because no Privacy impact.</v>
      </c>
      <c r="E41" s="164"/>
    </row>
    <row r="42" spans="1:13" s="186" customFormat="1" ht="14.25" x14ac:dyDescent="0.2">
      <c r="A42" s="178" t="s">
        <v>849</v>
      </c>
      <c r="B42" s="182"/>
      <c r="C42" s="179"/>
      <c r="D42" s="179"/>
      <c r="E42" s="180"/>
      <c r="F42" s="185"/>
      <c r="M42" s="187"/>
    </row>
    <row r="43" spans="1:13" ht="14.25" x14ac:dyDescent="0.2">
      <c r="A43" s="188" t="s">
        <v>864</v>
      </c>
      <c r="B43" s="189" t="s">
        <v>1080</v>
      </c>
      <c r="C43" s="266" t="s">
        <v>1081</v>
      </c>
      <c r="D43" s="267"/>
      <c r="E43" s="268"/>
    </row>
    <row r="44" spans="1:13" s="186" customFormat="1" ht="14.25" x14ac:dyDescent="0.2">
      <c r="A44" s="178" t="s">
        <v>850</v>
      </c>
      <c r="B44" s="182"/>
      <c r="C44" s="179"/>
      <c r="D44" s="179"/>
      <c r="E44" s="180"/>
      <c r="F44" s="185"/>
      <c r="M44" s="187"/>
    </row>
    <row r="45" spans="1:13" ht="14.25" x14ac:dyDescent="0.2">
      <c r="A45" s="188" t="s">
        <v>865</v>
      </c>
      <c r="B45" s="181" t="s">
        <v>1067</v>
      </c>
      <c r="C45" s="164"/>
      <c r="D45" s="165" t="str">
        <f>IF(AND('Capabilities Assessment'!$D$38="No",'Capabilities Assessment'!$D$37="No"),"N/A - Not Assessed because no Privacy impact.","")</f>
        <v>N/A - Not Assessed because no Privacy impact.</v>
      </c>
      <c r="E45" s="164"/>
    </row>
    <row r="46" spans="1:13" s="186" customFormat="1" ht="14.25" x14ac:dyDescent="0.2">
      <c r="A46" s="178" t="s">
        <v>851</v>
      </c>
      <c r="B46" s="190"/>
      <c r="C46" s="179"/>
      <c r="D46" s="179"/>
      <c r="E46" s="180"/>
      <c r="F46" s="185"/>
      <c r="M46" s="187"/>
    </row>
    <row r="47" spans="1:13" ht="14.25" x14ac:dyDescent="0.2">
      <c r="A47" s="188" t="s">
        <v>866</v>
      </c>
      <c r="B47" s="181" t="s">
        <v>1072</v>
      </c>
      <c r="C47" s="164"/>
      <c r="D47" s="165" t="str">
        <f>IF(AND('Capabilities Assessment'!$D$38="No",'Capabilities Assessment'!$D$37="No"),"N/A - Not Assessed because no Privacy impact.","")</f>
        <v>N/A - Not Assessed because no Privacy impact.</v>
      </c>
      <c r="E47" s="164"/>
    </row>
    <row r="48" spans="1:13" x14ac:dyDescent="0.2">
      <c r="B48" s="166"/>
    </row>
    <row r="49" spans="2:2" x14ac:dyDescent="0.2">
      <c r="B49" s="166"/>
    </row>
  </sheetData>
  <sheetProtection sheet="1" objects="1" scenarios="1"/>
  <mergeCells count="10">
    <mergeCell ref="C32:E32"/>
    <mergeCell ref="A33:A35"/>
    <mergeCell ref="A38:A39"/>
    <mergeCell ref="C43:E43"/>
    <mergeCell ref="B2:D2"/>
    <mergeCell ref="B3:D3"/>
    <mergeCell ref="A15:A17"/>
    <mergeCell ref="A18:A20"/>
    <mergeCell ref="A23:A26"/>
    <mergeCell ref="A28:A29"/>
  </mergeCells>
  <conditionalFormatting sqref="C32:C36">
    <cfRule type="cellIs" dxfId="12" priority="8" operator="equal">
      <formula>"Yes"</formula>
    </cfRule>
  </conditionalFormatting>
  <conditionalFormatting sqref="C15:C20">
    <cfRule type="cellIs" dxfId="11" priority="7" operator="equal">
      <formula>"Yes"</formula>
    </cfRule>
  </conditionalFormatting>
  <conditionalFormatting sqref="C22 C24 C26">
    <cfRule type="cellIs" dxfId="10" priority="6" operator="equal">
      <formula>"Yes"</formula>
    </cfRule>
  </conditionalFormatting>
  <conditionalFormatting sqref="C28:C30">
    <cfRule type="cellIs" dxfId="9" priority="5" operator="equal">
      <formula>"Yes"</formula>
    </cfRule>
  </conditionalFormatting>
  <conditionalFormatting sqref="C38:C41">
    <cfRule type="cellIs" dxfId="8" priority="4" operator="equal">
      <formula>"Yes"</formula>
    </cfRule>
  </conditionalFormatting>
  <conditionalFormatting sqref="C45">
    <cfRule type="cellIs" dxfId="7" priority="3" operator="equal">
      <formula>"Yes"</formula>
    </cfRule>
  </conditionalFormatting>
  <conditionalFormatting sqref="C47">
    <cfRule type="cellIs" dxfId="6" priority="2" operator="equal">
      <formula>"Yes"</formula>
    </cfRule>
  </conditionalFormatting>
  <conditionalFormatting sqref="C43">
    <cfRule type="cellIs" dxfId="5" priority="1" operator="equal">
      <formula>"Yes"</formula>
    </cfRule>
  </conditionalFormatting>
  <hyperlinks>
    <hyperlink ref="B15" location="'Privacy BR'!D4" display="1.1.1 Authority to collect in GDPR"/>
    <hyperlink ref="B16" location="'Privacy BR'!D5" display="1.1.2 Authority to collect in HIPAA"/>
    <hyperlink ref="B17" location="'Privacy BR'!D6" display="1.1.3 Authority to collect in architectural diagrams"/>
    <hyperlink ref="B18" location="'Privacy BR'!D7" display="1.2.1 Purpose specification in architectural diagrams"/>
    <hyperlink ref="B19" location="'Privacy BR'!D8" display="1.2.2 Purpose limitation"/>
    <hyperlink ref="B20" location="'Privacy BR'!D9" display="1.2.3 Purpose definition in SOM"/>
    <hyperlink ref="B22" location="'Privacy BR'!D11" display="2.2.1 Data Privacy Impact Assessment"/>
    <hyperlink ref="B23" location="'Privacy BR'!D16" display="2.7.1 Data minimization"/>
    <hyperlink ref="B24" location="'Privacy BR'!D17" display="2.7.2 Pseudonymization"/>
    <hyperlink ref="B25" location="'Privacy BR'!D18" display="2.7.3 Anonymization"/>
    <hyperlink ref="B26" location="'Privacy BR'!D19" display="2.7.4 Encryption"/>
    <hyperlink ref="B28" location="'Privacy BR'!D21" display="3.1.1 Data Quality Mechanism"/>
    <hyperlink ref="B29" location="'Privacy BR'!D22" display="3.1.2 Data integrity in the SOM"/>
    <hyperlink ref="B30" location="'Privacy BR'!D23" display="3.2.1 Additional Data Processing Functions for Integrity"/>
    <hyperlink ref="B33" location="'Privacy BR'!D25" display="4.2.1 Enabling deletion of data"/>
    <hyperlink ref="B34" location="'Privacy BR'!D26" display="4.2.2 Time Stamp Identification"/>
    <hyperlink ref="B35" location="'Privacy BR'!D27" display="4.2.3 Data Disposal in SOM"/>
    <hyperlink ref="B36" location="'Privacy BR'!D28" display="'Privacy BR'!D28"/>
    <hyperlink ref="B38" location="'Privacy BR'!D29" display="5.1.1 Consent if Controller"/>
    <hyperlink ref="B39" location="'Privacy BR'!D30" display="5.1.2 Consent if Processor"/>
    <hyperlink ref="B40" location="'Privacy BR'!D31" display="5.2.1 Functionality for Individual Data Access Requests"/>
    <hyperlink ref="B41" location="'Privacy BR'!D32" display="5.3.1 Functionality for Individual Data Activity Requests"/>
    <hyperlink ref="B45" location="'Privacy BR'!D36" display="7.1.1 Transparency if Controller"/>
    <hyperlink ref="B47" location="'Privacy BR'!D39" display="8.1.1 Internal Use Policies"/>
  </hyperlinks>
  <pageMargins left="0.7" right="0.7" top="0.75" bottom="0.75" header="0.3" footer="0.3"/>
  <pageSetup scale="47" fitToHeight="0" orientation="portrait" horizontalDpi="1200" verticalDpi="1200" r:id="rId1"/>
  <headerFooter>
    <oddHeader>&amp;L&amp;G
&amp;"Cambria,Bold"&amp;14Form&amp;C&amp;"Cambria,Regular"  Doc Number: D0000003422
             Name: Product security standard assessment
        Revision: AB&amp;R&amp;"Cambria,Regular"Tab: Privacy Controls Assessment</oddHeader>
    <oddFooter>&amp;L&amp;G&amp;R&amp;"Cambria,Regular"Page &amp;P of &amp;N</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'Capabilities Assessment'!$J$7:$J$8</xm:f>
          </x14:formula1>
          <xm:sqref>C45 C15:C20 C22:C26 C28:C30 C47 C38:C41 C33:C36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H168"/>
  <sheetViews>
    <sheetView zoomScaleNormal="100" workbookViewId="0">
      <selection activeCell="B9" sqref="B9"/>
    </sheetView>
  </sheetViews>
  <sheetFormatPr defaultColWidth="8.7109375" defaultRowHeight="14.25" x14ac:dyDescent="0.2"/>
  <cols>
    <col min="1" max="1" width="61" style="1" customWidth="1"/>
    <col min="2" max="20" width="5.5703125" style="1" customWidth="1"/>
    <col min="21" max="21" width="2.28515625" style="1" customWidth="1"/>
    <col min="22" max="22" width="13.42578125" style="1" customWidth="1"/>
    <col min="23" max="23" width="7.5703125" style="1" customWidth="1"/>
    <col min="24" max="24" width="8.42578125" style="1" customWidth="1"/>
    <col min="25" max="26" width="6.7109375" style="1" customWidth="1"/>
    <col min="27" max="27" width="16.28515625" style="1" customWidth="1"/>
    <col min="28" max="28" width="10.7109375" style="1" customWidth="1"/>
    <col min="29" max="29" width="14.5703125" style="1" customWidth="1"/>
    <col min="30" max="30" width="17.5703125" style="1" customWidth="1"/>
    <col min="31" max="31" width="20.5703125" style="1" customWidth="1"/>
    <col min="32" max="32" width="22.42578125" style="1" customWidth="1"/>
    <col min="33" max="33" width="6.28515625" style="1" customWidth="1"/>
    <col min="34" max="34" width="24.7109375" style="1" customWidth="1"/>
    <col min="35" max="16384" width="8.7109375" style="1"/>
  </cols>
  <sheetData>
    <row r="1" spans="1:34" ht="15.75" x14ac:dyDescent="0.25">
      <c r="A1" s="9" t="s">
        <v>217</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row>
    <row r="2" spans="1:34" x14ac:dyDescent="0.2">
      <c r="A2" s="66" t="s">
        <v>1082</v>
      </c>
    </row>
    <row r="3" spans="1:34" x14ac:dyDescent="0.2">
      <c r="A3" s="40"/>
      <c r="B3" s="12" t="s">
        <v>935</v>
      </c>
      <c r="C3" s="12"/>
      <c r="D3" s="12"/>
      <c r="E3" s="12"/>
      <c r="F3" s="12"/>
      <c r="G3" s="12"/>
      <c r="H3" s="12"/>
      <c r="I3" s="12"/>
      <c r="J3" s="12"/>
      <c r="K3" s="12"/>
      <c r="L3" s="12"/>
      <c r="M3" s="12"/>
      <c r="N3" s="12"/>
      <c r="O3" s="12"/>
      <c r="P3" s="12"/>
      <c r="Q3" s="12"/>
      <c r="R3" s="12"/>
      <c r="S3" s="12"/>
      <c r="T3" s="12"/>
      <c r="X3" s="12"/>
      <c r="AA3" s="12"/>
      <c r="AB3" s="12"/>
      <c r="AC3" s="12"/>
      <c r="AD3" s="12"/>
      <c r="AE3" s="12"/>
    </row>
    <row r="4" spans="1:34" x14ac:dyDescent="0.2">
      <c r="B4" s="13" t="s">
        <v>194</v>
      </c>
      <c r="C4" s="13" t="s">
        <v>195</v>
      </c>
      <c r="D4" s="13" t="s">
        <v>196</v>
      </c>
      <c r="E4" s="13" t="s">
        <v>197</v>
      </c>
      <c r="F4" s="13" t="s">
        <v>198</v>
      </c>
      <c r="G4" s="13" t="s">
        <v>199</v>
      </c>
      <c r="H4" s="13" t="s">
        <v>200</v>
      </c>
      <c r="I4" s="13" t="s">
        <v>201</v>
      </c>
      <c r="J4" s="13" t="s">
        <v>202</v>
      </c>
      <c r="K4" s="13" t="s">
        <v>203</v>
      </c>
      <c r="L4" s="13" t="s">
        <v>204</v>
      </c>
      <c r="M4" s="13" t="s">
        <v>205</v>
      </c>
      <c r="N4" s="13" t="s">
        <v>206</v>
      </c>
      <c r="O4" s="13" t="s">
        <v>207</v>
      </c>
      <c r="P4" s="13" t="s">
        <v>208</v>
      </c>
      <c r="Q4" s="13" t="s">
        <v>209</v>
      </c>
      <c r="R4" s="13" t="s">
        <v>210</v>
      </c>
      <c r="S4" s="13" t="s">
        <v>211</v>
      </c>
      <c r="T4" s="13" t="s">
        <v>212</v>
      </c>
      <c r="X4" s="68" t="s">
        <v>967</v>
      </c>
    </row>
    <row r="5" spans="1:34" s="14" customFormat="1" x14ac:dyDescent="0.2">
      <c r="A5" s="1"/>
      <c r="B5" s="23" t="str">
        <f>IF('Capabilities Assessment'!D15="Yes","S","")</f>
        <v>S</v>
      </c>
      <c r="C5" s="23" t="str">
        <f>IF('Capabilities Assessment'!D16="Yes","S","")</f>
        <v>S</v>
      </c>
      <c r="D5" s="23" t="str">
        <f>IF('Capabilities Assessment'!D17="Yes","S","")</f>
        <v/>
      </c>
      <c r="E5" s="23" t="str">
        <f>IF('Capabilities Assessment'!D18="Yes","S","")</f>
        <v/>
      </c>
      <c r="F5" s="23" t="str">
        <f>IF('Capabilities Assessment'!D19="Yes","S","")</f>
        <v>S</v>
      </c>
      <c r="G5" s="23" t="str">
        <f>IF('Capabilities Assessment'!D20="Yes","S","")</f>
        <v>S</v>
      </c>
      <c r="H5" s="23" t="str">
        <f>IF('Capabilities Assessment'!D21="Yes","S","")</f>
        <v>S</v>
      </c>
      <c r="I5" s="23" t="str">
        <f>IF('Capabilities Assessment'!D22="Yes","S","")</f>
        <v/>
      </c>
      <c r="J5" s="23" t="str">
        <f>IF('Capabilities Assessment'!D23="Yes","S","")</f>
        <v/>
      </c>
      <c r="K5" s="23" t="str">
        <f>IF('Capabilities Assessment'!D24="Yes","S","")</f>
        <v>S</v>
      </c>
      <c r="L5" s="23" t="str">
        <f>IF('Capabilities Assessment'!D25="Yes","S","")</f>
        <v>S</v>
      </c>
      <c r="M5" s="23" t="str">
        <f>IF('Capabilities Assessment'!D26="Yes","S","")</f>
        <v>S</v>
      </c>
      <c r="N5" s="23" t="str">
        <f>IF('Capabilities Assessment'!D27="Yes","S","")</f>
        <v>S</v>
      </c>
      <c r="O5" s="23" t="str">
        <f>IF('Capabilities Assessment'!D28="Yes","S","")</f>
        <v>S</v>
      </c>
      <c r="P5" s="23" t="str">
        <f>IF('Capabilities Assessment'!D29="Yes","S","")</f>
        <v>S</v>
      </c>
      <c r="Q5" s="23" t="str">
        <f>IF('Capabilities Assessment'!D30="Yes","S","")</f>
        <v>S</v>
      </c>
      <c r="R5" s="23" t="str">
        <f>IF('Capabilities Assessment'!D31="Yes","S","")</f>
        <v>S</v>
      </c>
      <c r="S5" s="23" t="str">
        <f>IF('Capabilities Assessment'!D32="Yes","S","")</f>
        <v>S</v>
      </c>
      <c r="T5" s="23" t="str">
        <f>IF('Capabilities Assessment'!D33="Yes","S","")</f>
        <v>S</v>
      </c>
      <c r="X5" s="21" t="str">
        <f>IF('Capabilities Assessment'!D10="","",'Capabilities Assessment'!D10)</f>
        <v>Low</v>
      </c>
    </row>
    <row r="6" spans="1:34" x14ac:dyDescent="0.2">
      <c r="A6" s="39" t="s">
        <v>936</v>
      </c>
      <c r="V6" s="38" t="s">
        <v>881</v>
      </c>
      <c r="AH6" s="29" t="s">
        <v>238</v>
      </c>
    </row>
    <row r="7" spans="1:34" s="12" customFormat="1" x14ac:dyDescent="0.2">
      <c r="A7" s="17" t="s">
        <v>213</v>
      </c>
      <c r="B7" s="12" t="s">
        <v>937</v>
      </c>
      <c r="H7" s="48" t="s">
        <v>938</v>
      </c>
      <c r="V7" s="38" t="s">
        <v>880</v>
      </c>
      <c r="W7" s="19"/>
      <c r="X7" s="67" t="s">
        <v>966</v>
      </c>
      <c r="Y7" s="19"/>
      <c r="Z7" s="19"/>
      <c r="AC7" s="12" t="s">
        <v>968</v>
      </c>
      <c r="AH7" s="29" t="s">
        <v>237</v>
      </c>
    </row>
    <row r="8" spans="1:34" s="14" customFormat="1" x14ac:dyDescent="0.2">
      <c r="B8" s="13" t="s">
        <v>194</v>
      </c>
      <c r="C8" s="13" t="s">
        <v>195</v>
      </c>
      <c r="D8" s="13" t="s">
        <v>196</v>
      </c>
      <c r="E8" s="13" t="s">
        <v>197</v>
      </c>
      <c r="F8" s="13" t="s">
        <v>198</v>
      </c>
      <c r="G8" s="13" t="s">
        <v>199</v>
      </c>
      <c r="H8" s="13" t="s">
        <v>200</v>
      </c>
      <c r="I8" s="13" t="s">
        <v>201</v>
      </c>
      <c r="J8" s="13" t="s">
        <v>202</v>
      </c>
      <c r="K8" s="13" t="s">
        <v>203</v>
      </c>
      <c r="L8" s="13" t="s">
        <v>204</v>
      </c>
      <c r="M8" s="13" t="s">
        <v>205</v>
      </c>
      <c r="N8" s="13" t="s">
        <v>206</v>
      </c>
      <c r="O8" s="13" t="s">
        <v>207</v>
      </c>
      <c r="P8" s="13" t="s">
        <v>208</v>
      </c>
      <c r="Q8" s="13" t="s">
        <v>209</v>
      </c>
      <c r="R8" s="13" t="s">
        <v>210</v>
      </c>
      <c r="S8" s="13" t="s">
        <v>211</v>
      </c>
      <c r="T8" s="13" t="s">
        <v>212</v>
      </c>
      <c r="V8" s="67" t="s">
        <v>965</v>
      </c>
      <c r="W8" s="19"/>
      <c r="X8" s="13" t="s">
        <v>219</v>
      </c>
      <c r="Y8" s="13" t="s">
        <v>220</v>
      </c>
      <c r="Z8" s="13" t="s">
        <v>218</v>
      </c>
      <c r="AA8" s="25" t="str">
        <f>_xlfn.CONCAT("In Scope for ",X5)</f>
        <v>In Scope for Low</v>
      </c>
      <c r="AC8" s="13" t="s">
        <v>969</v>
      </c>
      <c r="AD8" s="13" t="s">
        <v>973</v>
      </c>
      <c r="AE8" s="13" t="s">
        <v>970</v>
      </c>
      <c r="AF8" s="25" t="s">
        <v>971</v>
      </c>
      <c r="AH8" s="17"/>
    </row>
    <row r="9" spans="1:34" x14ac:dyDescent="0.2">
      <c r="A9" s="15" t="s">
        <v>5</v>
      </c>
      <c r="B9" s="22" t="str">
        <f>IF(B$5="S","S","x")</f>
        <v>S</v>
      </c>
      <c r="C9" s="22"/>
      <c r="D9" s="22" t="str">
        <f>IF(D$5="S","S","x")</f>
        <v>x</v>
      </c>
      <c r="E9" s="22"/>
      <c r="F9" s="22"/>
      <c r="G9" s="22"/>
      <c r="H9" s="22"/>
      <c r="I9" s="22" t="str">
        <f>IF(I$5="S","S","x")</f>
        <v>x</v>
      </c>
      <c r="J9" s="22"/>
      <c r="K9" s="22"/>
      <c r="L9" s="22"/>
      <c r="M9" s="22"/>
      <c r="N9" s="22" t="str">
        <f>IF(N$5="S","S","x")</f>
        <v>S</v>
      </c>
      <c r="O9" s="22"/>
      <c r="P9" s="22"/>
      <c r="Q9" s="22" t="str">
        <f>IF(Q$5="S","S","x")</f>
        <v>S</v>
      </c>
      <c r="R9" s="22"/>
      <c r="S9" s="22"/>
      <c r="T9" s="22"/>
      <c r="V9" s="46" t="str">
        <f>IF(COUNTIF(B9:T9,"S")&gt;0,"Y","N")</f>
        <v>Y</v>
      </c>
      <c r="W9" s="18"/>
      <c r="X9" s="22" t="s">
        <v>222</v>
      </c>
      <c r="Y9" s="22" t="s">
        <v>222</v>
      </c>
      <c r="Z9" s="22" t="s">
        <v>222</v>
      </c>
      <c r="AA9" s="24" t="str">
        <f>IF($X$5="Low",X9,IF($X$5="Moderate",Y9,IF($X$5="High",Z9)))</f>
        <v>Y</v>
      </c>
      <c r="AB9" s="47" t="str">
        <f>LEFT(A9,5)</f>
        <v xml:space="preserve">AC-1 </v>
      </c>
      <c r="AC9" s="26"/>
      <c r="AD9" s="26"/>
      <c r="AE9" s="26"/>
      <c r="AF9" s="27">
        <f>IF($X$5="Low",AC9,IF($X$5="Moderate",AD9,IF($X$5="High",AE9)))</f>
        <v>0</v>
      </c>
      <c r="AH9" s="30" t="str">
        <f t="shared" ref="AH9:AH41" si="0">IF(V9="N","N",IF(OR(AF9="",AF9=0),AA9,CONCATENATE(AA9," + ",AF9)))</f>
        <v>Y</v>
      </c>
    </row>
    <row r="10" spans="1:34" x14ac:dyDescent="0.2">
      <c r="A10" s="15" t="s">
        <v>6</v>
      </c>
      <c r="B10" s="22" t="str">
        <f>IF(B$5="S","S","x")</f>
        <v>S</v>
      </c>
      <c r="C10" s="22"/>
      <c r="D10" s="22" t="str">
        <f t="shared" ref="D10:D14" si="1">IF(D$5="S","S","x")</f>
        <v>x</v>
      </c>
      <c r="E10" s="22" t="str">
        <f>IF(E$5="S","S","x")</f>
        <v>x</v>
      </c>
      <c r="F10" s="22"/>
      <c r="G10" s="22"/>
      <c r="H10" s="22"/>
      <c r="I10" s="22" t="str">
        <f>IF(I$5="S","S","x")</f>
        <v>x</v>
      </c>
      <c r="J10" s="22"/>
      <c r="K10" s="22"/>
      <c r="L10" s="22" t="str">
        <f>IF(L$5="S","S","x")</f>
        <v>S</v>
      </c>
      <c r="M10" s="22" t="str">
        <f>IF(M$5="S","S","x")</f>
        <v>S</v>
      </c>
      <c r="N10" s="22"/>
      <c r="O10" s="22"/>
      <c r="P10" s="22"/>
      <c r="Q10" s="22" t="str">
        <f>IF(Q$5="S","S","x")</f>
        <v>S</v>
      </c>
      <c r="R10" s="22"/>
      <c r="S10" s="22"/>
      <c r="T10" s="22"/>
      <c r="V10" s="46" t="str">
        <f t="shared" ref="V10:V74" si="2">IF(COUNTIF(B10:T10,"S")&gt;0,"Y","N")</f>
        <v>Y</v>
      </c>
      <c r="W10" s="18"/>
      <c r="X10" s="22" t="s">
        <v>222</v>
      </c>
      <c r="Y10" s="22" t="s">
        <v>222</v>
      </c>
      <c r="Z10" s="22" t="s">
        <v>222</v>
      </c>
      <c r="AA10" s="24" t="str">
        <f t="shared" ref="AA10:AA73" si="3">IF($X$5="Low",X10,IF($X$5="Moderate",Y10,IF($X$5="High",Z10)))</f>
        <v>Y</v>
      </c>
      <c r="AB10" s="47" t="str">
        <f t="shared" ref="AB10:AB73" si="4">LEFT(A10,5)</f>
        <v xml:space="preserve">AC-2 </v>
      </c>
      <c r="AC10" s="26"/>
      <c r="AD10" s="26" t="s">
        <v>221</v>
      </c>
      <c r="AE10" s="26" t="s">
        <v>902</v>
      </c>
      <c r="AF10" s="27">
        <f t="shared" ref="AF10:AF73" si="5">IF($X$5="Low",AC10,IF($X$5="Moderate",AD10,IF($X$5="High",AE10)))</f>
        <v>0</v>
      </c>
      <c r="AH10" s="30" t="str">
        <f t="shared" si="0"/>
        <v>Y</v>
      </c>
    </row>
    <row r="11" spans="1:34" x14ac:dyDescent="0.2">
      <c r="A11" s="15" t="s">
        <v>187</v>
      </c>
      <c r="B11" s="22"/>
      <c r="C11" s="22"/>
      <c r="D11" s="22" t="str">
        <f t="shared" si="1"/>
        <v>x</v>
      </c>
      <c r="E11" s="22"/>
      <c r="F11" s="22"/>
      <c r="G11" s="22"/>
      <c r="H11" s="22"/>
      <c r="I11" s="22"/>
      <c r="J11" s="22"/>
      <c r="K11" s="22"/>
      <c r="L11" s="22"/>
      <c r="M11" s="22"/>
      <c r="N11" s="22"/>
      <c r="O11" s="22"/>
      <c r="P11" s="22"/>
      <c r="Q11" s="22"/>
      <c r="R11" s="22"/>
      <c r="S11" s="22"/>
      <c r="T11" s="22"/>
      <c r="V11" s="46" t="str">
        <f t="shared" si="2"/>
        <v>N</v>
      </c>
      <c r="W11" s="18"/>
      <c r="X11" s="22" t="s">
        <v>222</v>
      </c>
      <c r="Y11" s="22" t="s">
        <v>222</v>
      </c>
      <c r="Z11" s="22" t="s">
        <v>222</v>
      </c>
      <c r="AA11" s="24" t="str">
        <f t="shared" si="3"/>
        <v>Y</v>
      </c>
      <c r="AB11" s="47" t="str">
        <f t="shared" si="4"/>
        <v xml:space="preserve">AC-3 </v>
      </c>
      <c r="AC11" s="26"/>
      <c r="AD11" s="26"/>
      <c r="AE11" s="26"/>
      <c r="AF11" s="27">
        <f t="shared" si="5"/>
        <v>0</v>
      </c>
      <c r="AH11" s="30" t="str">
        <f t="shared" si="0"/>
        <v>N</v>
      </c>
    </row>
    <row r="12" spans="1:34" x14ac:dyDescent="0.2">
      <c r="A12" s="15" t="s">
        <v>29</v>
      </c>
      <c r="B12" s="22"/>
      <c r="C12" s="22"/>
      <c r="D12" s="22" t="str">
        <f t="shared" si="1"/>
        <v>x</v>
      </c>
      <c r="E12" s="22" t="str">
        <f>IF(E$5="S","S","x")</f>
        <v>x</v>
      </c>
      <c r="F12" s="22"/>
      <c r="G12" s="22"/>
      <c r="H12" s="22"/>
      <c r="I12" s="22"/>
      <c r="J12" s="22"/>
      <c r="K12" s="22"/>
      <c r="L12" s="22"/>
      <c r="M12" s="22"/>
      <c r="N12" s="22"/>
      <c r="O12" s="22"/>
      <c r="P12" s="22"/>
      <c r="Q12" s="22"/>
      <c r="R12" s="22"/>
      <c r="S12" s="22"/>
      <c r="T12" s="22"/>
      <c r="V12" s="46" t="str">
        <f t="shared" si="2"/>
        <v>N</v>
      </c>
      <c r="W12" s="18"/>
      <c r="X12" s="45" t="s">
        <v>223</v>
      </c>
      <c r="Y12" s="22" t="s">
        <v>222</v>
      </c>
      <c r="Z12" s="22" t="s">
        <v>222</v>
      </c>
      <c r="AA12" s="24" t="str">
        <f t="shared" si="3"/>
        <v>N</v>
      </c>
      <c r="AB12" s="47" t="str">
        <f t="shared" si="4"/>
        <v xml:space="preserve">AC-5 </v>
      </c>
      <c r="AC12" s="26"/>
      <c r="AD12" s="26"/>
      <c r="AE12" s="26"/>
      <c r="AF12" s="27">
        <f t="shared" si="5"/>
        <v>0</v>
      </c>
      <c r="AH12" s="30" t="str">
        <f t="shared" si="0"/>
        <v>N</v>
      </c>
    </row>
    <row r="13" spans="1:34" x14ac:dyDescent="0.2">
      <c r="A13" s="15" t="s">
        <v>186</v>
      </c>
      <c r="B13" s="22"/>
      <c r="C13" s="22"/>
      <c r="D13" s="22" t="str">
        <f t="shared" si="1"/>
        <v>x</v>
      </c>
      <c r="E13" s="22" t="str">
        <f>IF(E$5="S","S","x")</f>
        <v>x</v>
      </c>
      <c r="F13" s="22"/>
      <c r="G13" s="22"/>
      <c r="H13" s="22"/>
      <c r="I13" s="22"/>
      <c r="J13" s="22"/>
      <c r="K13" s="22"/>
      <c r="L13" s="22"/>
      <c r="M13" s="22"/>
      <c r="N13" s="22"/>
      <c r="O13" s="22"/>
      <c r="P13" s="22"/>
      <c r="Q13" s="22"/>
      <c r="R13" s="22"/>
      <c r="S13" s="22"/>
      <c r="T13" s="22"/>
      <c r="V13" s="46" t="str">
        <f t="shared" si="2"/>
        <v>N</v>
      </c>
      <c r="W13" s="18"/>
      <c r="X13" s="45" t="s">
        <v>223</v>
      </c>
      <c r="Y13" s="22" t="s">
        <v>222</v>
      </c>
      <c r="Z13" s="22" t="s">
        <v>222</v>
      </c>
      <c r="AA13" s="24" t="str">
        <f t="shared" si="3"/>
        <v>N</v>
      </c>
      <c r="AB13" s="47" t="str">
        <f t="shared" si="4"/>
        <v xml:space="preserve">AC-6 </v>
      </c>
      <c r="AC13" s="26"/>
      <c r="AD13" s="26" t="s">
        <v>903</v>
      </c>
      <c r="AE13" s="26" t="s">
        <v>904</v>
      </c>
      <c r="AF13" s="27">
        <f t="shared" si="5"/>
        <v>0</v>
      </c>
      <c r="AH13" s="30" t="str">
        <f t="shared" si="0"/>
        <v>N</v>
      </c>
    </row>
    <row r="14" spans="1:34" x14ac:dyDescent="0.2">
      <c r="A14" s="15" t="s">
        <v>7</v>
      </c>
      <c r="B14" s="22" t="str">
        <f>IF(B$5="S","S","x")</f>
        <v>S</v>
      </c>
      <c r="C14" s="22"/>
      <c r="D14" s="22" t="str">
        <f t="shared" si="1"/>
        <v>x</v>
      </c>
      <c r="E14" s="22"/>
      <c r="F14" s="22"/>
      <c r="G14" s="22"/>
      <c r="H14" s="22"/>
      <c r="I14" s="22"/>
      <c r="J14" s="22"/>
      <c r="K14" s="22"/>
      <c r="L14" s="22" t="str">
        <f>IF(L$5="S","S","x")</f>
        <v>S</v>
      </c>
      <c r="M14" s="22" t="str">
        <f>IF(M$5="S","S","x")</f>
        <v>S</v>
      </c>
      <c r="N14" s="22"/>
      <c r="O14" s="22"/>
      <c r="P14" s="22"/>
      <c r="Q14" s="22"/>
      <c r="R14" s="22"/>
      <c r="S14" s="22"/>
      <c r="T14" s="22"/>
      <c r="V14" s="46" t="str">
        <f t="shared" si="2"/>
        <v>Y</v>
      </c>
      <c r="W14" s="18"/>
      <c r="X14" s="22" t="s">
        <v>222</v>
      </c>
      <c r="Y14" s="22" t="s">
        <v>222</v>
      </c>
      <c r="Z14" s="22" t="s">
        <v>222</v>
      </c>
      <c r="AA14" s="24" t="str">
        <f t="shared" si="3"/>
        <v>Y</v>
      </c>
      <c r="AB14" s="47" t="str">
        <f t="shared" si="4"/>
        <v xml:space="preserve">AC-7 </v>
      </c>
      <c r="AC14" s="26"/>
      <c r="AD14" s="26"/>
      <c r="AE14" s="26"/>
      <c r="AF14" s="27">
        <f t="shared" si="5"/>
        <v>0</v>
      </c>
      <c r="AH14" s="30" t="str">
        <f t="shared" si="0"/>
        <v>Y</v>
      </c>
    </row>
    <row r="15" spans="1:34" x14ac:dyDescent="0.2">
      <c r="A15" s="15" t="s">
        <v>52</v>
      </c>
      <c r="B15" s="22"/>
      <c r="C15" s="22"/>
      <c r="D15" s="22"/>
      <c r="E15" s="22"/>
      <c r="F15" s="22"/>
      <c r="G15" s="22" t="str">
        <f>IF(G$5="S","S","x")</f>
        <v>S</v>
      </c>
      <c r="H15" s="22"/>
      <c r="I15" s="22"/>
      <c r="J15" s="22"/>
      <c r="K15" s="22"/>
      <c r="L15" s="22"/>
      <c r="M15" s="22"/>
      <c r="N15" s="22"/>
      <c r="O15" s="22"/>
      <c r="P15" s="22"/>
      <c r="Q15" s="22"/>
      <c r="R15" s="22"/>
      <c r="S15" s="22"/>
      <c r="T15" s="22"/>
      <c r="V15" s="46" t="str">
        <f t="shared" si="2"/>
        <v>Y</v>
      </c>
      <c r="W15" s="18"/>
      <c r="X15" s="22" t="s">
        <v>222</v>
      </c>
      <c r="Y15" s="22" t="s">
        <v>222</v>
      </c>
      <c r="Z15" s="22" t="s">
        <v>222</v>
      </c>
      <c r="AA15" s="24" t="str">
        <f t="shared" si="3"/>
        <v>Y</v>
      </c>
      <c r="AB15" s="47" t="str">
        <f t="shared" si="4"/>
        <v xml:space="preserve">AC-8 </v>
      </c>
      <c r="AC15" s="26"/>
      <c r="AD15" s="26"/>
      <c r="AE15" s="26"/>
      <c r="AF15" s="27">
        <f t="shared" si="5"/>
        <v>0</v>
      </c>
      <c r="AH15" s="30" t="str">
        <f t="shared" si="0"/>
        <v>Y</v>
      </c>
    </row>
    <row r="16" spans="1:34" x14ac:dyDescent="0.2">
      <c r="A16" s="15" t="s">
        <v>192</v>
      </c>
      <c r="B16" s="22" t="str">
        <f>IF(B$5="S","S","x")</f>
        <v>S</v>
      </c>
      <c r="C16" s="22"/>
      <c r="D16" s="22"/>
      <c r="E16" s="22"/>
      <c r="F16" s="22"/>
      <c r="G16" s="22"/>
      <c r="H16" s="22"/>
      <c r="I16" s="22"/>
      <c r="J16" s="22"/>
      <c r="K16" s="22"/>
      <c r="L16" s="22"/>
      <c r="M16" s="22"/>
      <c r="N16" s="22"/>
      <c r="O16" s="22"/>
      <c r="P16" s="22"/>
      <c r="Q16" s="22"/>
      <c r="R16" s="22"/>
      <c r="S16" s="22"/>
      <c r="T16" s="22"/>
      <c r="V16" s="46" t="str">
        <f t="shared" si="2"/>
        <v>Y</v>
      </c>
      <c r="W16" s="18"/>
      <c r="X16" s="45" t="s">
        <v>223</v>
      </c>
      <c r="Y16" s="22" t="s">
        <v>222</v>
      </c>
      <c r="Z16" s="22" t="s">
        <v>222</v>
      </c>
      <c r="AA16" s="24" t="str">
        <f t="shared" si="3"/>
        <v>N</v>
      </c>
      <c r="AB16" s="47" t="str">
        <f t="shared" si="4"/>
        <v>AC-11</v>
      </c>
      <c r="AC16" s="26"/>
      <c r="AD16" s="28" t="s">
        <v>225</v>
      </c>
      <c r="AE16" s="28" t="s">
        <v>225</v>
      </c>
      <c r="AF16" s="27">
        <f t="shared" si="5"/>
        <v>0</v>
      </c>
      <c r="AH16" s="30" t="str">
        <f t="shared" si="0"/>
        <v>N</v>
      </c>
    </row>
    <row r="17" spans="1:34" x14ac:dyDescent="0.2">
      <c r="A17" s="15" t="s">
        <v>882</v>
      </c>
      <c r="B17" s="22" t="str">
        <f>IF(B$5="S","S","x")</f>
        <v>S</v>
      </c>
      <c r="C17" s="22"/>
      <c r="D17" s="22"/>
      <c r="E17" s="22"/>
      <c r="F17" s="22"/>
      <c r="G17" s="22"/>
      <c r="H17" s="22"/>
      <c r="I17" s="22"/>
      <c r="J17" s="22"/>
      <c r="K17" s="22"/>
      <c r="L17" s="22"/>
      <c r="M17" s="22"/>
      <c r="N17" s="22"/>
      <c r="O17" s="22"/>
      <c r="P17" s="22"/>
      <c r="Q17" s="22"/>
      <c r="R17" s="22"/>
      <c r="S17" s="22"/>
      <c r="T17" s="22"/>
      <c r="V17" s="46" t="str">
        <f t="shared" si="2"/>
        <v>Y</v>
      </c>
      <c r="W17" s="18"/>
      <c r="X17" s="45" t="s">
        <v>223</v>
      </c>
      <c r="Y17" s="22" t="s">
        <v>222</v>
      </c>
      <c r="Z17" s="22" t="s">
        <v>222</v>
      </c>
      <c r="AA17" s="24" t="str">
        <f t="shared" si="3"/>
        <v>N</v>
      </c>
      <c r="AB17" s="47" t="str">
        <f t="shared" si="4"/>
        <v>AC-12</v>
      </c>
      <c r="AC17" s="26"/>
      <c r="AD17" s="26"/>
      <c r="AE17" s="26"/>
      <c r="AF17" s="27">
        <f t="shared" si="5"/>
        <v>0</v>
      </c>
      <c r="AH17" s="30" t="str">
        <f t="shared" si="0"/>
        <v>N</v>
      </c>
    </row>
    <row r="18" spans="1:34" x14ac:dyDescent="0.2">
      <c r="A18" s="15" t="s">
        <v>75</v>
      </c>
      <c r="B18" s="22"/>
      <c r="C18" s="22"/>
      <c r="D18" s="22"/>
      <c r="E18" s="22"/>
      <c r="F18" s="22"/>
      <c r="G18" s="22"/>
      <c r="H18" s="22"/>
      <c r="I18" s="22" t="str">
        <f>IF(I$5="S","S","x")</f>
        <v>x</v>
      </c>
      <c r="J18" s="22"/>
      <c r="K18" s="22"/>
      <c r="L18" s="22" t="str">
        <f t="shared" ref="L18:M20" si="6">IF(L$5="S","S","x")</f>
        <v>S</v>
      </c>
      <c r="M18" s="22" t="str">
        <f t="shared" si="6"/>
        <v>S</v>
      </c>
      <c r="N18" s="22"/>
      <c r="O18" s="22"/>
      <c r="P18" s="22"/>
      <c r="Q18" s="22"/>
      <c r="R18" s="22"/>
      <c r="S18" s="22"/>
      <c r="T18" s="22"/>
      <c r="V18" s="46" t="str">
        <f t="shared" si="2"/>
        <v>Y</v>
      </c>
      <c r="W18" s="18"/>
      <c r="X18" s="22" t="s">
        <v>222</v>
      </c>
      <c r="Y18" s="22" t="s">
        <v>222</v>
      </c>
      <c r="Z18" s="22" t="s">
        <v>222</v>
      </c>
      <c r="AA18" s="24" t="str">
        <f t="shared" si="3"/>
        <v>Y</v>
      </c>
      <c r="AB18" s="47" t="str">
        <f t="shared" si="4"/>
        <v>AC-14</v>
      </c>
      <c r="AC18" s="26"/>
      <c r="AD18" s="28"/>
      <c r="AE18" s="28"/>
      <c r="AF18" s="27">
        <f t="shared" si="5"/>
        <v>0</v>
      </c>
      <c r="AH18" s="30" t="str">
        <f t="shared" si="0"/>
        <v>Y</v>
      </c>
    </row>
    <row r="19" spans="1:34" x14ac:dyDescent="0.2">
      <c r="A19" s="15" t="s">
        <v>38</v>
      </c>
      <c r="B19" s="22"/>
      <c r="C19" s="22"/>
      <c r="D19" s="22" t="str">
        <f t="shared" ref="D19:D24" si="7">IF(D$5="S","S","x")</f>
        <v>x</v>
      </c>
      <c r="E19" s="22"/>
      <c r="F19" s="22" t="str">
        <f>IF(F$5="S","S","x")</f>
        <v>S</v>
      </c>
      <c r="G19" s="22"/>
      <c r="H19" s="22"/>
      <c r="I19" s="22"/>
      <c r="J19" s="22"/>
      <c r="K19" s="22"/>
      <c r="L19" s="22" t="str">
        <f t="shared" si="6"/>
        <v>S</v>
      </c>
      <c r="M19" s="22" t="str">
        <f t="shared" si="6"/>
        <v>S</v>
      </c>
      <c r="N19" s="22"/>
      <c r="O19" s="22"/>
      <c r="P19" s="22"/>
      <c r="Q19" s="22"/>
      <c r="R19" s="22"/>
      <c r="S19" s="22"/>
      <c r="T19" s="22"/>
      <c r="V19" s="46" t="str">
        <f t="shared" si="2"/>
        <v>Y</v>
      </c>
      <c r="W19" s="18"/>
      <c r="X19" s="22" t="s">
        <v>222</v>
      </c>
      <c r="Y19" s="22" t="s">
        <v>222</v>
      </c>
      <c r="Z19" s="22" t="s">
        <v>222</v>
      </c>
      <c r="AA19" s="24" t="str">
        <f t="shared" si="3"/>
        <v>Y</v>
      </c>
      <c r="AB19" s="47" t="str">
        <f t="shared" si="4"/>
        <v>AC-17</v>
      </c>
      <c r="AC19" s="26"/>
      <c r="AD19" s="26" t="s">
        <v>221</v>
      </c>
      <c r="AE19" s="26" t="s">
        <v>221</v>
      </c>
      <c r="AF19" s="27">
        <f t="shared" si="5"/>
        <v>0</v>
      </c>
      <c r="AH19" s="30" t="str">
        <f t="shared" si="0"/>
        <v>Y</v>
      </c>
    </row>
    <row r="20" spans="1:34" x14ac:dyDescent="0.2">
      <c r="A20" s="15" t="s">
        <v>26</v>
      </c>
      <c r="B20" s="22"/>
      <c r="C20" s="22"/>
      <c r="D20" s="22" t="str">
        <f t="shared" si="7"/>
        <v>x</v>
      </c>
      <c r="E20" s="22"/>
      <c r="F20" s="22"/>
      <c r="G20" s="22"/>
      <c r="H20" s="22"/>
      <c r="I20" s="22"/>
      <c r="J20" s="22"/>
      <c r="K20" s="22"/>
      <c r="L20" s="22" t="str">
        <f t="shared" si="6"/>
        <v>S</v>
      </c>
      <c r="M20" s="22" t="str">
        <f t="shared" si="6"/>
        <v>S</v>
      </c>
      <c r="N20" s="22"/>
      <c r="O20" s="22"/>
      <c r="P20" s="22"/>
      <c r="Q20" s="22"/>
      <c r="R20" s="22"/>
      <c r="S20" s="22"/>
      <c r="T20" s="22"/>
      <c r="V20" s="46" t="str">
        <f t="shared" si="2"/>
        <v>Y</v>
      </c>
      <c r="W20" s="18"/>
      <c r="X20" s="22" t="s">
        <v>222</v>
      </c>
      <c r="Y20" s="22" t="s">
        <v>222</v>
      </c>
      <c r="Z20" s="22" t="s">
        <v>222</v>
      </c>
      <c r="AA20" s="24" t="str">
        <f t="shared" si="3"/>
        <v>Y</v>
      </c>
      <c r="AB20" s="47" t="str">
        <f t="shared" si="4"/>
        <v>AC-18</v>
      </c>
      <c r="AC20" s="26"/>
      <c r="AD20" s="28" t="s">
        <v>225</v>
      </c>
      <c r="AE20" s="26" t="s">
        <v>905</v>
      </c>
      <c r="AF20" s="27">
        <f t="shared" si="5"/>
        <v>0</v>
      </c>
      <c r="AH20" s="30" t="str">
        <f t="shared" si="0"/>
        <v>Y</v>
      </c>
    </row>
    <row r="21" spans="1:34" x14ac:dyDescent="0.2">
      <c r="A21" s="15" t="s">
        <v>27</v>
      </c>
      <c r="B21" s="22"/>
      <c r="C21" s="22"/>
      <c r="D21" s="22" t="str">
        <f t="shared" si="7"/>
        <v>x</v>
      </c>
      <c r="E21" s="22"/>
      <c r="F21" s="22"/>
      <c r="G21" s="22"/>
      <c r="H21" s="22"/>
      <c r="I21" s="22"/>
      <c r="J21" s="22"/>
      <c r="K21" s="22"/>
      <c r="L21" s="22" t="str">
        <f>IF(L$5="S","S","x")</f>
        <v>S</v>
      </c>
      <c r="M21" s="22"/>
      <c r="N21" s="22"/>
      <c r="O21" s="22"/>
      <c r="P21" s="22" t="str">
        <f>IF(P$5="S","S","x")</f>
        <v>S</v>
      </c>
      <c r="Q21" s="22"/>
      <c r="R21" s="22"/>
      <c r="S21" s="22"/>
      <c r="T21" s="22"/>
      <c r="V21" s="46" t="str">
        <f t="shared" si="2"/>
        <v>Y</v>
      </c>
      <c r="W21" s="18"/>
      <c r="X21" s="22" t="s">
        <v>222</v>
      </c>
      <c r="Y21" s="22" t="s">
        <v>222</v>
      </c>
      <c r="Z21" s="22" t="s">
        <v>222</v>
      </c>
      <c r="AA21" s="24" t="str">
        <f t="shared" si="3"/>
        <v>Y</v>
      </c>
      <c r="AB21" s="47" t="str">
        <f t="shared" si="4"/>
        <v>AC-19</v>
      </c>
      <c r="AC21" s="26"/>
      <c r="AD21" s="28" t="s">
        <v>906</v>
      </c>
      <c r="AE21" s="28" t="s">
        <v>906</v>
      </c>
      <c r="AF21" s="27">
        <f t="shared" si="5"/>
        <v>0</v>
      </c>
      <c r="AH21" s="30" t="str">
        <f t="shared" si="0"/>
        <v>Y</v>
      </c>
    </row>
    <row r="22" spans="1:34" x14ac:dyDescent="0.2">
      <c r="A22" s="15" t="s">
        <v>13</v>
      </c>
      <c r="B22" s="22"/>
      <c r="C22" s="22" t="str">
        <f t="shared" ref="C22:C23" si="8">IF(C$5="S","S","x")</f>
        <v>S</v>
      </c>
      <c r="D22" s="22" t="str">
        <f t="shared" si="7"/>
        <v>x</v>
      </c>
      <c r="E22" s="22"/>
      <c r="F22" s="22"/>
      <c r="G22" s="22" t="str">
        <f t="shared" ref="G22:G23" si="9">IF(G$5="S","S","x")</f>
        <v>S</v>
      </c>
      <c r="H22" s="22"/>
      <c r="I22" s="22"/>
      <c r="J22" s="22"/>
      <c r="K22" s="22"/>
      <c r="L22" s="22"/>
      <c r="M22" s="22"/>
      <c r="N22" s="22"/>
      <c r="O22" s="22"/>
      <c r="P22" s="22"/>
      <c r="Q22" s="22"/>
      <c r="R22" s="22"/>
      <c r="S22" s="22"/>
      <c r="T22" s="22"/>
      <c r="V22" s="46" t="str">
        <f t="shared" si="2"/>
        <v>Y</v>
      </c>
      <c r="W22" s="18"/>
      <c r="X22" s="45" t="s">
        <v>223</v>
      </c>
      <c r="Y22" s="22" t="s">
        <v>222</v>
      </c>
      <c r="Z22" s="22" t="s">
        <v>222</v>
      </c>
      <c r="AA22" s="24" t="str">
        <f t="shared" si="3"/>
        <v>N</v>
      </c>
      <c r="AB22" s="47" t="str">
        <f t="shared" si="4"/>
        <v>AC-21</v>
      </c>
      <c r="AC22" s="26"/>
      <c r="AD22" s="26"/>
      <c r="AE22" s="26"/>
      <c r="AF22" s="27">
        <f t="shared" si="5"/>
        <v>0</v>
      </c>
      <c r="AH22" s="30" t="str">
        <f t="shared" si="0"/>
        <v>N</v>
      </c>
    </row>
    <row r="23" spans="1:34" x14ac:dyDescent="0.2">
      <c r="A23" s="15" t="s">
        <v>8</v>
      </c>
      <c r="B23" s="22" t="str">
        <f t="shared" ref="B23:B24" si="10">IF(B$5="S","S","x")</f>
        <v>S</v>
      </c>
      <c r="C23" s="22" t="str">
        <f t="shared" si="8"/>
        <v>S</v>
      </c>
      <c r="D23" s="22" t="str">
        <f t="shared" si="7"/>
        <v>x</v>
      </c>
      <c r="E23" s="22"/>
      <c r="F23" s="22"/>
      <c r="G23" s="22" t="str">
        <f t="shared" si="9"/>
        <v>S</v>
      </c>
      <c r="H23" s="22"/>
      <c r="I23" s="22"/>
      <c r="J23" s="22"/>
      <c r="K23" s="22"/>
      <c r="L23" s="22"/>
      <c r="M23" s="22"/>
      <c r="N23" s="22"/>
      <c r="O23" s="22"/>
      <c r="P23" s="22"/>
      <c r="Q23" s="22"/>
      <c r="R23" s="22"/>
      <c r="S23" s="22"/>
      <c r="T23" s="22"/>
      <c r="V23" s="46" t="str">
        <f t="shared" si="2"/>
        <v>Y</v>
      </c>
      <c r="W23" s="18"/>
      <c r="X23" s="45" t="s">
        <v>223</v>
      </c>
      <c r="Y23" s="45" t="s">
        <v>223</v>
      </c>
      <c r="Z23" s="45" t="s">
        <v>223</v>
      </c>
      <c r="AA23" s="24" t="str">
        <f t="shared" si="3"/>
        <v>N</v>
      </c>
      <c r="AB23" s="47" t="str">
        <f t="shared" si="4"/>
        <v>AC-23</v>
      </c>
      <c r="AC23" s="26"/>
      <c r="AD23" s="26"/>
      <c r="AE23" s="26"/>
      <c r="AF23" s="27">
        <f t="shared" si="5"/>
        <v>0</v>
      </c>
      <c r="AH23" s="30" t="str">
        <f t="shared" si="0"/>
        <v>N</v>
      </c>
    </row>
    <row r="24" spans="1:34" x14ac:dyDescent="0.2">
      <c r="A24" s="15" t="s">
        <v>9</v>
      </c>
      <c r="B24" s="22" t="str">
        <f t="shared" si="10"/>
        <v>S</v>
      </c>
      <c r="C24" s="22"/>
      <c r="D24" s="22" t="str">
        <f t="shared" si="7"/>
        <v>x</v>
      </c>
      <c r="E24" s="22"/>
      <c r="F24" s="22"/>
      <c r="G24" s="22"/>
      <c r="H24" s="22"/>
      <c r="I24" s="22"/>
      <c r="J24" s="22"/>
      <c r="K24" s="22"/>
      <c r="L24" s="22"/>
      <c r="M24" s="22"/>
      <c r="N24" s="22"/>
      <c r="O24" s="22"/>
      <c r="P24" s="22"/>
      <c r="Q24" s="22"/>
      <c r="R24" s="22"/>
      <c r="S24" s="22"/>
      <c r="T24" s="22"/>
      <c r="V24" s="46" t="str">
        <f t="shared" si="2"/>
        <v>Y</v>
      </c>
      <c r="W24" s="18"/>
      <c r="X24" s="45" t="s">
        <v>223</v>
      </c>
      <c r="Y24" s="45" t="s">
        <v>223</v>
      </c>
      <c r="Z24" s="45" t="s">
        <v>223</v>
      </c>
      <c r="AA24" s="24" t="str">
        <f t="shared" si="3"/>
        <v>N</v>
      </c>
      <c r="AB24" s="47" t="str">
        <f t="shared" si="4"/>
        <v>AC-24</v>
      </c>
      <c r="AC24" s="26"/>
      <c r="AD24" s="26"/>
      <c r="AE24" s="26"/>
      <c r="AF24" s="27">
        <f t="shared" si="5"/>
        <v>0</v>
      </c>
      <c r="AH24" s="30" t="str">
        <f t="shared" si="0"/>
        <v>N</v>
      </c>
    </row>
    <row r="25" spans="1:34" x14ac:dyDescent="0.2">
      <c r="A25" s="15" t="s">
        <v>132</v>
      </c>
      <c r="B25" s="22"/>
      <c r="C25" s="22"/>
      <c r="D25" s="22"/>
      <c r="E25" s="22"/>
      <c r="F25" s="22"/>
      <c r="G25" s="22" t="str">
        <f>IF(G$5="S","S","x")</f>
        <v>S</v>
      </c>
      <c r="H25" s="22"/>
      <c r="I25" s="22"/>
      <c r="J25" s="22"/>
      <c r="K25" s="22"/>
      <c r="L25" s="22"/>
      <c r="M25" s="22"/>
      <c r="N25" s="22"/>
      <c r="O25" s="22"/>
      <c r="P25" s="22"/>
      <c r="Q25" s="22" t="str">
        <f t="shared" ref="Q25:Q27" si="11">IF(Q$5="S","S","x")</f>
        <v>S</v>
      </c>
      <c r="R25" s="22"/>
      <c r="S25" s="22"/>
      <c r="T25" s="22"/>
      <c r="V25" s="46" t="str">
        <f t="shared" si="2"/>
        <v>Y</v>
      </c>
      <c r="W25" s="18"/>
      <c r="X25" s="22" t="s">
        <v>222</v>
      </c>
      <c r="Y25" s="22" t="s">
        <v>222</v>
      </c>
      <c r="Z25" s="22" t="s">
        <v>222</v>
      </c>
      <c r="AA25" s="24" t="str">
        <f t="shared" si="3"/>
        <v>Y</v>
      </c>
      <c r="AB25" s="47" t="str">
        <f t="shared" si="4"/>
        <v xml:space="preserve">AT-1 </v>
      </c>
      <c r="AC25" s="26"/>
      <c r="AD25" s="26"/>
      <c r="AE25" s="26"/>
      <c r="AF25" s="27">
        <f t="shared" si="5"/>
        <v>0</v>
      </c>
      <c r="AH25" s="30" t="str">
        <f t="shared" si="0"/>
        <v>Y</v>
      </c>
    </row>
    <row r="26" spans="1:34" x14ac:dyDescent="0.2">
      <c r="A26" s="15" t="s">
        <v>133</v>
      </c>
      <c r="B26" s="22"/>
      <c r="C26" s="22"/>
      <c r="D26" s="22"/>
      <c r="E26" s="22"/>
      <c r="F26" s="22"/>
      <c r="G26" s="22"/>
      <c r="H26" s="22"/>
      <c r="I26" s="22"/>
      <c r="J26" s="22"/>
      <c r="K26" s="22"/>
      <c r="L26" s="22"/>
      <c r="M26" s="22"/>
      <c r="N26" s="22"/>
      <c r="O26" s="22"/>
      <c r="P26" s="22"/>
      <c r="Q26" s="22" t="str">
        <f t="shared" si="11"/>
        <v>S</v>
      </c>
      <c r="R26" s="22"/>
      <c r="S26" s="22"/>
      <c r="T26" s="22"/>
      <c r="V26" s="46" t="str">
        <f t="shared" si="2"/>
        <v>Y</v>
      </c>
      <c r="W26" s="18"/>
      <c r="X26" s="22" t="s">
        <v>222</v>
      </c>
      <c r="Y26" s="22" t="s">
        <v>222</v>
      </c>
      <c r="Z26" s="22" t="s">
        <v>222</v>
      </c>
      <c r="AA26" s="24" t="str">
        <f t="shared" si="3"/>
        <v>Y</v>
      </c>
      <c r="AB26" s="47" t="str">
        <f t="shared" si="4"/>
        <v xml:space="preserve">AT-2 </v>
      </c>
      <c r="AC26" s="26"/>
      <c r="AD26" s="28" t="s">
        <v>227</v>
      </c>
      <c r="AE26" s="28" t="s">
        <v>227</v>
      </c>
      <c r="AF26" s="27">
        <f t="shared" si="5"/>
        <v>0</v>
      </c>
      <c r="AH26" s="30" t="str">
        <f t="shared" si="0"/>
        <v>Y</v>
      </c>
    </row>
    <row r="27" spans="1:34" x14ac:dyDescent="0.2">
      <c r="A27" s="15" t="s">
        <v>134</v>
      </c>
      <c r="B27" s="22"/>
      <c r="C27" s="22"/>
      <c r="D27" s="22"/>
      <c r="E27" s="22"/>
      <c r="F27" s="22"/>
      <c r="G27" s="22"/>
      <c r="H27" s="22"/>
      <c r="I27" s="22"/>
      <c r="J27" s="22"/>
      <c r="K27" s="22"/>
      <c r="L27" s="22"/>
      <c r="M27" s="22"/>
      <c r="N27" s="22"/>
      <c r="O27" s="22"/>
      <c r="P27" s="22"/>
      <c r="Q27" s="22" t="str">
        <f t="shared" si="11"/>
        <v>S</v>
      </c>
      <c r="R27" s="22"/>
      <c r="S27" s="22"/>
      <c r="T27" s="22"/>
      <c r="V27" s="46" t="str">
        <f t="shared" si="2"/>
        <v>Y</v>
      </c>
      <c r="W27" s="18"/>
      <c r="X27" s="22" t="s">
        <v>222</v>
      </c>
      <c r="Y27" s="22" t="s">
        <v>222</v>
      </c>
      <c r="Z27" s="22" t="s">
        <v>222</v>
      </c>
      <c r="AA27" s="24" t="str">
        <f t="shared" si="3"/>
        <v>Y</v>
      </c>
      <c r="AB27" s="47" t="str">
        <f t="shared" si="4"/>
        <v xml:space="preserve">AT-3 </v>
      </c>
      <c r="AC27" s="26"/>
      <c r="AD27" s="26"/>
      <c r="AE27" s="26"/>
      <c r="AF27" s="27">
        <f t="shared" si="5"/>
        <v>0</v>
      </c>
      <c r="AH27" s="30" t="str">
        <f t="shared" si="0"/>
        <v>Y</v>
      </c>
    </row>
    <row r="28" spans="1:34" x14ac:dyDescent="0.2">
      <c r="A28" s="15" t="s">
        <v>14</v>
      </c>
      <c r="B28" s="22"/>
      <c r="C28" s="22" t="str">
        <f t="shared" ref="C28:C43" si="12">IF(C$5="S","S","x")</f>
        <v>S</v>
      </c>
      <c r="D28" s="22"/>
      <c r="E28" s="22"/>
      <c r="F28" s="22"/>
      <c r="G28" s="22"/>
      <c r="H28" s="22"/>
      <c r="I28" s="22"/>
      <c r="J28" s="22"/>
      <c r="K28" s="22"/>
      <c r="L28" s="22"/>
      <c r="M28" s="22"/>
      <c r="N28" s="22"/>
      <c r="O28" s="22"/>
      <c r="P28" s="22"/>
      <c r="Q28" s="22"/>
      <c r="R28" s="22"/>
      <c r="S28" s="22"/>
      <c r="T28" s="22"/>
      <c r="V28" s="46" t="str">
        <f t="shared" si="2"/>
        <v>Y</v>
      </c>
      <c r="W28" s="18"/>
      <c r="X28" s="22" t="s">
        <v>222</v>
      </c>
      <c r="Y28" s="22" t="s">
        <v>222</v>
      </c>
      <c r="Z28" s="22" t="s">
        <v>222</v>
      </c>
      <c r="AA28" s="24" t="str">
        <f t="shared" si="3"/>
        <v>Y</v>
      </c>
      <c r="AB28" s="47" t="str">
        <f t="shared" si="4"/>
        <v xml:space="preserve">AU-1 </v>
      </c>
      <c r="AC28" s="26"/>
      <c r="AD28" s="26"/>
      <c r="AE28" s="26"/>
      <c r="AF28" s="27">
        <f t="shared" si="5"/>
        <v>0</v>
      </c>
      <c r="AH28" s="30" t="str">
        <f t="shared" si="0"/>
        <v>Y</v>
      </c>
    </row>
    <row r="29" spans="1:34" x14ac:dyDescent="0.2">
      <c r="A29" s="15" t="s">
        <v>15</v>
      </c>
      <c r="B29" s="22"/>
      <c r="C29" s="22" t="str">
        <f t="shared" si="12"/>
        <v>S</v>
      </c>
      <c r="D29" s="22"/>
      <c r="E29" s="22"/>
      <c r="F29" s="22"/>
      <c r="G29" s="22"/>
      <c r="H29" s="22"/>
      <c r="I29" s="22"/>
      <c r="J29" s="22"/>
      <c r="K29" s="22"/>
      <c r="L29" s="22" t="str">
        <f t="shared" ref="L29:N29" si="13">IF(L$5="S","S","x")</f>
        <v>S</v>
      </c>
      <c r="M29" s="22" t="str">
        <f t="shared" si="13"/>
        <v>S</v>
      </c>
      <c r="N29" s="22" t="str">
        <f t="shared" si="13"/>
        <v>S</v>
      </c>
      <c r="O29" s="22"/>
      <c r="P29" s="22"/>
      <c r="Q29" s="22"/>
      <c r="R29" s="22"/>
      <c r="S29" s="22"/>
      <c r="T29" s="22"/>
      <c r="V29" s="46" t="str">
        <f t="shared" si="2"/>
        <v>Y</v>
      </c>
      <c r="W29" s="18"/>
      <c r="X29" s="22" t="s">
        <v>222</v>
      </c>
      <c r="Y29" s="22" t="s">
        <v>222</v>
      </c>
      <c r="Z29" s="22" t="s">
        <v>222</v>
      </c>
      <c r="AA29" s="24" t="str">
        <f t="shared" si="3"/>
        <v>Y</v>
      </c>
      <c r="AB29" s="47" t="str">
        <f t="shared" si="4"/>
        <v xml:space="preserve">AU-2 </v>
      </c>
      <c r="AC29" s="26"/>
      <c r="AD29" s="28" t="s">
        <v>229</v>
      </c>
      <c r="AE29" s="28" t="s">
        <v>229</v>
      </c>
      <c r="AF29" s="27">
        <f t="shared" si="5"/>
        <v>0</v>
      </c>
      <c r="AH29" s="30" t="str">
        <f t="shared" si="0"/>
        <v>Y</v>
      </c>
    </row>
    <row r="30" spans="1:34" x14ac:dyDescent="0.2">
      <c r="A30" s="15" t="s">
        <v>16</v>
      </c>
      <c r="B30" s="22"/>
      <c r="C30" s="22" t="str">
        <f t="shared" si="12"/>
        <v>S</v>
      </c>
      <c r="D30" s="22"/>
      <c r="E30" s="22"/>
      <c r="F30" s="22"/>
      <c r="G30" s="22" t="str">
        <f>IF(G$5="S","S","x")</f>
        <v>S</v>
      </c>
      <c r="H30" s="22"/>
      <c r="I30" s="22"/>
      <c r="J30" s="22"/>
      <c r="K30" s="22"/>
      <c r="L30" s="22"/>
      <c r="M30" s="22"/>
      <c r="N30" s="22"/>
      <c r="O30" s="22"/>
      <c r="P30" s="22"/>
      <c r="Q30" s="22"/>
      <c r="R30" s="22"/>
      <c r="S30" s="22"/>
      <c r="T30" s="22"/>
      <c r="V30" s="46" t="str">
        <f t="shared" si="2"/>
        <v>Y</v>
      </c>
      <c r="W30" s="18"/>
      <c r="X30" s="22" t="s">
        <v>222</v>
      </c>
      <c r="Y30" s="22" t="s">
        <v>222</v>
      </c>
      <c r="Z30" s="22" t="s">
        <v>222</v>
      </c>
      <c r="AA30" s="24" t="str">
        <f t="shared" si="3"/>
        <v>Y</v>
      </c>
      <c r="AB30" s="47" t="str">
        <f t="shared" si="4"/>
        <v xml:space="preserve">AU-3 </v>
      </c>
      <c r="AC30" s="26"/>
      <c r="AD30" s="28" t="s">
        <v>225</v>
      </c>
      <c r="AE30" s="26" t="s">
        <v>224</v>
      </c>
      <c r="AF30" s="27">
        <f t="shared" si="5"/>
        <v>0</v>
      </c>
      <c r="AH30" s="30" t="str">
        <f t="shared" si="0"/>
        <v>Y</v>
      </c>
    </row>
    <row r="31" spans="1:34" x14ac:dyDescent="0.2">
      <c r="A31" s="15" t="s">
        <v>191</v>
      </c>
      <c r="B31" s="22"/>
      <c r="C31" s="22" t="str">
        <f t="shared" si="12"/>
        <v>S</v>
      </c>
      <c r="D31" s="22"/>
      <c r="E31" s="22"/>
      <c r="F31" s="22"/>
      <c r="G31" s="22"/>
      <c r="H31" s="22"/>
      <c r="I31" s="22"/>
      <c r="J31" s="22"/>
      <c r="K31" s="22"/>
      <c r="L31" s="22"/>
      <c r="M31" s="22"/>
      <c r="N31" s="22"/>
      <c r="O31" s="22"/>
      <c r="P31" s="22"/>
      <c r="Q31" s="22"/>
      <c r="R31" s="22"/>
      <c r="S31" s="22"/>
      <c r="T31" s="22"/>
      <c r="V31" s="46" t="str">
        <f t="shared" si="2"/>
        <v>Y</v>
      </c>
      <c r="W31" s="18"/>
      <c r="X31" s="22" t="s">
        <v>222</v>
      </c>
      <c r="Y31" s="22" t="s">
        <v>222</v>
      </c>
      <c r="Z31" s="22" t="s">
        <v>222</v>
      </c>
      <c r="AA31" s="24" t="str">
        <f t="shared" si="3"/>
        <v>Y</v>
      </c>
      <c r="AB31" s="47" t="str">
        <f t="shared" si="4"/>
        <v xml:space="preserve">AU-4 </v>
      </c>
      <c r="AC31" s="26"/>
      <c r="AD31" s="26"/>
      <c r="AE31" s="26"/>
      <c r="AF31" s="27">
        <f t="shared" si="5"/>
        <v>0</v>
      </c>
      <c r="AH31" s="30" t="str">
        <f t="shared" si="0"/>
        <v>Y</v>
      </c>
    </row>
    <row r="32" spans="1:34" x14ac:dyDescent="0.2">
      <c r="A32" s="15" t="s">
        <v>190</v>
      </c>
      <c r="B32" s="22"/>
      <c r="C32" s="22" t="str">
        <f t="shared" si="12"/>
        <v>S</v>
      </c>
      <c r="D32" s="22"/>
      <c r="E32" s="22"/>
      <c r="F32" s="22"/>
      <c r="G32" s="22"/>
      <c r="H32" s="22"/>
      <c r="I32" s="22"/>
      <c r="J32" s="22"/>
      <c r="K32" s="22"/>
      <c r="L32" s="22"/>
      <c r="M32" s="22"/>
      <c r="N32" s="22"/>
      <c r="O32" s="22"/>
      <c r="P32" s="22"/>
      <c r="Q32" s="22"/>
      <c r="R32" s="22"/>
      <c r="S32" s="22"/>
      <c r="T32" s="22"/>
      <c r="V32" s="46" t="str">
        <f t="shared" si="2"/>
        <v>Y</v>
      </c>
      <c r="W32" s="18"/>
      <c r="X32" s="22" t="s">
        <v>222</v>
      </c>
      <c r="Y32" s="22" t="s">
        <v>222</v>
      </c>
      <c r="Z32" s="22" t="s">
        <v>222</v>
      </c>
      <c r="AA32" s="24" t="str">
        <f t="shared" si="3"/>
        <v>Y</v>
      </c>
      <c r="AB32" s="47" t="str">
        <f t="shared" si="4"/>
        <v xml:space="preserve">AU-5 </v>
      </c>
      <c r="AC32" s="26"/>
      <c r="AD32" s="26"/>
      <c r="AE32" s="26" t="s">
        <v>224</v>
      </c>
      <c r="AF32" s="27">
        <f t="shared" si="5"/>
        <v>0</v>
      </c>
      <c r="AH32" s="30" t="str">
        <f t="shared" si="0"/>
        <v>Y</v>
      </c>
    </row>
    <row r="33" spans="1:34" x14ac:dyDescent="0.2">
      <c r="A33" s="15" t="s">
        <v>17</v>
      </c>
      <c r="B33" s="22"/>
      <c r="C33" s="22" t="str">
        <f t="shared" si="12"/>
        <v>S</v>
      </c>
      <c r="D33" s="22"/>
      <c r="E33" s="22"/>
      <c r="F33" s="22"/>
      <c r="G33" s="22"/>
      <c r="H33" s="22"/>
      <c r="I33" s="22"/>
      <c r="J33" s="22"/>
      <c r="K33" s="22"/>
      <c r="L33" s="22"/>
      <c r="M33" s="22"/>
      <c r="N33" s="22"/>
      <c r="O33" s="22"/>
      <c r="P33" s="22"/>
      <c r="Q33" s="22"/>
      <c r="R33" s="22"/>
      <c r="S33" s="22"/>
      <c r="T33" s="22"/>
      <c r="V33" s="46" t="str">
        <f t="shared" si="2"/>
        <v>Y</v>
      </c>
      <c r="W33" s="18"/>
      <c r="X33" s="22" t="s">
        <v>222</v>
      </c>
      <c r="Y33" s="22" t="s">
        <v>222</v>
      </c>
      <c r="Z33" s="22" t="s">
        <v>222</v>
      </c>
      <c r="AA33" s="24" t="str">
        <f t="shared" si="3"/>
        <v>Y</v>
      </c>
      <c r="AB33" s="47" t="str">
        <f t="shared" si="4"/>
        <v xml:space="preserve">AU-6 </v>
      </c>
      <c r="AC33" s="26"/>
      <c r="AD33" s="26" t="s">
        <v>232</v>
      </c>
      <c r="AE33" s="26" t="s">
        <v>908</v>
      </c>
      <c r="AF33" s="27">
        <f t="shared" si="5"/>
        <v>0</v>
      </c>
      <c r="AH33" s="30" t="str">
        <f t="shared" si="0"/>
        <v>Y</v>
      </c>
    </row>
    <row r="34" spans="1:34" x14ac:dyDescent="0.2">
      <c r="A34" s="15" t="s">
        <v>188</v>
      </c>
      <c r="B34" s="22"/>
      <c r="C34" s="22" t="str">
        <f t="shared" si="12"/>
        <v>S</v>
      </c>
      <c r="D34" s="22"/>
      <c r="E34" s="22"/>
      <c r="F34" s="22"/>
      <c r="G34" s="22"/>
      <c r="H34" s="22"/>
      <c r="I34" s="22"/>
      <c r="J34" s="22"/>
      <c r="K34" s="22"/>
      <c r="L34" s="22"/>
      <c r="M34" s="22"/>
      <c r="N34" s="22"/>
      <c r="O34" s="22"/>
      <c r="P34" s="22"/>
      <c r="Q34" s="22"/>
      <c r="R34" s="22"/>
      <c r="S34" s="22"/>
      <c r="T34" s="22"/>
      <c r="V34" s="46" t="str">
        <f t="shared" si="2"/>
        <v>Y</v>
      </c>
      <c r="W34" s="18"/>
      <c r="X34" s="45" t="s">
        <v>223</v>
      </c>
      <c r="Y34" s="22" t="s">
        <v>222</v>
      </c>
      <c r="Z34" s="22" t="s">
        <v>222</v>
      </c>
      <c r="AA34" s="24" t="str">
        <f t="shared" si="3"/>
        <v>N</v>
      </c>
      <c r="AB34" s="47" t="str">
        <f t="shared" si="4"/>
        <v xml:space="preserve">AU-7 </v>
      </c>
      <c r="AC34" s="26"/>
      <c r="AD34" s="28" t="s">
        <v>225</v>
      </c>
      <c r="AE34" s="28" t="s">
        <v>225</v>
      </c>
      <c r="AF34" s="27">
        <f t="shared" si="5"/>
        <v>0</v>
      </c>
      <c r="AH34" s="30" t="str">
        <f t="shared" si="0"/>
        <v>N</v>
      </c>
    </row>
    <row r="35" spans="1:34" x14ac:dyDescent="0.2">
      <c r="A35" s="15" t="s">
        <v>189</v>
      </c>
      <c r="B35" s="22"/>
      <c r="C35" s="22" t="str">
        <f t="shared" si="12"/>
        <v>S</v>
      </c>
      <c r="D35" s="22"/>
      <c r="E35" s="22"/>
      <c r="F35" s="22"/>
      <c r="G35" s="22"/>
      <c r="H35" s="22"/>
      <c r="I35" s="22"/>
      <c r="J35" s="22"/>
      <c r="K35" s="22"/>
      <c r="L35" s="22"/>
      <c r="M35" s="22"/>
      <c r="N35" s="22"/>
      <c r="O35" s="22"/>
      <c r="P35" s="22"/>
      <c r="Q35" s="22"/>
      <c r="R35" s="22"/>
      <c r="S35" s="22"/>
      <c r="T35" s="22"/>
      <c r="V35" s="46" t="str">
        <f t="shared" si="2"/>
        <v>Y</v>
      </c>
      <c r="W35" s="18"/>
      <c r="X35" s="22" t="s">
        <v>222</v>
      </c>
      <c r="Y35" s="22" t="s">
        <v>222</v>
      </c>
      <c r="Z35" s="22" t="s">
        <v>222</v>
      </c>
      <c r="AA35" s="24" t="str">
        <f t="shared" si="3"/>
        <v>Y</v>
      </c>
      <c r="AB35" s="47" t="str">
        <f t="shared" si="4"/>
        <v xml:space="preserve">AU-8 </v>
      </c>
      <c r="AC35" s="26"/>
      <c r="AD35" s="28" t="s">
        <v>225</v>
      </c>
      <c r="AE35" s="28" t="s">
        <v>225</v>
      </c>
      <c r="AF35" s="27">
        <f t="shared" si="5"/>
        <v>0</v>
      </c>
      <c r="AH35" s="30" t="str">
        <f t="shared" si="0"/>
        <v>Y</v>
      </c>
    </row>
    <row r="36" spans="1:34" x14ac:dyDescent="0.2">
      <c r="A36" s="15" t="s">
        <v>18</v>
      </c>
      <c r="B36" s="22"/>
      <c r="C36" s="22" t="str">
        <f t="shared" si="12"/>
        <v>S</v>
      </c>
      <c r="D36" s="22"/>
      <c r="E36" s="22"/>
      <c r="F36" s="22"/>
      <c r="G36" s="22" t="str">
        <f>IF(G$5="S","S","x")</f>
        <v>S</v>
      </c>
      <c r="H36" s="22" t="str">
        <f>IF(H$5="S","S","x")</f>
        <v>S</v>
      </c>
      <c r="I36" s="22"/>
      <c r="J36" s="22"/>
      <c r="K36" s="22"/>
      <c r="L36" s="22"/>
      <c r="M36" s="22"/>
      <c r="N36" s="22"/>
      <c r="O36" s="22"/>
      <c r="P36" s="22"/>
      <c r="Q36" s="22"/>
      <c r="R36" s="22"/>
      <c r="S36" s="22"/>
      <c r="T36" s="22"/>
      <c r="V36" s="46" t="str">
        <f t="shared" si="2"/>
        <v>Y</v>
      </c>
      <c r="W36" s="18"/>
      <c r="X36" s="22" t="s">
        <v>222</v>
      </c>
      <c r="Y36" s="22" t="s">
        <v>222</v>
      </c>
      <c r="Z36" s="22" t="s">
        <v>222</v>
      </c>
      <c r="AA36" s="24" t="str">
        <f t="shared" si="3"/>
        <v>Y</v>
      </c>
      <c r="AB36" s="47" t="str">
        <f t="shared" si="4"/>
        <v xml:space="preserve">AU-9 </v>
      </c>
      <c r="AC36" s="26"/>
      <c r="AD36" s="28" t="s">
        <v>909</v>
      </c>
      <c r="AE36" s="26" t="s">
        <v>235</v>
      </c>
      <c r="AF36" s="27">
        <f t="shared" si="5"/>
        <v>0</v>
      </c>
      <c r="AH36" s="30" t="str">
        <f t="shared" si="0"/>
        <v>Y</v>
      </c>
    </row>
    <row r="37" spans="1:34" x14ac:dyDescent="0.2">
      <c r="A37" s="15" t="s">
        <v>19</v>
      </c>
      <c r="B37" s="22"/>
      <c r="C37" s="22" t="str">
        <f t="shared" si="12"/>
        <v>S</v>
      </c>
      <c r="D37" s="22"/>
      <c r="E37" s="22"/>
      <c r="F37" s="22"/>
      <c r="G37" s="22"/>
      <c r="H37" s="22"/>
      <c r="I37" s="22"/>
      <c r="J37" s="22"/>
      <c r="K37" s="22"/>
      <c r="L37" s="22" t="str">
        <f t="shared" ref="L37:M37" si="14">IF(L$5="S","S","x")</f>
        <v>S</v>
      </c>
      <c r="M37" s="22" t="str">
        <f t="shared" si="14"/>
        <v>S</v>
      </c>
      <c r="N37" s="22"/>
      <c r="O37" s="22"/>
      <c r="P37" s="22"/>
      <c r="Q37" s="22"/>
      <c r="R37" s="22"/>
      <c r="S37" s="22"/>
      <c r="T37" s="22"/>
      <c r="V37" s="46" t="str">
        <f t="shared" si="2"/>
        <v>Y</v>
      </c>
      <c r="W37" s="18"/>
      <c r="X37" s="45" t="s">
        <v>223</v>
      </c>
      <c r="Y37" s="45" t="s">
        <v>223</v>
      </c>
      <c r="Z37" s="22" t="s">
        <v>222</v>
      </c>
      <c r="AA37" s="24" t="str">
        <f t="shared" si="3"/>
        <v>N</v>
      </c>
      <c r="AB37" s="47" t="str">
        <f t="shared" si="4"/>
        <v>AU-10</v>
      </c>
      <c r="AC37" s="26"/>
      <c r="AD37" s="26"/>
      <c r="AE37" s="26"/>
      <c r="AF37" s="27">
        <f t="shared" si="5"/>
        <v>0</v>
      </c>
      <c r="AH37" s="30" t="str">
        <f t="shared" si="0"/>
        <v>N</v>
      </c>
    </row>
    <row r="38" spans="1:34" x14ac:dyDescent="0.2">
      <c r="A38" s="15" t="s">
        <v>20</v>
      </c>
      <c r="B38" s="22"/>
      <c r="C38" s="22" t="str">
        <f t="shared" si="12"/>
        <v>S</v>
      </c>
      <c r="D38" s="22"/>
      <c r="E38" s="22"/>
      <c r="F38" s="22"/>
      <c r="G38" s="22" t="str">
        <f>IF(G$5="S","S","x")</f>
        <v>S</v>
      </c>
      <c r="H38" s="22"/>
      <c r="I38" s="22"/>
      <c r="J38" s="22"/>
      <c r="K38" s="22"/>
      <c r="L38" s="22"/>
      <c r="M38" s="22"/>
      <c r="N38" s="22"/>
      <c r="O38" s="22"/>
      <c r="P38" s="22"/>
      <c r="Q38" s="22"/>
      <c r="R38" s="22"/>
      <c r="S38" s="22"/>
      <c r="T38" s="22"/>
      <c r="V38" s="46" t="str">
        <f t="shared" si="2"/>
        <v>Y</v>
      </c>
      <c r="W38" s="18"/>
      <c r="X38" s="22" t="s">
        <v>222</v>
      </c>
      <c r="Y38" s="22" t="s">
        <v>222</v>
      </c>
      <c r="Z38" s="22" t="s">
        <v>222</v>
      </c>
      <c r="AA38" s="24" t="str">
        <f t="shared" si="3"/>
        <v>Y</v>
      </c>
      <c r="AB38" s="47" t="str">
        <f t="shared" si="4"/>
        <v>AU-11</v>
      </c>
      <c r="AC38" s="26"/>
      <c r="AD38" s="26"/>
      <c r="AE38" s="26"/>
      <c r="AF38" s="27">
        <f t="shared" si="5"/>
        <v>0</v>
      </c>
      <c r="AH38" s="30" t="str">
        <f t="shared" si="0"/>
        <v>Y</v>
      </c>
    </row>
    <row r="39" spans="1:34" x14ac:dyDescent="0.2">
      <c r="A39" s="15" t="s">
        <v>21</v>
      </c>
      <c r="B39" s="22"/>
      <c r="C39" s="22" t="str">
        <f t="shared" si="12"/>
        <v>S</v>
      </c>
      <c r="D39" s="22"/>
      <c r="E39" s="22"/>
      <c r="F39" s="22"/>
      <c r="G39" s="22"/>
      <c r="H39" s="22"/>
      <c r="I39" s="22"/>
      <c r="J39" s="22"/>
      <c r="K39" s="22"/>
      <c r="L39" s="22"/>
      <c r="M39" s="22"/>
      <c r="N39" s="22"/>
      <c r="O39" s="22"/>
      <c r="P39" s="22"/>
      <c r="Q39" s="22"/>
      <c r="R39" s="22"/>
      <c r="S39" s="22"/>
      <c r="T39" s="22"/>
      <c r="V39" s="46" t="str">
        <f t="shared" si="2"/>
        <v>Y</v>
      </c>
      <c r="W39" s="18"/>
      <c r="X39" s="22" t="s">
        <v>222</v>
      </c>
      <c r="Y39" s="22" t="s">
        <v>222</v>
      </c>
      <c r="Z39" s="22" t="s">
        <v>222</v>
      </c>
      <c r="AA39" s="24" t="str">
        <f t="shared" si="3"/>
        <v>Y</v>
      </c>
      <c r="AB39" s="47" t="str">
        <f t="shared" si="4"/>
        <v>AU-12</v>
      </c>
      <c r="AC39" s="26"/>
      <c r="AD39" s="26"/>
      <c r="AE39" s="26" t="s">
        <v>232</v>
      </c>
      <c r="AF39" s="27">
        <f t="shared" si="5"/>
        <v>0</v>
      </c>
      <c r="AH39" s="30" t="str">
        <f t="shared" si="0"/>
        <v>Y</v>
      </c>
    </row>
    <row r="40" spans="1:34" x14ac:dyDescent="0.2">
      <c r="A40" s="15" t="s">
        <v>22</v>
      </c>
      <c r="B40" s="22"/>
      <c r="C40" s="22" t="str">
        <f t="shared" si="12"/>
        <v>S</v>
      </c>
      <c r="D40" s="22"/>
      <c r="E40" s="22"/>
      <c r="F40" s="22"/>
      <c r="G40" s="22"/>
      <c r="H40" s="22"/>
      <c r="I40" s="22"/>
      <c r="J40" s="22"/>
      <c r="K40" s="22"/>
      <c r="L40" s="22"/>
      <c r="M40" s="22"/>
      <c r="N40" s="22"/>
      <c r="O40" s="22"/>
      <c r="P40" s="22"/>
      <c r="Q40" s="22"/>
      <c r="R40" s="22"/>
      <c r="S40" s="22"/>
      <c r="T40" s="22"/>
      <c r="V40" s="46" t="str">
        <f t="shared" si="2"/>
        <v>Y</v>
      </c>
      <c r="W40" s="18"/>
      <c r="X40" s="45" t="s">
        <v>223</v>
      </c>
      <c r="Y40" s="45" t="s">
        <v>223</v>
      </c>
      <c r="Z40" s="45" t="s">
        <v>223</v>
      </c>
      <c r="AA40" s="24" t="str">
        <f t="shared" si="3"/>
        <v>N</v>
      </c>
      <c r="AB40" s="47" t="str">
        <f t="shared" si="4"/>
        <v>AU-13</v>
      </c>
      <c r="AC40" s="26"/>
      <c r="AD40" s="26"/>
      <c r="AE40" s="26"/>
      <c r="AF40" s="27">
        <f t="shared" si="5"/>
        <v>0</v>
      </c>
      <c r="AH40" s="30" t="str">
        <f t="shared" si="0"/>
        <v>N</v>
      </c>
    </row>
    <row r="41" spans="1:34" x14ac:dyDescent="0.2">
      <c r="A41" s="15" t="s">
        <v>23</v>
      </c>
      <c r="B41" s="22"/>
      <c r="C41" s="22" t="str">
        <f t="shared" si="12"/>
        <v>S</v>
      </c>
      <c r="D41" s="22"/>
      <c r="E41" s="22"/>
      <c r="F41" s="22"/>
      <c r="G41" s="22"/>
      <c r="H41" s="22"/>
      <c r="I41" s="22"/>
      <c r="J41" s="22"/>
      <c r="K41" s="22"/>
      <c r="L41" s="22"/>
      <c r="M41" s="22"/>
      <c r="N41" s="22"/>
      <c r="O41" s="22"/>
      <c r="P41" s="22"/>
      <c r="Q41" s="22"/>
      <c r="R41" s="22"/>
      <c r="S41" s="22"/>
      <c r="T41" s="22"/>
      <c r="V41" s="46" t="str">
        <f t="shared" si="2"/>
        <v>Y</v>
      </c>
      <c r="W41" s="18"/>
      <c r="X41" s="45" t="s">
        <v>223</v>
      </c>
      <c r="Y41" s="45" t="s">
        <v>223</v>
      </c>
      <c r="Z41" s="45" t="s">
        <v>223</v>
      </c>
      <c r="AA41" s="24" t="str">
        <f t="shared" si="3"/>
        <v>N</v>
      </c>
      <c r="AB41" s="47" t="str">
        <f t="shared" si="4"/>
        <v>AU-14</v>
      </c>
      <c r="AC41" s="26"/>
      <c r="AD41" s="26"/>
      <c r="AE41" s="26"/>
      <c r="AF41" s="27">
        <f t="shared" si="5"/>
        <v>0</v>
      </c>
      <c r="AH41" s="30" t="str">
        <f t="shared" si="0"/>
        <v>N</v>
      </c>
    </row>
    <row r="42" spans="1:34" x14ac:dyDescent="0.2">
      <c r="A42" s="15" t="s">
        <v>24</v>
      </c>
      <c r="B42" s="22"/>
      <c r="C42" s="22" t="str">
        <f t="shared" si="12"/>
        <v>S</v>
      </c>
      <c r="D42" s="22"/>
      <c r="E42" s="22"/>
      <c r="F42" s="22"/>
      <c r="G42" s="22"/>
      <c r="H42" s="22"/>
      <c r="I42" s="22"/>
      <c r="J42" s="22"/>
      <c r="K42" s="22"/>
      <c r="L42" s="22"/>
      <c r="M42" s="22"/>
      <c r="N42" s="22"/>
      <c r="O42" s="22"/>
      <c r="P42" s="22"/>
      <c r="Q42" s="22"/>
      <c r="R42" s="22"/>
      <c r="S42" s="22"/>
      <c r="T42" s="22"/>
      <c r="V42" s="46" t="str">
        <f t="shared" si="2"/>
        <v>Y</v>
      </c>
      <c r="W42" s="18"/>
      <c r="X42" s="45" t="s">
        <v>223</v>
      </c>
      <c r="Y42" s="45" t="s">
        <v>223</v>
      </c>
      <c r="Z42" s="45" t="s">
        <v>223</v>
      </c>
      <c r="AA42" s="24" t="str">
        <f t="shared" si="3"/>
        <v>N</v>
      </c>
      <c r="AB42" s="47" t="str">
        <f t="shared" si="4"/>
        <v>AU-15</v>
      </c>
      <c r="AC42" s="26"/>
      <c r="AD42" s="26"/>
      <c r="AE42" s="26"/>
      <c r="AF42" s="27">
        <f t="shared" si="5"/>
        <v>0</v>
      </c>
      <c r="AH42" s="30" t="str">
        <f t="shared" ref="AH42:AH73" si="15">IF(V42="N","N",IF(OR(AF42="",AF42=0),AA42,CONCATENATE(AA42," + ",AF42)))</f>
        <v>N</v>
      </c>
    </row>
    <row r="43" spans="1:34" x14ac:dyDescent="0.2">
      <c r="A43" s="15" t="s">
        <v>25</v>
      </c>
      <c r="B43" s="22"/>
      <c r="C43" s="22" t="str">
        <f t="shared" si="12"/>
        <v>S</v>
      </c>
      <c r="D43" s="22"/>
      <c r="E43" s="22"/>
      <c r="F43" s="22"/>
      <c r="G43" s="22"/>
      <c r="H43" s="22"/>
      <c r="I43" s="22"/>
      <c r="J43" s="22"/>
      <c r="K43" s="22"/>
      <c r="L43" s="22"/>
      <c r="M43" s="22"/>
      <c r="N43" s="22"/>
      <c r="O43" s="22"/>
      <c r="P43" s="22"/>
      <c r="Q43" s="22"/>
      <c r="R43" s="22"/>
      <c r="S43" s="22"/>
      <c r="T43" s="22"/>
      <c r="V43" s="46" t="str">
        <f t="shared" si="2"/>
        <v>Y</v>
      </c>
      <c r="W43" s="18"/>
      <c r="X43" s="45" t="s">
        <v>223</v>
      </c>
      <c r="Y43" s="45" t="s">
        <v>223</v>
      </c>
      <c r="Z43" s="45" t="s">
        <v>223</v>
      </c>
      <c r="AA43" s="24" t="str">
        <f t="shared" si="3"/>
        <v>N</v>
      </c>
      <c r="AB43" s="47" t="str">
        <f t="shared" si="4"/>
        <v>AU-16</v>
      </c>
      <c r="AC43" s="26"/>
      <c r="AD43" s="26"/>
      <c r="AE43" s="26"/>
      <c r="AF43" s="27">
        <f t="shared" si="5"/>
        <v>0</v>
      </c>
      <c r="AH43" s="30" t="str">
        <f t="shared" si="15"/>
        <v>N</v>
      </c>
    </row>
    <row r="44" spans="1:34" x14ac:dyDescent="0.2">
      <c r="A44" s="15" t="s">
        <v>103</v>
      </c>
      <c r="B44" s="22"/>
      <c r="C44" s="22"/>
      <c r="D44" s="22"/>
      <c r="E44" s="22"/>
      <c r="F44" s="22"/>
      <c r="G44" s="22"/>
      <c r="H44" s="22"/>
      <c r="I44" s="22"/>
      <c r="J44" s="22"/>
      <c r="K44" s="22"/>
      <c r="L44" s="22"/>
      <c r="M44" s="22"/>
      <c r="N44" s="22" t="str">
        <f>IF(N$5="S","S","x")</f>
        <v>S</v>
      </c>
      <c r="O44" s="22"/>
      <c r="P44" s="22"/>
      <c r="Q44" s="22"/>
      <c r="R44" s="22"/>
      <c r="S44" s="22"/>
      <c r="T44" s="22"/>
      <c r="V44" s="46" t="str">
        <f t="shared" si="2"/>
        <v>Y</v>
      </c>
      <c r="W44" s="18"/>
      <c r="X44" s="22" t="s">
        <v>222</v>
      </c>
      <c r="Y44" s="22" t="s">
        <v>222</v>
      </c>
      <c r="Z44" s="22" t="s">
        <v>222</v>
      </c>
      <c r="AA44" s="24" t="str">
        <f t="shared" si="3"/>
        <v>Y</v>
      </c>
      <c r="AB44" s="47" t="str">
        <f t="shared" si="4"/>
        <v xml:space="preserve">CA-7 </v>
      </c>
      <c r="AC44" s="26"/>
      <c r="AD44" s="28" t="s">
        <v>225</v>
      </c>
      <c r="AE44" s="28" t="s">
        <v>225</v>
      </c>
      <c r="AF44" s="27">
        <f t="shared" si="5"/>
        <v>0</v>
      </c>
      <c r="AH44" s="30" t="str">
        <f t="shared" si="15"/>
        <v>Y</v>
      </c>
    </row>
    <row r="45" spans="1:34" x14ac:dyDescent="0.2">
      <c r="A45" s="15" t="s">
        <v>30</v>
      </c>
      <c r="B45" s="22"/>
      <c r="C45" s="22"/>
      <c r="D45" s="22"/>
      <c r="E45" s="22" t="str">
        <f t="shared" ref="E45:F52" si="16">IF(E$5="S","S","x")</f>
        <v>x</v>
      </c>
      <c r="F45" s="22"/>
      <c r="G45" s="22"/>
      <c r="H45" s="22" t="str">
        <f t="shared" ref="H45:H47" si="17">IF(H$5="S","S","x")</f>
        <v>S</v>
      </c>
      <c r="I45" s="22"/>
      <c r="J45" s="22"/>
      <c r="K45" s="22"/>
      <c r="L45" s="22" t="str">
        <f t="shared" ref="L45:M45" si="18">IF(L$5="S","S","x")</f>
        <v>S</v>
      </c>
      <c r="M45" s="22" t="str">
        <f t="shared" si="18"/>
        <v>S</v>
      </c>
      <c r="N45" s="22"/>
      <c r="O45" s="22"/>
      <c r="P45" s="22"/>
      <c r="Q45" s="22"/>
      <c r="R45" s="22"/>
      <c r="S45" s="22"/>
      <c r="T45" s="22"/>
      <c r="V45" s="46" t="str">
        <f t="shared" si="2"/>
        <v>Y</v>
      </c>
      <c r="W45" s="18"/>
      <c r="X45" s="22" t="s">
        <v>222</v>
      </c>
      <c r="Y45" s="22" t="s">
        <v>222</v>
      </c>
      <c r="Z45" s="22" t="s">
        <v>222</v>
      </c>
      <c r="AA45" s="24" t="str">
        <f t="shared" si="3"/>
        <v>Y</v>
      </c>
      <c r="AB45" s="47" t="str">
        <f t="shared" si="4"/>
        <v xml:space="preserve">CM-1 </v>
      </c>
      <c r="AC45" s="26"/>
      <c r="AD45" s="26"/>
      <c r="AE45" s="26"/>
      <c r="AF45" s="27">
        <f t="shared" si="5"/>
        <v>0</v>
      </c>
      <c r="AH45" s="30" t="str">
        <f t="shared" si="15"/>
        <v>Y</v>
      </c>
    </row>
    <row r="46" spans="1:34" x14ac:dyDescent="0.2">
      <c r="A46" s="15" t="s">
        <v>31</v>
      </c>
      <c r="B46" s="22"/>
      <c r="C46" s="22"/>
      <c r="D46" s="22"/>
      <c r="E46" s="22" t="str">
        <f t="shared" si="16"/>
        <v>x</v>
      </c>
      <c r="F46" s="22" t="str">
        <f t="shared" si="16"/>
        <v>S</v>
      </c>
      <c r="G46" s="22"/>
      <c r="H46" s="22" t="str">
        <f t="shared" si="17"/>
        <v>S</v>
      </c>
      <c r="I46" s="22"/>
      <c r="J46" s="22"/>
      <c r="K46" s="22"/>
      <c r="L46" s="22"/>
      <c r="M46" s="22"/>
      <c r="N46" s="22"/>
      <c r="O46" s="22"/>
      <c r="P46" s="22"/>
      <c r="Q46" s="22"/>
      <c r="R46" s="22"/>
      <c r="S46" s="22"/>
      <c r="T46" s="22"/>
      <c r="V46" s="46" t="str">
        <f t="shared" si="2"/>
        <v>Y</v>
      </c>
      <c r="W46" s="18"/>
      <c r="X46" s="22" t="s">
        <v>222</v>
      </c>
      <c r="Y46" s="22" t="s">
        <v>222</v>
      </c>
      <c r="Z46" s="22" t="s">
        <v>222</v>
      </c>
      <c r="AA46" s="24" t="str">
        <f t="shared" si="3"/>
        <v>Y</v>
      </c>
      <c r="AB46" s="47" t="str">
        <f t="shared" si="4"/>
        <v xml:space="preserve">CM-2 </v>
      </c>
      <c r="AC46" s="26"/>
      <c r="AD46" s="26" t="s">
        <v>910</v>
      </c>
      <c r="AE46" s="26" t="s">
        <v>911</v>
      </c>
      <c r="AF46" s="27">
        <f t="shared" si="5"/>
        <v>0</v>
      </c>
      <c r="AH46" s="30" t="str">
        <f t="shared" si="15"/>
        <v>Y</v>
      </c>
    </row>
    <row r="47" spans="1:34" x14ac:dyDescent="0.2">
      <c r="A47" s="15" t="s">
        <v>32</v>
      </c>
      <c r="B47" s="22"/>
      <c r="C47" s="22"/>
      <c r="D47" s="22"/>
      <c r="E47" s="22" t="str">
        <f t="shared" si="16"/>
        <v>x</v>
      </c>
      <c r="F47" s="22" t="str">
        <f t="shared" si="16"/>
        <v>S</v>
      </c>
      <c r="G47" s="22"/>
      <c r="H47" s="22" t="str">
        <f t="shared" si="17"/>
        <v>S</v>
      </c>
      <c r="I47" s="22"/>
      <c r="J47" s="22"/>
      <c r="K47" s="22" t="str">
        <f t="shared" ref="K47:L47" si="19">IF(K$5="S","S","x")</f>
        <v>S</v>
      </c>
      <c r="L47" s="22" t="str">
        <f t="shared" si="19"/>
        <v>S</v>
      </c>
      <c r="M47" s="22"/>
      <c r="N47" s="22"/>
      <c r="O47" s="22"/>
      <c r="P47" s="22"/>
      <c r="Q47" s="22"/>
      <c r="R47" s="22"/>
      <c r="S47" s="22"/>
      <c r="T47" s="22"/>
      <c r="V47" s="46" t="str">
        <f t="shared" si="2"/>
        <v>Y</v>
      </c>
      <c r="W47" s="18"/>
      <c r="X47" s="45" t="s">
        <v>223</v>
      </c>
      <c r="Y47" s="22" t="s">
        <v>222</v>
      </c>
      <c r="Z47" s="22" t="s">
        <v>222</v>
      </c>
      <c r="AA47" s="24" t="str">
        <f t="shared" si="3"/>
        <v>N</v>
      </c>
      <c r="AB47" s="47" t="str">
        <f t="shared" si="4"/>
        <v xml:space="preserve">CM-3 </v>
      </c>
      <c r="AC47" s="26"/>
      <c r="AD47" s="28" t="s">
        <v>227</v>
      </c>
      <c r="AE47" s="26" t="s">
        <v>224</v>
      </c>
      <c r="AF47" s="27">
        <f t="shared" si="5"/>
        <v>0</v>
      </c>
      <c r="AH47" s="30" t="str">
        <f t="shared" si="15"/>
        <v>N</v>
      </c>
    </row>
    <row r="48" spans="1:34" x14ac:dyDescent="0.2">
      <c r="A48" s="15" t="s">
        <v>10</v>
      </c>
      <c r="B48" s="22" t="str">
        <f>IF(B$5="S","S","x")</f>
        <v>S</v>
      </c>
      <c r="C48" s="22"/>
      <c r="D48" s="22"/>
      <c r="E48" s="22" t="str">
        <f t="shared" si="16"/>
        <v>x</v>
      </c>
      <c r="F48" s="22" t="str">
        <f t="shared" si="16"/>
        <v>S</v>
      </c>
      <c r="G48" s="22"/>
      <c r="H48" s="22"/>
      <c r="I48" s="22"/>
      <c r="J48" s="22"/>
      <c r="K48" s="22"/>
      <c r="L48" s="22"/>
      <c r="M48" s="22"/>
      <c r="N48" s="22"/>
      <c r="O48" s="22"/>
      <c r="P48" s="22"/>
      <c r="Q48" s="22"/>
      <c r="R48" s="22"/>
      <c r="S48" s="22"/>
      <c r="T48" s="22"/>
      <c r="V48" s="46" t="str">
        <f t="shared" si="2"/>
        <v>Y</v>
      </c>
      <c r="W48" s="18"/>
      <c r="X48" s="22" t="s">
        <v>222</v>
      </c>
      <c r="Y48" s="22" t="s">
        <v>222</v>
      </c>
      <c r="Z48" s="22" t="s">
        <v>222</v>
      </c>
      <c r="AA48" s="24" t="str">
        <f t="shared" si="3"/>
        <v>Y</v>
      </c>
      <c r="AB48" s="47" t="str">
        <f t="shared" si="4"/>
        <v xml:space="preserve">CM-4 </v>
      </c>
      <c r="AC48" s="26"/>
      <c r="AD48" s="26"/>
      <c r="AE48" s="28" t="s">
        <v>225</v>
      </c>
      <c r="AF48" s="27">
        <f t="shared" si="5"/>
        <v>0</v>
      </c>
      <c r="AH48" s="30" t="str">
        <f t="shared" si="15"/>
        <v>Y</v>
      </c>
    </row>
    <row r="49" spans="1:34" x14ac:dyDescent="0.2">
      <c r="A49" s="15" t="s">
        <v>33</v>
      </c>
      <c r="B49" s="22"/>
      <c r="C49" s="22"/>
      <c r="D49" s="22"/>
      <c r="E49" s="22" t="str">
        <f t="shared" si="16"/>
        <v>x</v>
      </c>
      <c r="F49" s="22" t="str">
        <f t="shared" si="16"/>
        <v>S</v>
      </c>
      <c r="G49" s="22"/>
      <c r="H49" s="22" t="str">
        <f t="shared" ref="H49:H50" si="20">IF(H$5="S","S","x")</f>
        <v>S</v>
      </c>
      <c r="I49" s="22"/>
      <c r="J49" s="22"/>
      <c r="K49" s="22"/>
      <c r="L49" s="22"/>
      <c r="M49" s="22"/>
      <c r="N49" s="22"/>
      <c r="O49" s="22"/>
      <c r="P49" s="22"/>
      <c r="Q49" s="22"/>
      <c r="R49" s="22"/>
      <c r="S49" s="22"/>
      <c r="T49" s="22"/>
      <c r="V49" s="46" t="str">
        <f t="shared" si="2"/>
        <v>Y</v>
      </c>
      <c r="W49" s="18"/>
      <c r="X49" s="45" t="s">
        <v>223</v>
      </c>
      <c r="Y49" s="22" t="s">
        <v>222</v>
      </c>
      <c r="Z49" s="22" t="s">
        <v>222</v>
      </c>
      <c r="AA49" s="24" t="str">
        <f t="shared" si="3"/>
        <v>N</v>
      </c>
      <c r="AB49" s="47" t="str">
        <f t="shared" si="4"/>
        <v xml:space="preserve">CM-5 </v>
      </c>
      <c r="AC49" s="26"/>
      <c r="AD49" s="26"/>
      <c r="AE49" s="26" t="s">
        <v>228</v>
      </c>
      <c r="AF49" s="27">
        <f t="shared" si="5"/>
        <v>0</v>
      </c>
      <c r="AH49" s="30" t="str">
        <f t="shared" si="15"/>
        <v>N</v>
      </c>
    </row>
    <row r="50" spans="1:34" x14ac:dyDescent="0.2">
      <c r="A50" s="15" t="s">
        <v>34</v>
      </c>
      <c r="B50" s="22"/>
      <c r="C50" s="22"/>
      <c r="D50" s="22"/>
      <c r="E50" s="22" t="str">
        <f t="shared" si="16"/>
        <v>x</v>
      </c>
      <c r="F50" s="22"/>
      <c r="G50" s="22"/>
      <c r="H50" s="22" t="str">
        <f t="shared" si="20"/>
        <v>S</v>
      </c>
      <c r="I50" s="22"/>
      <c r="J50" s="22"/>
      <c r="K50" s="22"/>
      <c r="L50" s="22" t="str">
        <f>IF(L$5="S","S","x")</f>
        <v>S</v>
      </c>
      <c r="M50" s="22"/>
      <c r="N50" s="22"/>
      <c r="O50" s="22"/>
      <c r="P50" s="22" t="str">
        <f t="shared" ref="P50:P51" si="21">IF(P$5="S","S","x")</f>
        <v>S</v>
      </c>
      <c r="Q50" s="22"/>
      <c r="R50" s="22"/>
      <c r="S50" s="22"/>
      <c r="T50" s="22"/>
      <c r="V50" s="46" t="str">
        <f t="shared" si="2"/>
        <v>Y</v>
      </c>
      <c r="W50" s="18"/>
      <c r="X50" s="22" t="s">
        <v>222</v>
      </c>
      <c r="Y50" s="22" t="s">
        <v>222</v>
      </c>
      <c r="Z50" s="22" t="s">
        <v>222</v>
      </c>
      <c r="AA50" s="24" t="str">
        <f t="shared" si="3"/>
        <v>Y</v>
      </c>
      <c r="AB50" s="47" t="str">
        <f t="shared" si="4"/>
        <v xml:space="preserve">CM-6 </v>
      </c>
      <c r="AC50" s="26"/>
      <c r="AD50" s="28" t="s">
        <v>229</v>
      </c>
      <c r="AE50" s="26" t="s">
        <v>224</v>
      </c>
      <c r="AF50" s="27">
        <f t="shared" si="5"/>
        <v>0</v>
      </c>
      <c r="AH50" s="30" t="str">
        <f t="shared" si="15"/>
        <v>Y</v>
      </c>
    </row>
    <row r="51" spans="1:34" x14ac:dyDescent="0.2">
      <c r="A51" s="15" t="s">
        <v>35</v>
      </c>
      <c r="B51" s="22"/>
      <c r="C51" s="22"/>
      <c r="D51" s="22"/>
      <c r="E51" s="22" t="str">
        <f t="shared" si="16"/>
        <v>x</v>
      </c>
      <c r="F51" s="22"/>
      <c r="G51" s="22"/>
      <c r="H51" s="22"/>
      <c r="I51" s="22"/>
      <c r="J51" s="22"/>
      <c r="K51" s="22"/>
      <c r="L51" s="22"/>
      <c r="M51" s="22"/>
      <c r="N51" s="22"/>
      <c r="O51" s="22"/>
      <c r="P51" s="22" t="str">
        <f t="shared" si="21"/>
        <v>S</v>
      </c>
      <c r="Q51" s="22"/>
      <c r="R51" s="22"/>
      <c r="S51" s="22"/>
      <c r="T51" s="22"/>
      <c r="V51" s="46" t="str">
        <f t="shared" si="2"/>
        <v>Y</v>
      </c>
      <c r="W51" s="18"/>
      <c r="X51" s="22" t="s">
        <v>222</v>
      </c>
      <c r="Y51" s="22" t="s">
        <v>222</v>
      </c>
      <c r="Z51" s="22" t="s">
        <v>222</v>
      </c>
      <c r="AA51" s="24" t="str">
        <f t="shared" si="3"/>
        <v>Y</v>
      </c>
      <c r="AB51" s="47" t="str">
        <f t="shared" si="4"/>
        <v xml:space="preserve">CM-7 </v>
      </c>
      <c r="AC51" s="26"/>
      <c r="AD51" s="26" t="s">
        <v>231</v>
      </c>
      <c r="AE51" s="26" t="s">
        <v>912</v>
      </c>
      <c r="AF51" s="27">
        <f t="shared" si="5"/>
        <v>0</v>
      </c>
      <c r="AH51" s="30" t="str">
        <f t="shared" si="15"/>
        <v>Y</v>
      </c>
    </row>
    <row r="52" spans="1:34" x14ac:dyDescent="0.2">
      <c r="A52" s="15" t="s">
        <v>36</v>
      </c>
      <c r="B52" s="22"/>
      <c r="C52" s="22"/>
      <c r="D52" s="22"/>
      <c r="E52" s="22" t="str">
        <f t="shared" si="16"/>
        <v>x</v>
      </c>
      <c r="F52" s="22"/>
      <c r="G52" s="22"/>
      <c r="H52" s="22"/>
      <c r="I52" s="22"/>
      <c r="J52" s="22"/>
      <c r="K52" s="22"/>
      <c r="L52" s="22"/>
      <c r="M52" s="22"/>
      <c r="N52" s="22"/>
      <c r="O52" s="22"/>
      <c r="P52" s="22"/>
      <c r="Q52" s="22"/>
      <c r="R52" s="22"/>
      <c r="S52" s="22"/>
      <c r="T52" s="22"/>
      <c r="V52" s="46" t="str">
        <f t="shared" si="2"/>
        <v>N</v>
      </c>
      <c r="W52" s="18"/>
      <c r="X52" s="45" t="s">
        <v>223</v>
      </c>
      <c r="Y52" s="22" t="s">
        <v>222</v>
      </c>
      <c r="Z52" s="22" t="s">
        <v>222</v>
      </c>
      <c r="AA52" s="24" t="str">
        <f t="shared" si="3"/>
        <v>N</v>
      </c>
      <c r="AB52" s="47" t="str">
        <f t="shared" si="4"/>
        <v xml:space="preserve">CM-9 </v>
      </c>
      <c r="AC52" s="26"/>
      <c r="AD52" s="26"/>
      <c r="AE52" s="26"/>
      <c r="AF52" s="27">
        <f t="shared" si="5"/>
        <v>0</v>
      </c>
      <c r="AH52" s="30" t="str">
        <f t="shared" si="15"/>
        <v>N</v>
      </c>
    </row>
    <row r="53" spans="1:34" x14ac:dyDescent="0.2">
      <c r="A53" s="15" t="s">
        <v>53</v>
      </c>
      <c r="B53" s="22"/>
      <c r="C53" s="22"/>
      <c r="D53" s="22"/>
      <c r="E53" s="22"/>
      <c r="F53" s="22"/>
      <c r="G53" s="22"/>
      <c r="H53" s="22" t="str">
        <f t="shared" ref="H53:H62" si="22">IF(H$5="S","S","x")</f>
        <v>S</v>
      </c>
      <c r="I53" s="22"/>
      <c r="J53" s="22"/>
      <c r="K53" s="22"/>
      <c r="L53" s="22"/>
      <c r="M53" s="22"/>
      <c r="N53" s="22"/>
      <c r="O53" s="22"/>
      <c r="P53" s="22"/>
      <c r="Q53" s="22" t="str">
        <f t="shared" ref="Q53:Q54" si="23">IF(Q$5="S","S","x")</f>
        <v>S</v>
      </c>
      <c r="R53" s="22"/>
      <c r="S53" s="22"/>
      <c r="T53" s="22"/>
      <c r="V53" s="46" t="str">
        <f t="shared" si="2"/>
        <v>Y</v>
      </c>
      <c r="W53" s="18"/>
      <c r="X53" s="22" t="s">
        <v>222</v>
      </c>
      <c r="Y53" s="22" t="s">
        <v>222</v>
      </c>
      <c r="Z53" s="22" t="s">
        <v>222</v>
      </c>
      <c r="AA53" s="24" t="str">
        <f t="shared" si="3"/>
        <v>Y</v>
      </c>
      <c r="AB53" s="47" t="str">
        <f t="shared" si="4"/>
        <v xml:space="preserve">CP-1 </v>
      </c>
      <c r="AC53" s="26" t="s">
        <v>230</v>
      </c>
      <c r="AD53" s="26" t="s">
        <v>230</v>
      </c>
      <c r="AE53" s="26" t="s">
        <v>230</v>
      </c>
      <c r="AF53" s="27" t="str">
        <f t="shared" si="5"/>
        <v/>
      </c>
      <c r="AH53" s="30" t="str">
        <f t="shared" si="15"/>
        <v>Y</v>
      </c>
    </row>
    <row r="54" spans="1:34" x14ac:dyDescent="0.2">
      <c r="A54" s="15" t="s">
        <v>54</v>
      </c>
      <c r="B54" s="22"/>
      <c r="C54" s="22"/>
      <c r="D54" s="22"/>
      <c r="E54" s="22"/>
      <c r="F54" s="22"/>
      <c r="G54" s="22"/>
      <c r="H54" s="22" t="str">
        <f t="shared" si="22"/>
        <v>S</v>
      </c>
      <c r="I54" s="22"/>
      <c r="J54" s="22"/>
      <c r="K54" s="22"/>
      <c r="L54" s="22"/>
      <c r="M54" s="22"/>
      <c r="N54" s="22"/>
      <c r="O54" s="22"/>
      <c r="P54" s="22"/>
      <c r="Q54" s="22" t="str">
        <f t="shared" si="23"/>
        <v>S</v>
      </c>
      <c r="R54" s="22"/>
      <c r="S54" s="22"/>
      <c r="T54" s="22"/>
      <c r="V54" s="46" t="str">
        <f t="shared" si="2"/>
        <v>Y</v>
      </c>
      <c r="W54" s="18"/>
      <c r="X54" s="22" t="s">
        <v>222</v>
      </c>
      <c r="Y54" s="22" t="s">
        <v>222</v>
      </c>
      <c r="Z54" s="22" t="s">
        <v>222</v>
      </c>
      <c r="AA54" s="24" t="str">
        <f t="shared" si="3"/>
        <v>Y</v>
      </c>
      <c r="AB54" s="47" t="str">
        <f t="shared" si="4"/>
        <v xml:space="preserve">CP-2 </v>
      </c>
      <c r="AC54" s="26" t="s">
        <v>230</v>
      </c>
      <c r="AD54" s="28" t="s">
        <v>913</v>
      </c>
      <c r="AE54" s="26" t="s">
        <v>914</v>
      </c>
      <c r="AF54" s="27" t="str">
        <f t="shared" si="5"/>
        <v/>
      </c>
      <c r="AH54" s="30" t="str">
        <f t="shared" si="15"/>
        <v>Y</v>
      </c>
    </row>
    <row r="55" spans="1:34" x14ac:dyDescent="0.2">
      <c r="A55" s="15" t="s">
        <v>55</v>
      </c>
      <c r="B55" s="22"/>
      <c r="C55" s="22"/>
      <c r="D55" s="22"/>
      <c r="E55" s="22"/>
      <c r="F55" s="22"/>
      <c r="G55" s="22"/>
      <c r="H55" s="22" t="str">
        <f t="shared" si="22"/>
        <v>S</v>
      </c>
      <c r="I55" s="22"/>
      <c r="J55" s="22"/>
      <c r="K55" s="22"/>
      <c r="L55" s="22"/>
      <c r="M55" s="22"/>
      <c r="N55" s="22"/>
      <c r="O55" s="22"/>
      <c r="P55" s="22"/>
      <c r="Q55" s="22" t="str">
        <f>IF(Q$5="S","S","x")</f>
        <v>S</v>
      </c>
      <c r="R55" s="22"/>
      <c r="S55" s="22"/>
      <c r="T55" s="22"/>
      <c r="V55" s="46" t="str">
        <f t="shared" si="2"/>
        <v>Y</v>
      </c>
      <c r="W55" s="18"/>
      <c r="X55" s="22" t="s">
        <v>222</v>
      </c>
      <c r="Y55" s="22" t="s">
        <v>222</v>
      </c>
      <c r="Z55" s="22" t="s">
        <v>222</v>
      </c>
      <c r="AA55" s="24" t="str">
        <f t="shared" si="3"/>
        <v>Y</v>
      </c>
      <c r="AB55" s="47" t="str">
        <f t="shared" si="4"/>
        <v xml:space="preserve">CP-3 </v>
      </c>
      <c r="AC55" s="26" t="s">
        <v>230</v>
      </c>
      <c r="AD55" s="26" t="s">
        <v>230</v>
      </c>
      <c r="AE55" s="28" t="s">
        <v>225</v>
      </c>
      <c r="AF55" s="27" t="str">
        <f t="shared" si="5"/>
        <v/>
      </c>
      <c r="AH55" s="30" t="str">
        <f t="shared" si="15"/>
        <v>Y</v>
      </c>
    </row>
    <row r="56" spans="1:34" x14ac:dyDescent="0.2">
      <c r="A56" s="15" t="s">
        <v>56</v>
      </c>
      <c r="B56" s="22"/>
      <c r="C56" s="22"/>
      <c r="D56" s="22"/>
      <c r="E56" s="22"/>
      <c r="F56" s="22"/>
      <c r="G56" s="22"/>
      <c r="H56" s="22" t="str">
        <f t="shared" si="22"/>
        <v>S</v>
      </c>
      <c r="I56" s="22"/>
      <c r="J56" s="22"/>
      <c r="K56" s="22"/>
      <c r="L56" s="22"/>
      <c r="M56" s="22"/>
      <c r="N56" s="22"/>
      <c r="O56" s="22"/>
      <c r="P56" s="22"/>
      <c r="Q56" s="22"/>
      <c r="R56" s="22"/>
      <c r="S56" s="22"/>
      <c r="T56" s="22"/>
      <c r="V56" s="46" t="str">
        <f t="shared" si="2"/>
        <v>Y</v>
      </c>
      <c r="W56" s="18"/>
      <c r="X56" s="22" t="s">
        <v>222</v>
      </c>
      <c r="Y56" s="22" t="s">
        <v>222</v>
      </c>
      <c r="Z56" s="22" t="s">
        <v>222</v>
      </c>
      <c r="AA56" s="24" t="str">
        <f t="shared" si="3"/>
        <v>Y</v>
      </c>
      <c r="AB56" s="47" t="str">
        <f t="shared" si="4"/>
        <v xml:space="preserve">CP-4 </v>
      </c>
      <c r="AC56" s="26" t="s">
        <v>230</v>
      </c>
      <c r="AD56" s="28" t="s">
        <v>225</v>
      </c>
      <c r="AE56" s="26" t="s">
        <v>224</v>
      </c>
      <c r="AF56" s="27" t="str">
        <f t="shared" si="5"/>
        <v/>
      </c>
      <c r="AH56" s="30" t="str">
        <f t="shared" si="15"/>
        <v>Y</v>
      </c>
    </row>
    <row r="57" spans="1:34" x14ac:dyDescent="0.2">
      <c r="A57" s="15" t="s">
        <v>57</v>
      </c>
      <c r="B57" s="22"/>
      <c r="C57" s="22"/>
      <c r="D57" s="22"/>
      <c r="E57" s="22"/>
      <c r="F57" s="22"/>
      <c r="G57" s="22"/>
      <c r="H57" s="22" t="str">
        <f t="shared" si="22"/>
        <v>S</v>
      </c>
      <c r="I57" s="22"/>
      <c r="J57" s="22"/>
      <c r="K57" s="22"/>
      <c r="L57" s="22"/>
      <c r="M57" s="22"/>
      <c r="N57" s="22" t="str">
        <f>IF(N$5="S","S","x")</f>
        <v>S</v>
      </c>
      <c r="O57" s="22"/>
      <c r="P57" s="22"/>
      <c r="Q57" s="22"/>
      <c r="R57" s="22"/>
      <c r="S57" s="22"/>
      <c r="T57" s="22"/>
      <c r="V57" s="46" t="str">
        <f t="shared" si="2"/>
        <v>Y</v>
      </c>
      <c r="W57" s="18"/>
      <c r="X57" s="45" t="s">
        <v>223</v>
      </c>
      <c r="Y57" s="22" t="s">
        <v>222</v>
      </c>
      <c r="Z57" s="22" t="s">
        <v>222</v>
      </c>
      <c r="AA57" s="24" t="str">
        <f t="shared" si="3"/>
        <v>N</v>
      </c>
      <c r="AB57" s="47" t="str">
        <f t="shared" si="4"/>
        <v xml:space="preserve">CP-6 </v>
      </c>
      <c r="AC57" s="26" t="s">
        <v>230</v>
      </c>
      <c r="AD57" s="26" t="s">
        <v>232</v>
      </c>
      <c r="AE57" s="26" t="s">
        <v>228</v>
      </c>
      <c r="AF57" s="27" t="str">
        <f t="shared" si="5"/>
        <v/>
      </c>
      <c r="AH57" s="30" t="str">
        <f t="shared" si="15"/>
        <v>N</v>
      </c>
    </row>
    <row r="58" spans="1:34" x14ac:dyDescent="0.2">
      <c r="A58" s="15" t="s">
        <v>58</v>
      </c>
      <c r="B58" s="22"/>
      <c r="C58" s="22"/>
      <c r="D58" s="22"/>
      <c r="E58" s="22"/>
      <c r="F58" s="22"/>
      <c r="G58" s="22"/>
      <c r="H58" s="22" t="str">
        <f t="shared" si="22"/>
        <v>S</v>
      </c>
      <c r="I58" s="22"/>
      <c r="J58" s="22"/>
      <c r="K58" s="22"/>
      <c r="L58" s="22"/>
      <c r="M58" s="22"/>
      <c r="N58" s="22"/>
      <c r="O58" s="22"/>
      <c r="P58" s="22"/>
      <c r="Q58" s="22"/>
      <c r="R58" s="22"/>
      <c r="S58" s="22"/>
      <c r="T58" s="22"/>
      <c r="V58" s="46" t="str">
        <f t="shared" si="2"/>
        <v>Y</v>
      </c>
      <c r="W58" s="18"/>
      <c r="X58" s="45" t="s">
        <v>223</v>
      </c>
      <c r="Y58" s="22" t="s">
        <v>222</v>
      </c>
      <c r="Z58" s="22" t="s">
        <v>222</v>
      </c>
      <c r="AA58" s="24" t="str">
        <f t="shared" si="3"/>
        <v>N</v>
      </c>
      <c r="AB58" s="47" t="str">
        <f t="shared" si="4"/>
        <v xml:space="preserve">CP-7 </v>
      </c>
      <c r="AC58" s="26" t="s">
        <v>230</v>
      </c>
      <c r="AD58" s="26" t="s">
        <v>228</v>
      </c>
      <c r="AE58" s="26" t="s">
        <v>221</v>
      </c>
      <c r="AF58" s="27" t="str">
        <f t="shared" si="5"/>
        <v/>
      </c>
      <c r="AH58" s="30" t="str">
        <f t="shared" si="15"/>
        <v>N</v>
      </c>
    </row>
    <row r="59" spans="1:34" x14ac:dyDescent="0.2">
      <c r="A59" s="15" t="s">
        <v>59</v>
      </c>
      <c r="B59" s="22"/>
      <c r="C59" s="22"/>
      <c r="D59" s="22"/>
      <c r="E59" s="22"/>
      <c r="F59" s="22"/>
      <c r="G59" s="22"/>
      <c r="H59" s="22" t="str">
        <f t="shared" si="22"/>
        <v>S</v>
      </c>
      <c r="I59" s="22"/>
      <c r="J59" s="22"/>
      <c r="K59" s="22"/>
      <c r="L59" s="22"/>
      <c r="M59" s="22"/>
      <c r="N59" s="22"/>
      <c r="O59" s="22"/>
      <c r="P59" s="22"/>
      <c r="Q59" s="22"/>
      <c r="R59" s="22"/>
      <c r="S59" s="22"/>
      <c r="T59" s="22"/>
      <c r="V59" s="46" t="str">
        <f t="shared" si="2"/>
        <v>Y</v>
      </c>
      <c r="W59" s="18"/>
      <c r="X59" s="45" t="s">
        <v>223</v>
      </c>
      <c r="Y59" s="22" t="s">
        <v>222</v>
      </c>
      <c r="Z59" s="22" t="s">
        <v>222</v>
      </c>
      <c r="AA59" s="24" t="str">
        <f t="shared" si="3"/>
        <v>N</v>
      </c>
      <c r="AB59" s="47" t="str">
        <f t="shared" si="4"/>
        <v xml:space="preserve">CP-8 </v>
      </c>
      <c r="AC59" s="26" t="s">
        <v>230</v>
      </c>
      <c r="AD59" s="26" t="s">
        <v>224</v>
      </c>
      <c r="AE59" s="26" t="s">
        <v>221</v>
      </c>
      <c r="AF59" s="27" t="str">
        <f t="shared" si="5"/>
        <v/>
      </c>
      <c r="AH59" s="30" t="str">
        <f t="shared" si="15"/>
        <v>N</v>
      </c>
    </row>
    <row r="60" spans="1:34" x14ac:dyDescent="0.2">
      <c r="A60" s="15" t="s">
        <v>60</v>
      </c>
      <c r="B60" s="22"/>
      <c r="C60" s="22"/>
      <c r="D60" s="22"/>
      <c r="E60" s="22"/>
      <c r="F60" s="22"/>
      <c r="G60" s="22"/>
      <c r="H60" s="22" t="str">
        <f t="shared" si="22"/>
        <v>S</v>
      </c>
      <c r="I60" s="22"/>
      <c r="J60" s="22"/>
      <c r="K60" s="22"/>
      <c r="L60" s="22"/>
      <c r="M60" s="22"/>
      <c r="N60" s="22"/>
      <c r="O60" s="22"/>
      <c r="P60" s="22"/>
      <c r="Q60" s="22"/>
      <c r="R60" s="22"/>
      <c r="S60" s="22"/>
      <c r="T60" s="22"/>
      <c r="V60" s="46" t="str">
        <f t="shared" si="2"/>
        <v>Y</v>
      </c>
      <c r="W60" s="18"/>
      <c r="X60" s="22" t="s">
        <v>222</v>
      </c>
      <c r="Y60" s="22" t="s">
        <v>222</v>
      </c>
      <c r="Z60" s="22" t="s">
        <v>222</v>
      </c>
      <c r="AA60" s="24" t="str">
        <f t="shared" si="3"/>
        <v>Y</v>
      </c>
      <c r="AB60" s="47" t="str">
        <f t="shared" si="4"/>
        <v xml:space="preserve">CP-9 </v>
      </c>
      <c r="AC60" s="26" t="s">
        <v>230</v>
      </c>
      <c r="AD60" s="28" t="s">
        <v>225</v>
      </c>
      <c r="AE60" s="26" t="s">
        <v>233</v>
      </c>
      <c r="AF60" s="27" t="str">
        <f t="shared" si="5"/>
        <v/>
      </c>
      <c r="AH60" s="30" t="str">
        <f t="shared" si="15"/>
        <v>Y</v>
      </c>
    </row>
    <row r="61" spans="1:34" x14ac:dyDescent="0.2">
      <c r="A61" s="15" t="s">
        <v>61</v>
      </c>
      <c r="B61" s="22"/>
      <c r="C61" s="22"/>
      <c r="D61" s="22"/>
      <c r="E61" s="22"/>
      <c r="F61" s="22"/>
      <c r="G61" s="22"/>
      <c r="H61" s="22" t="str">
        <f t="shared" si="22"/>
        <v>S</v>
      </c>
      <c r="I61" s="22"/>
      <c r="J61" s="22"/>
      <c r="K61" s="22"/>
      <c r="L61" s="22"/>
      <c r="M61" s="22"/>
      <c r="N61" s="22"/>
      <c r="O61" s="22"/>
      <c r="P61" s="22"/>
      <c r="Q61" s="22"/>
      <c r="R61" s="22"/>
      <c r="S61" s="22"/>
      <c r="T61" s="22"/>
      <c r="V61" s="46" t="str">
        <f t="shared" si="2"/>
        <v>Y</v>
      </c>
      <c r="W61" s="18"/>
      <c r="X61" s="22" t="s">
        <v>222</v>
      </c>
      <c r="Y61" s="22" t="s">
        <v>222</v>
      </c>
      <c r="Z61" s="22" t="s">
        <v>222</v>
      </c>
      <c r="AA61" s="24" t="str">
        <f t="shared" si="3"/>
        <v>Y</v>
      </c>
      <c r="AB61" s="47" t="str">
        <f t="shared" si="4"/>
        <v>CP-10</v>
      </c>
      <c r="AC61" s="26" t="s">
        <v>230</v>
      </c>
      <c r="AD61" s="28" t="s">
        <v>227</v>
      </c>
      <c r="AE61" s="26" t="s">
        <v>915</v>
      </c>
      <c r="AF61" s="27" t="str">
        <f t="shared" si="5"/>
        <v/>
      </c>
      <c r="AH61" s="30" t="str">
        <f t="shared" si="15"/>
        <v>Y</v>
      </c>
    </row>
    <row r="62" spans="1:34" x14ac:dyDescent="0.2">
      <c r="A62" s="15" t="s">
        <v>62</v>
      </c>
      <c r="B62" s="22"/>
      <c r="C62" s="22"/>
      <c r="D62" s="22"/>
      <c r="E62" s="22"/>
      <c r="F62" s="22"/>
      <c r="G62" s="22"/>
      <c r="H62" s="22" t="str">
        <f t="shared" si="22"/>
        <v>S</v>
      </c>
      <c r="I62" s="22"/>
      <c r="J62" s="22"/>
      <c r="K62" s="22"/>
      <c r="L62" s="22"/>
      <c r="M62" s="22"/>
      <c r="N62" s="22"/>
      <c r="O62" s="22"/>
      <c r="P62" s="22"/>
      <c r="Q62" s="22"/>
      <c r="R62" s="22"/>
      <c r="S62" s="22"/>
      <c r="T62" s="22"/>
      <c r="V62" s="46" t="str">
        <f t="shared" si="2"/>
        <v>Y</v>
      </c>
      <c r="W62" s="18"/>
      <c r="X62" s="45" t="s">
        <v>223</v>
      </c>
      <c r="Y62" s="45" t="s">
        <v>223</v>
      </c>
      <c r="Z62" s="45" t="s">
        <v>223</v>
      </c>
      <c r="AA62" s="24" t="str">
        <f t="shared" si="3"/>
        <v>N</v>
      </c>
      <c r="AB62" s="47" t="str">
        <f t="shared" si="4"/>
        <v>CP-13</v>
      </c>
      <c r="AC62" s="26" t="s">
        <v>230</v>
      </c>
      <c r="AD62" s="26" t="s">
        <v>230</v>
      </c>
      <c r="AE62" s="26" t="s">
        <v>230</v>
      </c>
      <c r="AF62" s="27" t="str">
        <f t="shared" si="5"/>
        <v/>
      </c>
      <c r="AH62" s="30" t="str">
        <f t="shared" si="15"/>
        <v>N</v>
      </c>
    </row>
    <row r="63" spans="1:34" x14ac:dyDescent="0.2">
      <c r="A63" s="15" t="s">
        <v>39</v>
      </c>
      <c r="B63" s="22"/>
      <c r="C63" s="22"/>
      <c r="D63" s="22"/>
      <c r="E63" s="22"/>
      <c r="F63" s="22" t="str">
        <f>IF(F$5="S","S","x")</f>
        <v>S</v>
      </c>
      <c r="G63" s="22"/>
      <c r="H63" s="22"/>
      <c r="I63" s="22" t="str">
        <f>IF(I$5="S","S","x")</f>
        <v>x</v>
      </c>
      <c r="J63" s="22"/>
      <c r="K63" s="22"/>
      <c r="L63" s="22" t="str">
        <f>IF(L$5="S","S","x")</f>
        <v>S</v>
      </c>
      <c r="M63" s="22" t="str">
        <f t="shared" ref="M63:M68" si="24">IF(M$5="S","S","x")</f>
        <v>S</v>
      </c>
      <c r="N63" s="22"/>
      <c r="O63" s="22"/>
      <c r="P63" s="22"/>
      <c r="Q63" s="22"/>
      <c r="R63" s="22"/>
      <c r="S63" s="22"/>
      <c r="T63" s="22"/>
      <c r="V63" s="46" t="str">
        <f t="shared" si="2"/>
        <v>Y</v>
      </c>
      <c r="W63" s="18"/>
      <c r="X63" s="22" t="s">
        <v>222</v>
      </c>
      <c r="Y63" s="22" t="s">
        <v>222</v>
      </c>
      <c r="Z63" s="22" t="s">
        <v>222</v>
      </c>
      <c r="AA63" s="24" t="str">
        <f t="shared" si="3"/>
        <v>Y</v>
      </c>
      <c r="AB63" s="47" t="str">
        <f t="shared" si="4"/>
        <v xml:space="preserve">IA-1 </v>
      </c>
      <c r="AC63" s="26" t="s">
        <v>230</v>
      </c>
      <c r="AD63" s="26" t="s">
        <v>230</v>
      </c>
      <c r="AE63" s="26" t="s">
        <v>230</v>
      </c>
      <c r="AF63" s="27" t="str">
        <f t="shared" si="5"/>
        <v/>
      </c>
      <c r="AH63" s="30" t="str">
        <f t="shared" si="15"/>
        <v>Y</v>
      </c>
    </row>
    <row r="64" spans="1:34" x14ac:dyDescent="0.2">
      <c r="A64" s="15" t="s">
        <v>98</v>
      </c>
      <c r="B64" s="22"/>
      <c r="C64" s="22"/>
      <c r="D64" s="22"/>
      <c r="E64" s="22"/>
      <c r="F64" s="22"/>
      <c r="G64" s="22"/>
      <c r="H64" s="22"/>
      <c r="I64" s="22"/>
      <c r="J64" s="22"/>
      <c r="K64" s="22"/>
      <c r="L64" s="22"/>
      <c r="M64" s="22" t="str">
        <f t="shared" si="24"/>
        <v>S</v>
      </c>
      <c r="N64" s="22"/>
      <c r="O64" s="22"/>
      <c r="P64" s="22"/>
      <c r="Q64" s="22"/>
      <c r="R64" s="22"/>
      <c r="S64" s="22"/>
      <c r="T64" s="22"/>
      <c r="V64" s="46" t="str">
        <f t="shared" si="2"/>
        <v>Y</v>
      </c>
      <c r="W64" s="18"/>
      <c r="X64" s="22" t="s">
        <v>222</v>
      </c>
      <c r="Y64" s="22" t="s">
        <v>222</v>
      </c>
      <c r="Z64" s="22" t="s">
        <v>222</v>
      </c>
      <c r="AA64" s="24" t="str">
        <f t="shared" si="3"/>
        <v>Y</v>
      </c>
      <c r="AB64" s="47" t="str">
        <f t="shared" si="4"/>
        <v xml:space="preserve">IA-2 </v>
      </c>
      <c r="AC64" s="28" t="s">
        <v>916</v>
      </c>
      <c r="AD64" s="26" t="s">
        <v>917</v>
      </c>
      <c r="AE64" s="26" t="s">
        <v>918</v>
      </c>
      <c r="AF64" s="27" t="str">
        <f t="shared" si="5"/>
        <v>(1) (12)</v>
      </c>
      <c r="AH64" s="30" t="str">
        <f t="shared" si="15"/>
        <v>Y + (1) (12)</v>
      </c>
    </row>
    <row r="65" spans="1:34" x14ac:dyDescent="0.2">
      <c r="A65" s="15" t="s">
        <v>11</v>
      </c>
      <c r="B65" s="22" t="str">
        <f>IF(B$5="S","S","x")</f>
        <v>S</v>
      </c>
      <c r="C65" s="22"/>
      <c r="D65" s="22"/>
      <c r="E65" s="22"/>
      <c r="F65" s="22"/>
      <c r="G65" s="22"/>
      <c r="H65" s="22"/>
      <c r="I65" s="22"/>
      <c r="J65" s="22"/>
      <c r="K65" s="22"/>
      <c r="L65" s="22"/>
      <c r="M65" s="22" t="str">
        <f t="shared" si="24"/>
        <v>S</v>
      </c>
      <c r="N65" s="22"/>
      <c r="O65" s="22"/>
      <c r="P65" s="22"/>
      <c r="Q65" s="22"/>
      <c r="R65" s="22"/>
      <c r="S65" s="22"/>
      <c r="T65" s="22"/>
      <c r="V65" s="46" t="str">
        <f t="shared" si="2"/>
        <v>Y</v>
      </c>
      <c r="W65" s="18"/>
      <c r="X65" s="22" t="s">
        <v>222</v>
      </c>
      <c r="Y65" s="22" t="s">
        <v>222</v>
      </c>
      <c r="Z65" s="22" t="s">
        <v>222</v>
      </c>
      <c r="AA65" s="24" t="str">
        <f t="shared" si="3"/>
        <v>Y</v>
      </c>
      <c r="AB65" s="47" t="str">
        <f t="shared" si="4"/>
        <v xml:space="preserve">IA-4 </v>
      </c>
      <c r="AC65" s="26" t="s">
        <v>230</v>
      </c>
      <c r="AD65" s="26" t="s">
        <v>230</v>
      </c>
      <c r="AE65" s="26" t="s">
        <v>230</v>
      </c>
      <c r="AF65" s="27" t="str">
        <f t="shared" si="5"/>
        <v/>
      </c>
      <c r="AH65" s="30" t="str">
        <f t="shared" si="15"/>
        <v>Y</v>
      </c>
    </row>
    <row r="66" spans="1:34" x14ac:dyDescent="0.2">
      <c r="A66" s="15" t="s">
        <v>99</v>
      </c>
      <c r="B66" s="22"/>
      <c r="C66" s="22"/>
      <c r="D66" s="22"/>
      <c r="E66" s="22"/>
      <c r="F66" s="22"/>
      <c r="G66" s="22"/>
      <c r="H66" s="22"/>
      <c r="I66" s="22"/>
      <c r="J66" s="22"/>
      <c r="K66" s="22"/>
      <c r="L66" s="22"/>
      <c r="M66" s="22" t="str">
        <f t="shared" si="24"/>
        <v>S</v>
      </c>
      <c r="N66" s="22"/>
      <c r="O66" s="22"/>
      <c r="P66" s="22"/>
      <c r="Q66" s="22"/>
      <c r="R66" s="22"/>
      <c r="S66" s="22"/>
      <c r="T66" s="22"/>
      <c r="V66" s="46" t="str">
        <f t="shared" si="2"/>
        <v>Y</v>
      </c>
      <c r="W66" s="18"/>
      <c r="X66" s="22" t="s">
        <v>222</v>
      </c>
      <c r="Y66" s="22" t="s">
        <v>222</v>
      </c>
      <c r="Z66" s="22" t="s">
        <v>222</v>
      </c>
      <c r="AA66" s="24" t="str">
        <f t="shared" si="3"/>
        <v>Y</v>
      </c>
      <c r="AB66" s="47" t="str">
        <f t="shared" si="4"/>
        <v xml:space="preserve">IA-5 </v>
      </c>
      <c r="AC66" s="28" t="s">
        <v>919</v>
      </c>
      <c r="AD66" s="26" t="s">
        <v>920</v>
      </c>
      <c r="AE66" s="26" t="s">
        <v>920</v>
      </c>
      <c r="AF66" s="27" t="str">
        <f t="shared" si="5"/>
        <v>(1) (11)</v>
      </c>
      <c r="AH66" s="30" t="str">
        <f t="shared" si="15"/>
        <v>Y + (1) (11)</v>
      </c>
    </row>
    <row r="67" spans="1:34" x14ac:dyDescent="0.2">
      <c r="A67" s="15" t="s">
        <v>100</v>
      </c>
      <c r="B67" s="22"/>
      <c r="C67" s="22"/>
      <c r="D67" s="22"/>
      <c r="E67" s="22"/>
      <c r="F67" s="22"/>
      <c r="G67" s="22"/>
      <c r="H67" s="22"/>
      <c r="I67" s="22"/>
      <c r="J67" s="22"/>
      <c r="K67" s="22"/>
      <c r="L67" s="22"/>
      <c r="M67" s="22" t="str">
        <f t="shared" si="24"/>
        <v>S</v>
      </c>
      <c r="N67" s="22"/>
      <c r="O67" s="22"/>
      <c r="P67" s="22"/>
      <c r="Q67" s="22"/>
      <c r="R67" s="22"/>
      <c r="S67" s="22"/>
      <c r="T67" s="22"/>
      <c r="V67" s="46" t="str">
        <f t="shared" si="2"/>
        <v>Y</v>
      </c>
      <c r="W67" s="18"/>
      <c r="X67" s="22" t="s">
        <v>222</v>
      </c>
      <c r="Y67" s="22" t="s">
        <v>222</v>
      </c>
      <c r="Z67" s="22" t="s">
        <v>222</v>
      </c>
      <c r="AA67" s="24" t="str">
        <f t="shared" si="3"/>
        <v>Y</v>
      </c>
      <c r="AB67" s="47" t="str">
        <f t="shared" si="4"/>
        <v xml:space="preserve">IA-7 </v>
      </c>
      <c r="AC67" s="26" t="s">
        <v>230</v>
      </c>
      <c r="AD67" s="26" t="s">
        <v>230</v>
      </c>
      <c r="AE67" s="26" t="s">
        <v>230</v>
      </c>
      <c r="AF67" s="27" t="str">
        <f t="shared" si="5"/>
        <v/>
      </c>
      <c r="AH67" s="30" t="str">
        <f t="shared" si="15"/>
        <v>Y</v>
      </c>
    </row>
    <row r="68" spans="1:34" x14ac:dyDescent="0.2">
      <c r="A68" s="15" t="s">
        <v>101</v>
      </c>
      <c r="B68" s="22"/>
      <c r="C68" s="22"/>
      <c r="D68" s="22"/>
      <c r="E68" s="22"/>
      <c r="F68" s="22"/>
      <c r="G68" s="22"/>
      <c r="H68" s="22"/>
      <c r="I68" s="22"/>
      <c r="J68" s="22"/>
      <c r="K68" s="22"/>
      <c r="L68" s="22"/>
      <c r="M68" s="22" t="str">
        <f t="shared" si="24"/>
        <v>S</v>
      </c>
      <c r="N68" s="22"/>
      <c r="O68" s="22"/>
      <c r="P68" s="22"/>
      <c r="Q68" s="22"/>
      <c r="R68" s="22"/>
      <c r="S68" s="22"/>
      <c r="T68" s="22"/>
      <c r="V68" s="46" t="str">
        <f t="shared" si="2"/>
        <v>Y</v>
      </c>
      <c r="W68" s="18"/>
      <c r="X68" s="22" t="s">
        <v>222</v>
      </c>
      <c r="Y68" s="22" t="s">
        <v>222</v>
      </c>
      <c r="Z68" s="22" t="s">
        <v>222</v>
      </c>
      <c r="AA68" s="24" t="str">
        <f t="shared" si="3"/>
        <v>Y</v>
      </c>
      <c r="AB68" s="47" t="str">
        <f t="shared" si="4"/>
        <v xml:space="preserve">IA-8 </v>
      </c>
      <c r="AC68" s="26" t="s">
        <v>221</v>
      </c>
      <c r="AD68" s="26" t="s">
        <v>221</v>
      </c>
      <c r="AE68" s="26" t="s">
        <v>221</v>
      </c>
      <c r="AF68" s="27" t="str">
        <f t="shared" si="5"/>
        <v>(1) (2) (3) (4)</v>
      </c>
      <c r="AH68" s="30" t="str">
        <f t="shared" si="15"/>
        <v>Y + (1) (2) (3) (4)</v>
      </c>
    </row>
    <row r="69" spans="1:34" x14ac:dyDescent="0.2">
      <c r="A69" s="15" t="s">
        <v>40</v>
      </c>
      <c r="B69" s="22"/>
      <c r="C69" s="22"/>
      <c r="D69" s="22"/>
      <c r="E69" s="22"/>
      <c r="F69" s="22" t="str">
        <f>IF(F$5="S","S","x")</f>
        <v>S</v>
      </c>
      <c r="G69" s="22"/>
      <c r="H69" s="22"/>
      <c r="I69" s="22"/>
      <c r="J69" s="22"/>
      <c r="K69" s="22"/>
      <c r="L69" s="22"/>
      <c r="M69" s="22"/>
      <c r="N69" s="22"/>
      <c r="O69" s="22"/>
      <c r="P69" s="22"/>
      <c r="Q69" s="22"/>
      <c r="R69" s="22"/>
      <c r="S69" s="22"/>
      <c r="T69" s="22"/>
      <c r="V69" s="46" t="str">
        <f t="shared" si="2"/>
        <v>Y</v>
      </c>
      <c r="W69" s="18"/>
      <c r="X69" s="45" t="s">
        <v>223</v>
      </c>
      <c r="Y69" s="45" t="s">
        <v>223</v>
      </c>
      <c r="Z69" s="45" t="s">
        <v>223</v>
      </c>
      <c r="AA69" s="24" t="str">
        <f t="shared" si="3"/>
        <v>N</v>
      </c>
      <c r="AB69" s="47" t="str">
        <f t="shared" si="4"/>
        <v xml:space="preserve">IA-9 </v>
      </c>
      <c r="AC69" s="26" t="s">
        <v>230</v>
      </c>
      <c r="AD69" s="26" t="s">
        <v>230</v>
      </c>
      <c r="AE69" s="26" t="s">
        <v>230</v>
      </c>
      <c r="AF69" s="27" t="str">
        <f t="shared" si="5"/>
        <v/>
      </c>
      <c r="AH69" s="30" t="str">
        <f t="shared" si="15"/>
        <v>N</v>
      </c>
    </row>
    <row r="70" spans="1:34" x14ac:dyDescent="0.2">
      <c r="A70" s="15" t="s">
        <v>102</v>
      </c>
      <c r="B70" s="22"/>
      <c r="C70" s="22"/>
      <c r="D70" s="22"/>
      <c r="E70" s="22"/>
      <c r="F70" s="22"/>
      <c r="G70" s="22"/>
      <c r="H70" s="22"/>
      <c r="I70" s="22"/>
      <c r="J70" s="22"/>
      <c r="K70" s="22"/>
      <c r="L70" s="22"/>
      <c r="M70" s="22" t="str">
        <f t="shared" ref="M70:M71" si="25">IF(M$5="S","S","x")</f>
        <v>S</v>
      </c>
      <c r="N70" s="22"/>
      <c r="O70" s="22"/>
      <c r="P70" s="22"/>
      <c r="Q70" s="22"/>
      <c r="R70" s="22"/>
      <c r="S70" s="22"/>
      <c r="T70" s="22"/>
      <c r="V70" s="46" t="str">
        <f t="shared" si="2"/>
        <v>Y</v>
      </c>
      <c r="W70" s="18"/>
      <c r="X70" s="45" t="s">
        <v>223</v>
      </c>
      <c r="Y70" s="45" t="s">
        <v>223</v>
      </c>
      <c r="Z70" s="45" t="s">
        <v>223</v>
      </c>
      <c r="AA70" s="24" t="str">
        <f t="shared" si="3"/>
        <v>N</v>
      </c>
      <c r="AB70" s="47" t="str">
        <f t="shared" si="4"/>
        <v>IA-10</v>
      </c>
      <c r="AC70" s="26" t="s">
        <v>230</v>
      </c>
      <c r="AD70" s="26" t="s">
        <v>230</v>
      </c>
      <c r="AE70" s="26" t="s">
        <v>230</v>
      </c>
      <c r="AF70" s="27" t="str">
        <f t="shared" si="5"/>
        <v/>
      </c>
      <c r="AH70" s="30" t="str">
        <f t="shared" si="15"/>
        <v>N</v>
      </c>
    </row>
    <row r="71" spans="1:34" x14ac:dyDescent="0.2">
      <c r="A71" s="15" t="s">
        <v>12</v>
      </c>
      <c r="B71" s="22" t="str">
        <f>IF(B$5="S","S","x")</f>
        <v>S</v>
      </c>
      <c r="C71" s="22"/>
      <c r="D71" s="22"/>
      <c r="E71" s="22"/>
      <c r="F71" s="22"/>
      <c r="G71" s="22"/>
      <c r="H71" s="22"/>
      <c r="I71" s="22"/>
      <c r="J71" s="22"/>
      <c r="K71" s="22"/>
      <c r="L71" s="22"/>
      <c r="M71" s="22" t="str">
        <f t="shared" si="25"/>
        <v>S</v>
      </c>
      <c r="N71" s="22"/>
      <c r="O71" s="22"/>
      <c r="P71" s="22"/>
      <c r="Q71" s="22"/>
      <c r="R71" s="22"/>
      <c r="S71" s="22"/>
      <c r="T71" s="22"/>
      <c r="V71" s="46" t="str">
        <f t="shared" si="2"/>
        <v>Y</v>
      </c>
      <c r="W71" s="18"/>
      <c r="X71" s="45" t="s">
        <v>223</v>
      </c>
      <c r="Y71" s="45" t="s">
        <v>223</v>
      </c>
      <c r="Z71" s="45" t="s">
        <v>223</v>
      </c>
      <c r="AA71" s="24" t="str">
        <f t="shared" si="3"/>
        <v>N</v>
      </c>
      <c r="AB71" s="47" t="str">
        <f t="shared" si="4"/>
        <v>IA-11</v>
      </c>
      <c r="AC71" s="26" t="s">
        <v>230</v>
      </c>
      <c r="AD71" s="26" t="s">
        <v>230</v>
      </c>
      <c r="AE71" s="26" t="s">
        <v>230</v>
      </c>
      <c r="AF71" s="27" t="str">
        <f t="shared" si="5"/>
        <v/>
      </c>
      <c r="AH71" s="30" t="str">
        <f t="shared" si="15"/>
        <v>N</v>
      </c>
    </row>
    <row r="72" spans="1:34" x14ac:dyDescent="0.2">
      <c r="A72" s="15" t="s">
        <v>63</v>
      </c>
      <c r="B72" s="22"/>
      <c r="C72" s="22"/>
      <c r="D72" s="22"/>
      <c r="E72" s="22"/>
      <c r="F72" s="22"/>
      <c r="G72" s="22"/>
      <c r="H72" s="22" t="str">
        <f t="shared" ref="H72:H81" si="26">IF(H$5="S","S","x")</f>
        <v>S</v>
      </c>
      <c r="I72" s="22"/>
      <c r="J72" s="22"/>
      <c r="K72" s="22" t="str">
        <f t="shared" ref="K72:K79" si="27">IF(K$5="S","S","x")</f>
        <v>S</v>
      </c>
      <c r="L72" s="22"/>
      <c r="M72" s="22"/>
      <c r="N72" s="22"/>
      <c r="O72" s="22"/>
      <c r="P72" s="22"/>
      <c r="Q72" s="22" t="str">
        <f t="shared" ref="Q72:Q73" si="28">IF(Q$5="S","S","x")</f>
        <v>S</v>
      </c>
      <c r="R72" s="22"/>
      <c r="S72" s="22"/>
      <c r="T72" s="22"/>
      <c r="V72" s="46" t="str">
        <f t="shared" si="2"/>
        <v>Y</v>
      </c>
      <c r="W72" s="18"/>
      <c r="X72" s="22" t="s">
        <v>222</v>
      </c>
      <c r="Y72" s="22" t="s">
        <v>222</v>
      </c>
      <c r="Z72" s="22" t="s">
        <v>222</v>
      </c>
      <c r="AA72" s="24" t="str">
        <f t="shared" si="3"/>
        <v>Y</v>
      </c>
      <c r="AB72" s="47" t="str">
        <f t="shared" si="4"/>
        <v xml:space="preserve">IR-1 </v>
      </c>
      <c r="AC72" s="26" t="s">
        <v>230</v>
      </c>
      <c r="AD72" s="26" t="s">
        <v>230</v>
      </c>
      <c r="AE72" s="26" t="s">
        <v>230</v>
      </c>
      <c r="AF72" s="27" t="str">
        <f t="shared" si="5"/>
        <v/>
      </c>
      <c r="AH72" s="30" t="str">
        <f t="shared" si="15"/>
        <v>Y</v>
      </c>
    </row>
    <row r="73" spans="1:34" x14ac:dyDescent="0.2">
      <c r="A73" s="15" t="s">
        <v>64</v>
      </c>
      <c r="B73" s="22"/>
      <c r="C73" s="22"/>
      <c r="D73" s="22"/>
      <c r="E73" s="22"/>
      <c r="F73" s="22"/>
      <c r="G73" s="22"/>
      <c r="H73" s="22" t="str">
        <f t="shared" si="26"/>
        <v>S</v>
      </c>
      <c r="I73" s="22"/>
      <c r="J73" s="22"/>
      <c r="K73" s="22" t="str">
        <f t="shared" si="27"/>
        <v>S</v>
      </c>
      <c r="L73" s="22"/>
      <c r="M73" s="22"/>
      <c r="N73" s="22"/>
      <c r="O73" s="22"/>
      <c r="P73" s="22"/>
      <c r="Q73" s="22" t="str">
        <f t="shared" si="28"/>
        <v>S</v>
      </c>
      <c r="R73" s="22"/>
      <c r="S73" s="22"/>
      <c r="T73" s="22"/>
      <c r="V73" s="46" t="str">
        <f t="shared" si="2"/>
        <v>Y</v>
      </c>
      <c r="W73" s="18"/>
      <c r="X73" s="22" t="s">
        <v>222</v>
      </c>
      <c r="Y73" s="22" t="s">
        <v>222</v>
      </c>
      <c r="Z73" s="22" t="s">
        <v>222</v>
      </c>
      <c r="AA73" s="24" t="str">
        <f t="shared" si="3"/>
        <v>Y</v>
      </c>
      <c r="AB73" s="47" t="str">
        <f t="shared" si="4"/>
        <v xml:space="preserve">IR-2 </v>
      </c>
      <c r="AC73" s="26" t="s">
        <v>230</v>
      </c>
      <c r="AD73" s="26" t="s">
        <v>230</v>
      </c>
      <c r="AE73" s="26" t="s">
        <v>224</v>
      </c>
      <c r="AF73" s="27" t="str">
        <f t="shared" si="5"/>
        <v/>
      </c>
      <c r="AH73" s="30" t="str">
        <f t="shared" si="15"/>
        <v>Y</v>
      </c>
    </row>
    <row r="74" spans="1:34" x14ac:dyDescent="0.2">
      <c r="A74" s="15" t="s">
        <v>65</v>
      </c>
      <c r="B74" s="22"/>
      <c r="C74" s="22"/>
      <c r="D74" s="22"/>
      <c r="E74" s="22"/>
      <c r="F74" s="22"/>
      <c r="G74" s="22"/>
      <c r="H74" s="22" t="str">
        <f t="shared" si="26"/>
        <v>S</v>
      </c>
      <c r="I74" s="22"/>
      <c r="J74" s="22"/>
      <c r="K74" s="22" t="str">
        <f t="shared" si="27"/>
        <v>S</v>
      </c>
      <c r="L74" s="22"/>
      <c r="M74" s="22"/>
      <c r="N74" s="22"/>
      <c r="O74" s="22"/>
      <c r="P74" s="22"/>
      <c r="Q74" s="22"/>
      <c r="R74" s="22"/>
      <c r="S74" s="22"/>
      <c r="T74" s="22"/>
      <c r="V74" s="46" t="str">
        <f t="shared" si="2"/>
        <v>Y</v>
      </c>
      <c r="W74" s="18"/>
      <c r="X74" s="45" t="s">
        <v>223</v>
      </c>
      <c r="Y74" s="22" t="s">
        <v>222</v>
      </c>
      <c r="Z74" s="22" t="s">
        <v>222</v>
      </c>
      <c r="AA74" s="24" t="str">
        <f t="shared" ref="AA74:AA137" si="29">IF($X$5="Low",X74,IF($X$5="Moderate",Y74,IF($X$5="High",Z74)))</f>
        <v>N</v>
      </c>
      <c r="AB74" s="47" t="str">
        <f t="shared" ref="AB74:AB137" si="30">LEFT(A74,5)</f>
        <v xml:space="preserve">IR-3 </v>
      </c>
      <c r="AC74" s="26" t="s">
        <v>230</v>
      </c>
      <c r="AD74" s="28" t="s">
        <v>227</v>
      </c>
      <c r="AE74" s="28" t="s">
        <v>227</v>
      </c>
      <c r="AF74" s="27" t="str">
        <f t="shared" ref="AF74:AF137" si="31">IF($X$5="Low",AC74,IF($X$5="Moderate",AD74,IF($X$5="High",AE74)))</f>
        <v/>
      </c>
      <c r="AH74" s="30" t="str">
        <f t="shared" ref="AH74:AH105" si="32">IF(V74="N","N",IF(OR(AF74="",AF74=0),AA74,CONCATENATE(AA74," + ",AF74)))</f>
        <v>N</v>
      </c>
    </row>
    <row r="75" spans="1:34" x14ac:dyDescent="0.2">
      <c r="A75" s="15" t="s">
        <v>66</v>
      </c>
      <c r="B75" s="22"/>
      <c r="C75" s="22"/>
      <c r="D75" s="22"/>
      <c r="E75" s="22"/>
      <c r="F75" s="22"/>
      <c r="G75" s="22"/>
      <c r="H75" s="22" t="str">
        <f t="shared" si="26"/>
        <v>S</v>
      </c>
      <c r="I75" s="22"/>
      <c r="J75" s="22"/>
      <c r="K75" s="22" t="str">
        <f t="shared" si="27"/>
        <v>S</v>
      </c>
      <c r="L75" s="22"/>
      <c r="M75" s="22"/>
      <c r="N75" s="22"/>
      <c r="O75" s="22"/>
      <c r="P75" s="22"/>
      <c r="Q75" s="22"/>
      <c r="R75" s="22"/>
      <c r="S75" s="22"/>
      <c r="T75" s="22"/>
      <c r="V75" s="46" t="str">
        <f t="shared" ref="V75:V138" si="33">IF(COUNTIF(B75:T75,"S")&gt;0,"Y","N")</f>
        <v>Y</v>
      </c>
      <c r="W75" s="18"/>
      <c r="X75" s="22" t="s">
        <v>222</v>
      </c>
      <c r="Y75" s="22" t="s">
        <v>222</v>
      </c>
      <c r="Z75" s="22" t="s">
        <v>222</v>
      </c>
      <c r="AA75" s="24" t="str">
        <f t="shared" si="29"/>
        <v>Y</v>
      </c>
      <c r="AB75" s="47" t="str">
        <f t="shared" si="30"/>
        <v xml:space="preserve">IR-4 </v>
      </c>
      <c r="AC75" s="26" t="s">
        <v>230</v>
      </c>
      <c r="AD75" s="28" t="s">
        <v>225</v>
      </c>
      <c r="AE75" s="28" t="s">
        <v>236</v>
      </c>
      <c r="AF75" s="27" t="str">
        <f t="shared" si="31"/>
        <v/>
      </c>
      <c r="AH75" s="30" t="str">
        <f t="shared" si="32"/>
        <v>Y</v>
      </c>
    </row>
    <row r="76" spans="1:34" x14ac:dyDescent="0.2">
      <c r="A76" s="15" t="s">
        <v>67</v>
      </c>
      <c r="B76" s="22"/>
      <c r="C76" s="22"/>
      <c r="D76" s="22"/>
      <c r="E76" s="22"/>
      <c r="F76" s="22"/>
      <c r="G76" s="22"/>
      <c r="H76" s="22" t="str">
        <f t="shared" si="26"/>
        <v>S</v>
      </c>
      <c r="I76" s="22"/>
      <c r="J76" s="22"/>
      <c r="K76" s="22" t="str">
        <f t="shared" si="27"/>
        <v>S</v>
      </c>
      <c r="L76" s="22"/>
      <c r="M76" s="22"/>
      <c r="N76" s="22"/>
      <c r="O76" s="22"/>
      <c r="P76" s="22"/>
      <c r="Q76" s="22"/>
      <c r="R76" s="22"/>
      <c r="S76" s="22"/>
      <c r="T76" s="22"/>
      <c r="V76" s="46" t="str">
        <f t="shared" si="33"/>
        <v>Y</v>
      </c>
      <c r="W76" s="18"/>
      <c r="X76" s="22" t="s">
        <v>222</v>
      </c>
      <c r="Y76" s="22" t="s">
        <v>222</v>
      </c>
      <c r="Z76" s="22" t="s">
        <v>222</v>
      </c>
      <c r="AA76" s="24" t="str">
        <f t="shared" si="29"/>
        <v>Y</v>
      </c>
      <c r="AB76" s="47" t="str">
        <f t="shared" si="30"/>
        <v xml:space="preserve">IR-5 </v>
      </c>
      <c r="AC76" s="26" t="s">
        <v>230</v>
      </c>
      <c r="AD76" s="26" t="s">
        <v>230</v>
      </c>
      <c r="AE76" s="28" t="s">
        <v>225</v>
      </c>
      <c r="AF76" s="27" t="str">
        <f t="shared" si="31"/>
        <v/>
      </c>
      <c r="AH76" s="30" t="str">
        <f t="shared" si="32"/>
        <v>Y</v>
      </c>
    </row>
    <row r="77" spans="1:34" x14ac:dyDescent="0.2">
      <c r="A77" s="15" t="s">
        <v>68</v>
      </c>
      <c r="B77" s="22"/>
      <c r="C77" s="22"/>
      <c r="D77" s="22"/>
      <c r="E77" s="22"/>
      <c r="F77" s="22"/>
      <c r="G77" s="22"/>
      <c r="H77" s="22" t="str">
        <f t="shared" si="26"/>
        <v>S</v>
      </c>
      <c r="I77" s="22"/>
      <c r="J77" s="22"/>
      <c r="K77" s="22" t="str">
        <f t="shared" si="27"/>
        <v>S</v>
      </c>
      <c r="L77" s="22"/>
      <c r="M77" s="22"/>
      <c r="N77" s="22"/>
      <c r="O77" s="22"/>
      <c r="P77" s="22"/>
      <c r="Q77" s="22"/>
      <c r="R77" s="22"/>
      <c r="S77" s="22"/>
      <c r="T77" s="22"/>
      <c r="V77" s="46" t="str">
        <f t="shared" si="33"/>
        <v>Y</v>
      </c>
      <c r="W77" s="18"/>
      <c r="X77" s="22" t="s">
        <v>222</v>
      </c>
      <c r="Y77" s="22" t="s">
        <v>222</v>
      </c>
      <c r="Z77" s="22" t="s">
        <v>222</v>
      </c>
      <c r="AA77" s="24" t="str">
        <f t="shared" si="29"/>
        <v>Y</v>
      </c>
      <c r="AB77" s="47" t="str">
        <f t="shared" si="30"/>
        <v xml:space="preserve">IR-6 </v>
      </c>
      <c r="AC77" s="26" t="s">
        <v>230</v>
      </c>
      <c r="AD77" s="28" t="s">
        <v>225</v>
      </c>
      <c r="AE77" s="28" t="s">
        <v>225</v>
      </c>
      <c r="AF77" s="27" t="str">
        <f t="shared" si="31"/>
        <v/>
      </c>
      <c r="AH77" s="30" t="str">
        <f t="shared" si="32"/>
        <v>Y</v>
      </c>
    </row>
    <row r="78" spans="1:34" x14ac:dyDescent="0.2">
      <c r="A78" s="15" t="s">
        <v>69</v>
      </c>
      <c r="B78" s="22"/>
      <c r="C78" s="22"/>
      <c r="D78" s="22"/>
      <c r="E78" s="22"/>
      <c r="F78" s="22"/>
      <c r="G78" s="22"/>
      <c r="H78" s="22" t="str">
        <f t="shared" si="26"/>
        <v>S</v>
      </c>
      <c r="I78" s="22"/>
      <c r="J78" s="22"/>
      <c r="K78" s="22" t="str">
        <f t="shared" si="27"/>
        <v>S</v>
      </c>
      <c r="L78" s="22"/>
      <c r="M78" s="22"/>
      <c r="N78" s="22"/>
      <c r="O78" s="22"/>
      <c r="P78" s="22"/>
      <c r="Q78" s="22" t="str">
        <f t="shared" ref="Q78:Q79" si="34">IF(Q$5="S","S","x")</f>
        <v>S</v>
      </c>
      <c r="R78" s="22"/>
      <c r="S78" s="22"/>
      <c r="T78" s="22"/>
      <c r="V78" s="46" t="str">
        <f t="shared" si="33"/>
        <v>Y</v>
      </c>
      <c r="W78" s="18"/>
      <c r="X78" s="22" t="s">
        <v>222</v>
      </c>
      <c r="Y78" s="22" t="s">
        <v>222</v>
      </c>
      <c r="Z78" s="22" t="s">
        <v>222</v>
      </c>
      <c r="AA78" s="24" t="str">
        <f t="shared" si="29"/>
        <v>Y</v>
      </c>
      <c r="AB78" s="47" t="str">
        <f t="shared" si="30"/>
        <v xml:space="preserve">IR-7 </v>
      </c>
      <c r="AC78" s="26" t="s">
        <v>230</v>
      </c>
      <c r="AD78" s="28" t="s">
        <v>225</v>
      </c>
      <c r="AE78" s="28" t="s">
        <v>225</v>
      </c>
      <c r="AF78" s="27" t="str">
        <f t="shared" si="31"/>
        <v/>
      </c>
      <c r="AH78" s="30" t="str">
        <f t="shared" si="32"/>
        <v>Y</v>
      </c>
    </row>
    <row r="79" spans="1:34" x14ac:dyDescent="0.2">
      <c r="A79" s="15" t="s">
        <v>70</v>
      </c>
      <c r="B79" s="22"/>
      <c r="C79" s="22"/>
      <c r="D79" s="22"/>
      <c r="E79" s="22"/>
      <c r="F79" s="22"/>
      <c r="G79" s="22"/>
      <c r="H79" s="22" t="str">
        <f t="shared" si="26"/>
        <v>S</v>
      </c>
      <c r="I79" s="22"/>
      <c r="J79" s="22"/>
      <c r="K79" s="22" t="str">
        <f t="shared" si="27"/>
        <v>S</v>
      </c>
      <c r="L79" s="22"/>
      <c r="M79" s="22"/>
      <c r="N79" s="22"/>
      <c r="O79" s="22"/>
      <c r="P79" s="22"/>
      <c r="Q79" s="22" t="str">
        <f t="shared" si="34"/>
        <v>S</v>
      </c>
      <c r="R79" s="22"/>
      <c r="S79" s="22"/>
      <c r="T79" s="22"/>
      <c r="V79" s="46" t="str">
        <f t="shared" si="33"/>
        <v>Y</v>
      </c>
      <c r="W79" s="18"/>
      <c r="X79" s="22" t="s">
        <v>222</v>
      </c>
      <c r="Y79" s="22" t="s">
        <v>222</v>
      </c>
      <c r="Z79" s="22" t="s">
        <v>222</v>
      </c>
      <c r="AA79" s="24" t="str">
        <f t="shared" si="29"/>
        <v>Y</v>
      </c>
      <c r="AB79" s="47" t="str">
        <f t="shared" si="30"/>
        <v xml:space="preserve">IR-8 </v>
      </c>
      <c r="AC79" s="26" t="s">
        <v>230</v>
      </c>
      <c r="AD79" s="26" t="s">
        <v>230</v>
      </c>
      <c r="AE79" s="26" t="s">
        <v>230</v>
      </c>
      <c r="AF79" s="27" t="str">
        <f t="shared" si="31"/>
        <v/>
      </c>
      <c r="AH79" s="30" t="str">
        <f t="shared" si="32"/>
        <v>Y</v>
      </c>
    </row>
    <row r="80" spans="1:34" x14ac:dyDescent="0.2">
      <c r="A80" s="15" t="s">
        <v>71</v>
      </c>
      <c r="B80" s="22"/>
      <c r="C80" s="22"/>
      <c r="D80" s="22"/>
      <c r="E80" s="22"/>
      <c r="F80" s="22"/>
      <c r="G80" s="22"/>
      <c r="H80" s="22" t="str">
        <f t="shared" si="26"/>
        <v>S</v>
      </c>
      <c r="I80" s="22"/>
      <c r="J80" s="22"/>
      <c r="K80" s="22"/>
      <c r="L80" s="22"/>
      <c r="M80" s="22"/>
      <c r="N80" s="22"/>
      <c r="O80" s="22"/>
      <c r="P80" s="22"/>
      <c r="Q80" s="22"/>
      <c r="R80" s="22"/>
      <c r="S80" s="22"/>
      <c r="T80" s="22"/>
      <c r="V80" s="46" t="str">
        <f t="shared" si="33"/>
        <v>Y</v>
      </c>
      <c r="W80" s="18"/>
      <c r="X80" s="45" t="s">
        <v>223</v>
      </c>
      <c r="Y80" s="45" t="s">
        <v>223</v>
      </c>
      <c r="Z80" s="45" t="s">
        <v>223</v>
      </c>
      <c r="AA80" s="24" t="str">
        <f t="shared" si="29"/>
        <v>N</v>
      </c>
      <c r="AB80" s="47" t="str">
        <f t="shared" si="30"/>
        <v xml:space="preserve">IR-9 </v>
      </c>
      <c r="AC80" s="26" t="s">
        <v>230</v>
      </c>
      <c r="AD80" s="26" t="s">
        <v>230</v>
      </c>
      <c r="AE80" s="26" t="s">
        <v>230</v>
      </c>
      <c r="AF80" s="27" t="str">
        <f t="shared" si="31"/>
        <v/>
      </c>
      <c r="AH80" s="30" t="str">
        <f t="shared" si="32"/>
        <v>N</v>
      </c>
    </row>
    <row r="81" spans="1:34" x14ac:dyDescent="0.2">
      <c r="A81" s="15" t="s">
        <v>72</v>
      </c>
      <c r="B81" s="22"/>
      <c r="C81" s="22"/>
      <c r="D81" s="22"/>
      <c r="E81" s="22"/>
      <c r="F81" s="22"/>
      <c r="G81" s="22"/>
      <c r="H81" s="22" t="str">
        <f t="shared" si="26"/>
        <v>S</v>
      </c>
      <c r="I81" s="22"/>
      <c r="J81" s="22"/>
      <c r="K81" s="22"/>
      <c r="L81" s="22"/>
      <c r="M81" s="22"/>
      <c r="N81" s="22"/>
      <c r="O81" s="22"/>
      <c r="P81" s="22"/>
      <c r="Q81" s="22"/>
      <c r="R81" s="22"/>
      <c r="S81" s="22"/>
      <c r="T81" s="22"/>
      <c r="V81" s="46" t="str">
        <f t="shared" si="33"/>
        <v>Y</v>
      </c>
      <c r="W81" s="18"/>
      <c r="X81" s="45" t="s">
        <v>223</v>
      </c>
      <c r="Y81" s="45" t="s">
        <v>223</v>
      </c>
      <c r="Z81" s="45" t="s">
        <v>223</v>
      </c>
      <c r="AA81" s="24" t="str">
        <f t="shared" si="29"/>
        <v>N</v>
      </c>
      <c r="AB81" s="47" t="str">
        <f t="shared" si="30"/>
        <v>IR-10</v>
      </c>
      <c r="AC81" s="26" t="s">
        <v>230</v>
      </c>
      <c r="AD81" s="26" t="s">
        <v>230</v>
      </c>
      <c r="AE81" s="26" t="s">
        <v>230</v>
      </c>
      <c r="AF81" s="27" t="str">
        <f t="shared" si="31"/>
        <v/>
      </c>
      <c r="AH81" s="30" t="str">
        <f t="shared" si="32"/>
        <v>N</v>
      </c>
    </row>
    <row r="82" spans="1:34" x14ac:dyDescent="0.2">
      <c r="A82" s="15" t="s">
        <v>41</v>
      </c>
      <c r="B82" s="22"/>
      <c r="C82" s="22"/>
      <c r="D82" s="22"/>
      <c r="E82" s="22"/>
      <c r="F82" s="22" t="str">
        <f t="shared" ref="F82:F88" si="35">IF(F$5="S","S","x")</f>
        <v>S</v>
      </c>
      <c r="G82" s="22"/>
      <c r="H82" s="22"/>
      <c r="I82" s="22"/>
      <c r="J82" s="22"/>
      <c r="K82" s="22"/>
      <c r="L82" s="22"/>
      <c r="M82" s="22"/>
      <c r="N82" s="22"/>
      <c r="O82" s="22" t="str">
        <f t="shared" ref="O82:O84" si="36">IF(O$5="S","S","x")</f>
        <v>S</v>
      </c>
      <c r="P82" s="22"/>
      <c r="Q82" s="22"/>
      <c r="R82" s="22"/>
      <c r="S82" s="22"/>
      <c r="T82" s="22"/>
      <c r="V82" s="46" t="str">
        <f t="shared" si="33"/>
        <v>Y</v>
      </c>
      <c r="W82" s="18"/>
      <c r="X82" s="22" t="s">
        <v>222</v>
      </c>
      <c r="Y82" s="22" t="s">
        <v>222</v>
      </c>
      <c r="Z82" s="22" t="s">
        <v>222</v>
      </c>
      <c r="AA82" s="24" t="str">
        <f t="shared" si="29"/>
        <v>Y</v>
      </c>
      <c r="AB82" s="47" t="str">
        <f t="shared" si="30"/>
        <v xml:space="preserve">MA-1 </v>
      </c>
      <c r="AC82" s="26" t="s">
        <v>230</v>
      </c>
      <c r="AD82" s="26" t="s">
        <v>230</v>
      </c>
      <c r="AE82" s="26" t="s">
        <v>230</v>
      </c>
      <c r="AF82" s="27" t="str">
        <f t="shared" si="31"/>
        <v/>
      </c>
      <c r="AH82" s="30" t="str">
        <f t="shared" si="32"/>
        <v>Y</v>
      </c>
    </row>
    <row r="83" spans="1:34" x14ac:dyDescent="0.2">
      <c r="A83" s="15" t="s">
        <v>42</v>
      </c>
      <c r="B83" s="22"/>
      <c r="C83" s="22"/>
      <c r="D83" s="22"/>
      <c r="E83" s="22"/>
      <c r="F83" s="22" t="str">
        <f t="shared" si="35"/>
        <v>S</v>
      </c>
      <c r="G83" s="22"/>
      <c r="H83" s="22"/>
      <c r="I83" s="22"/>
      <c r="J83" s="22"/>
      <c r="K83" s="22"/>
      <c r="L83" s="22"/>
      <c r="M83" s="22"/>
      <c r="N83" s="22"/>
      <c r="O83" s="22" t="str">
        <f t="shared" si="36"/>
        <v>S</v>
      </c>
      <c r="P83" s="22"/>
      <c r="Q83" s="22"/>
      <c r="R83" s="22"/>
      <c r="S83" s="22"/>
      <c r="T83" s="22"/>
      <c r="V83" s="46" t="str">
        <f t="shared" si="33"/>
        <v>Y</v>
      </c>
      <c r="W83" s="18"/>
      <c r="X83" s="22" t="s">
        <v>222</v>
      </c>
      <c r="Y83" s="22" t="s">
        <v>222</v>
      </c>
      <c r="Z83" s="22" t="s">
        <v>222</v>
      </c>
      <c r="AA83" s="24" t="str">
        <f t="shared" si="29"/>
        <v>Y</v>
      </c>
      <c r="AB83" s="47" t="str">
        <f t="shared" si="30"/>
        <v xml:space="preserve">MA-2 </v>
      </c>
      <c r="AC83" s="26" t="s">
        <v>230</v>
      </c>
      <c r="AD83" s="28"/>
      <c r="AE83" s="28" t="s">
        <v>227</v>
      </c>
      <c r="AF83" s="27" t="str">
        <f t="shared" si="31"/>
        <v/>
      </c>
      <c r="AH83" s="30" t="str">
        <f t="shared" si="32"/>
        <v>Y</v>
      </c>
    </row>
    <row r="84" spans="1:34" x14ac:dyDescent="0.2">
      <c r="A84" s="15" t="s">
        <v>43</v>
      </c>
      <c r="B84" s="22"/>
      <c r="C84" s="22"/>
      <c r="D84" s="22"/>
      <c r="E84" s="22"/>
      <c r="F84" s="22" t="str">
        <f t="shared" si="35"/>
        <v>S</v>
      </c>
      <c r="G84" s="22"/>
      <c r="H84" s="22"/>
      <c r="I84" s="22"/>
      <c r="J84" s="22"/>
      <c r="K84" s="22" t="str">
        <f>IF(K$5="S","S","x")</f>
        <v>S</v>
      </c>
      <c r="L84" s="22"/>
      <c r="M84" s="22"/>
      <c r="N84" s="22"/>
      <c r="O84" s="22" t="str">
        <f t="shared" si="36"/>
        <v>S</v>
      </c>
      <c r="P84" s="22"/>
      <c r="Q84" s="22"/>
      <c r="R84" s="22"/>
      <c r="S84" s="22"/>
      <c r="T84" s="22"/>
      <c r="V84" s="46" t="str">
        <f t="shared" si="33"/>
        <v>Y</v>
      </c>
      <c r="W84" s="18"/>
      <c r="X84" s="45" t="s">
        <v>223</v>
      </c>
      <c r="Y84" s="22" t="s">
        <v>222</v>
      </c>
      <c r="Z84" s="22" t="s">
        <v>222</v>
      </c>
      <c r="AA84" s="24" t="str">
        <f t="shared" si="29"/>
        <v>N</v>
      </c>
      <c r="AB84" s="47" t="str">
        <f t="shared" si="30"/>
        <v xml:space="preserve">MA-3 </v>
      </c>
      <c r="AC84" s="26" t="s">
        <v>230</v>
      </c>
      <c r="AD84" s="26" t="s">
        <v>224</v>
      </c>
      <c r="AE84" s="26" t="s">
        <v>228</v>
      </c>
      <c r="AF84" s="27" t="str">
        <f t="shared" si="31"/>
        <v/>
      </c>
      <c r="AH84" s="30" t="str">
        <f t="shared" si="32"/>
        <v>N</v>
      </c>
    </row>
    <row r="85" spans="1:34" x14ac:dyDescent="0.2">
      <c r="A85" s="15" t="s">
        <v>44</v>
      </c>
      <c r="B85" s="22"/>
      <c r="C85" s="22"/>
      <c r="D85" s="22"/>
      <c r="E85" s="22"/>
      <c r="F85" s="22" t="str">
        <f t="shared" si="35"/>
        <v>S</v>
      </c>
      <c r="G85" s="22"/>
      <c r="H85" s="22"/>
      <c r="I85" s="22"/>
      <c r="J85" s="22"/>
      <c r="K85" s="22"/>
      <c r="L85" s="22"/>
      <c r="M85" s="22"/>
      <c r="N85" s="22"/>
      <c r="O85" s="22"/>
      <c r="P85" s="22"/>
      <c r="Q85" s="22"/>
      <c r="R85" s="22"/>
      <c r="S85" s="22"/>
      <c r="T85" s="22"/>
      <c r="V85" s="46" t="str">
        <f t="shared" si="33"/>
        <v>Y</v>
      </c>
      <c r="W85" s="18"/>
      <c r="X85" s="22" t="s">
        <v>222</v>
      </c>
      <c r="Y85" s="22" t="s">
        <v>222</v>
      </c>
      <c r="Z85" s="22" t="s">
        <v>222</v>
      </c>
      <c r="AA85" s="24" t="str">
        <f t="shared" si="29"/>
        <v>Y</v>
      </c>
      <c r="AB85" s="47" t="str">
        <f t="shared" si="30"/>
        <v xml:space="preserve">MA-4 </v>
      </c>
      <c r="AC85" s="26" t="s">
        <v>230</v>
      </c>
      <c r="AD85" s="28" t="s">
        <v>227</v>
      </c>
      <c r="AE85" s="26" t="s">
        <v>234</v>
      </c>
      <c r="AF85" s="27" t="str">
        <f t="shared" si="31"/>
        <v/>
      </c>
      <c r="AH85" s="30" t="str">
        <f t="shared" si="32"/>
        <v>Y</v>
      </c>
    </row>
    <row r="86" spans="1:34" x14ac:dyDescent="0.2">
      <c r="A86" s="15" t="s">
        <v>45</v>
      </c>
      <c r="B86" s="22"/>
      <c r="C86" s="22"/>
      <c r="D86" s="22"/>
      <c r="E86" s="22"/>
      <c r="F86" s="22" t="str">
        <f t="shared" si="35"/>
        <v>S</v>
      </c>
      <c r="G86" s="22"/>
      <c r="H86" s="22"/>
      <c r="I86" s="22"/>
      <c r="J86" s="22"/>
      <c r="K86" s="22"/>
      <c r="L86" s="22"/>
      <c r="M86" s="22"/>
      <c r="N86" s="22"/>
      <c r="O86" s="22"/>
      <c r="P86" s="22"/>
      <c r="Q86" s="22"/>
      <c r="R86" s="22"/>
      <c r="S86" s="22"/>
      <c r="T86" s="22"/>
      <c r="V86" s="46" t="str">
        <f t="shared" si="33"/>
        <v>Y</v>
      </c>
      <c r="W86" s="18"/>
      <c r="X86" s="22" t="s">
        <v>222</v>
      </c>
      <c r="Y86" s="22" t="s">
        <v>222</v>
      </c>
      <c r="Z86" s="22" t="s">
        <v>222</v>
      </c>
      <c r="AA86" s="24" t="str">
        <f t="shared" si="29"/>
        <v>Y</v>
      </c>
      <c r="AB86" s="47" t="str">
        <f t="shared" si="30"/>
        <v xml:space="preserve">MA-5 </v>
      </c>
      <c r="AC86" s="26" t="s">
        <v>230</v>
      </c>
      <c r="AD86" s="26" t="s">
        <v>230</v>
      </c>
      <c r="AE86" s="28" t="s">
        <v>225</v>
      </c>
      <c r="AF86" s="27" t="str">
        <f t="shared" si="31"/>
        <v/>
      </c>
      <c r="AH86" s="30" t="str">
        <f t="shared" si="32"/>
        <v>Y</v>
      </c>
    </row>
    <row r="87" spans="1:34" x14ac:dyDescent="0.2">
      <c r="A87" s="15" t="s">
        <v>46</v>
      </c>
      <c r="B87" s="22"/>
      <c r="C87" s="22"/>
      <c r="D87" s="22"/>
      <c r="E87" s="22"/>
      <c r="F87" s="22" t="str">
        <f t="shared" si="35"/>
        <v>S</v>
      </c>
      <c r="G87" s="22"/>
      <c r="H87" s="22"/>
      <c r="I87" s="22"/>
      <c r="J87" s="22"/>
      <c r="K87" s="22"/>
      <c r="L87" s="22"/>
      <c r="M87" s="22"/>
      <c r="N87" s="22"/>
      <c r="O87" s="22" t="str">
        <f t="shared" ref="O87:O88" si="37">IF(O$5="S","S","x")</f>
        <v>S</v>
      </c>
      <c r="P87" s="22"/>
      <c r="Q87" s="22"/>
      <c r="R87" s="22"/>
      <c r="S87" s="22"/>
      <c r="T87" s="22"/>
      <c r="V87" s="46" t="str">
        <f t="shared" si="33"/>
        <v>Y</v>
      </c>
      <c r="W87" s="18"/>
      <c r="X87" s="45" t="s">
        <v>223</v>
      </c>
      <c r="Y87" s="22" t="s">
        <v>222</v>
      </c>
      <c r="Z87" s="22" t="s">
        <v>222</v>
      </c>
      <c r="AA87" s="24" t="str">
        <f t="shared" si="29"/>
        <v>N</v>
      </c>
      <c r="AB87" s="47" t="str">
        <f t="shared" si="30"/>
        <v xml:space="preserve">MA-6 </v>
      </c>
      <c r="AC87" s="26" t="s">
        <v>230</v>
      </c>
      <c r="AD87" s="26" t="s">
        <v>230</v>
      </c>
      <c r="AE87" s="26" t="s">
        <v>230</v>
      </c>
      <c r="AF87" s="27" t="str">
        <f t="shared" si="31"/>
        <v/>
      </c>
      <c r="AH87" s="30" t="str">
        <f t="shared" si="32"/>
        <v>N</v>
      </c>
    </row>
    <row r="88" spans="1:34" x14ac:dyDescent="0.2">
      <c r="A88" s="15" t="s">
        <v>47</v>
      </c>
      <c r="B88" s="22"/>
      <c r="C88" s="22"/>
      <c r="D88" s="22"/>
      <c r="E88" s="22"/>
      <c r="F88" s="22" t="str">
        <f t="shared" si="35"/>
        <v>S</v>
      </c>
      <c r="G88" s="22"/>
      <c r="H88" s="22"/>
      <c r="I88" s="22"/>
      <c r="J88" s="22"/>
      <c r="K88" s="22"/>
      <c r="L88" s="22"/>
      <c r="M88" s="22"/>
      <c r="N88" s="22"/>
      <c r="O88" s="22" t="str">
        <f t="shared" si="37"/>
        <v>S</v>
      </c>
      <c r="P88" s="22"/>
      <c r="Q88" s="22"/>
      <c r="R88" s="22"/>
      <c r="S88" s="22"/>
      <c r="T88" s="22"/>
      <c r="V88" s="46" t="str">
        <f t="shared" si="33"/>
        <v>Y</v>
      </c>
      <c r="W88" s="18"/>
      <c r="X88" s="22" t="s">
        <v>222</v>
      </c>
      <c r="Y88" s="22" t="s">
        <v>222</v>
      </c>
      <c r="Z88" s="22" t="s">
        <v>222</v>
      </c>
      <c r="AA88" s="24" t="str">
        <f t="shared" si="29"/>
        <v>Y</v>
      </c>
      <c r="AB88" s="47" t="str">
        <f t="shared" si="30"/>
        <v xml:space="preserve">MP-1 </v>
      </c>
      <c r="AC88" s="26" t="s">
        <v>230</v>
      </c>
      <c r="AD88" s="26" t="s">
        <v>230</v>
      </c>
      <c r="AE88" s="26" t="s">
        <v>230</v>
      </c>
      <c r="AF88" s="27" t="str">
        <f t="shared" si="31"/>
        <v/>
      </c>
      <c r="AH88" s="30" t="str">
        <f t="shared" si="32"/>
        <v>Y</v>
      </c>
    </row>
    <row r="89" spans="1:34" x14ac:dyDescent="0.2">
      <c r="A89" s="15" t="s">
        <v>85</v>
      </c>
      <c r="B89" s="22"/>
      <c r="C89" s="22"/>
      <c r="D89" s="22"/>
      <c r="E89" s="22"/>
      <c r="F89" s="22"/>
      <c r="G89" s="22"/>
      <c r="H89" s="22"/>
      <c r="I89" s="22"/>
      <c r="J89" s="22"/>
      <c r="K89" s="22" t="str">
        <f>IF(K$5="S","S","x")</f>
        <v>S</v>
      </c>
      <c r="L89" s="22"/>
      <c r="M89" s="22"/>
      <c r="N89" s="22" t="str">
        <f t="shared" ref="N89:N90" si="38">IF(N$5="S","S","x")</f>
        <v>S</v>
      </c>
      <c r="O89" s="22"/>
      <c r="P89" s="22"/>
      <c r="Q89" s="22"/>
      <c r="R89" s="22"/>
      <c r="S89" s="22"/>
      <c r="T89" s="22"/>
      <c r="V89" s="46" t="str">
        <f t="shared" si="33"/>
        <v>Y</v>
      </c>
      <c r="W89" s="18"/>
      <c r="X89" s="22" t="s">
        <v>222</v>
      </c>
      <c r="Y89" s="22" t="s">
        <v>222</v>
      </c>
      <c r="Z89" s="22" t="s">
        <v>222</v>
      </c>
      <c r="AA89" s="24" t="str">
        <f t="shared" si="29"/>
        <v>Y</v>
      </c>
      <c r="AB89" s="47" t="str">
        <f t="shared" si="30"/>
        <v xml:space="preserve">MP-2 </v>
      </c>
      <c r="AC89" s="26" t="s">
        <v>230</v>
      </c>
      <c r="AD89" s="28"/>
      <c r="AE89" s="28"/>
      <c r="AF89" s="27" t="str">
        <f t="shared" si="31"/>
        <v/>
      </c>
      <c r="AH89" s="30" t="str">
        <f t="shared" si="32"/>
        <v>Y</v>
      </c>
    </row>
    <row r="90" spans="1:34" x14ac:dyDescent="0.2">
      <c r="A90" s="15" t="s">
        <v>104</v>
      </c>
      <c r="B90" s="22"/>
      <c r="C90" s="22"/>
      <c r="D90" s="22"/>
      <c r="E90" s="22"/>
      <c r="F90" s="22"/>
      <c r="G90" s="22"/>
      <c r="H90" s="22"/>
      <c r="I90" s="22"/>
      <c r="J90" s="22"/>
      <c r="K90" s="22"/>
      <c r="L90" s="22"/>
      <c r="M90" s="22"/>
      <c r="N90" s="22" t="str">
        <f t="shared" si="38"/>
        <v>S</v>
      </c>
      <c r="O90" s="22"/>
      <c r="P90" s="22"/>
      <c r="Q90" s="22"/>
      <c r="R90" s="22"/>
      <c r="S90" s="22"/>
      <c r="T90" s="22"/>
      <c r="V90" s="46" t="str">
        <f t="shared" si="33"/>
        <v>Y</v>
      </c>
      <c r="W90" s="18"/>
      <c r="X90" s="45" t="s">
        <v>223</v>
      </c>
      <c r="Y90" s="22" t="s">
        <v>222</v>
      </c>
      <c r="Z90" s="22" t="s">
        <v>222</v>
      </c>
      <c r="AA90" s="24" t="str">
        <f t="shared" si="29"/>
        <v>N</v>
      </c>
      <c r="AB90" s="47" t="str">
        <f t="shared" si="30"/>
        <v xml:space="preserve">MP-4 </v>
      </c>
      <c r="AC90" s="26" t="s">
        <v>230</v>
      </c>
      <c r="AD90" s="26" t="s">
        <v>230</v>
      </c>
      <c r="AE90" s="26" t="s">
        <v>230</v>
      </c>
      <c r="AF90" s="27" t="str">
        <f t="shared" si="31"/>
        <v/>
      </c>
      <c r="AH90" s="30" t="str">
        <f t="shared" si="32"/>
        <v>N</v>
      </c>
    </row>
    <row r="91" spans="1:34" x14ac:dyDescent="0.2">
      <c r="A91" s="15" t="s">
        <v>105</v>
      </c>
      <c r="B91" s="22"/>
      <c r="C91" s="22"/>
      <c r="D91" s="22"/>
      <c r="E91" s="22"/>
      <c r="F91" s="22"/>
      <c r="G91" s="22"/>
      <c r="H91" s="22"/>
      <c r="I91" s="22"/>
      <c r="J91" s="22"/>
      <c r="K91" s="22"/>
      <c r="L91" s="22"/>
      <c r="M91" s="22"/>
      <c r="N91" s="22" t="str">
        <f>IF(N$5="S","S","x")</f>
        <v>S</v>
      </c>
      <c r="O91" s="22"/>
      <c r="P91" s="22"/>
      <c r="Q91" s="22"/>
      <c r="R91" s="22"/>
      <c r="S91" s="22"/>
      <c r="T91" s="22"/>
      <c r="V91" s="46" t="str">
        <f t="shared" si="33"/>
        <v>Y</v>
      </c>
      <c r="W91" s="18"/>
      <c r="X91" s="22" t="s">
        <v>222</v>
      </c>
      <c r="Y91" s="22" t="s">
        <v>222</v>
      </c>
      <c r="Z91" s="22" t="s">
        <v>222</v>
      </c>
      <c r="AA91" s="24" t="str">
        <f t="shared" si="29"/>
        <v>Y</v>
      </c>
      <c r="AB91" s="47" t="str">
        <f t="shared" si="30"/>
        <v xml:space="preserve">MP-7 </v>
      </c>
      <c r="AC91" s="26" t="s">
        <v>230</v>
      </c>
      <c r="AD91" s="28" t="s">
        <v>225</v>
      </c>
      <c r="AE91" s="28" t="s">
        <v>225</v>
      </c>
      <c r="AF91" s="27" t="str">
        <f t="shared" si="31"/>
        <v/>
      </c>
      <c r="AH91" s="30" t="str">
        <f t="shared" si="32"/>
        <v>Y</v>
      </c>
    </row>
    <row r="92" spans="1:34" x14ac:dyDescent="0.2">
      <c r="A92" s="15" t="s">
        <v>116</v>
      </c>
      <c r="B92" s="22"/>
      <c r="C92" s="22"/>
      <c r="D92" s="22"/>
      <c r="E92" s="22"/>
      <c r="F92" s="22"/>
      <c r="G92" s="22"/>
      <c r="H92" s="22"/>
      <c r="I92" s="22"/>
      <c r="J92" s="22"/>
      <c r="K92" s="22"/>
      <c r="L92" s="22"/>
      <c r="M92" s="22"/>
      <c r="N92" s="22"/>
      <c r="O92" s="22" t="str">
        <f>IF(O$5="S","S","x")</f>
        <v>S</v>
      </c>
      <c r="P92" s="22"/>
      <c r="Q92" s="22"/>
      <c r="R92" s="22"/>
      <c r="S92" s="22"/>
      <c r="T92" s="22"/>
      <c r="V92" s="46" t="str">
        <f t="shared" si="33"/>
        <v>Y</v>
      </c>
      <c r="W92" s="18"/>
      <c r="X92" s="45" t="s">
        <v>223</v>
      </c>
      <c r="Y92" s="45" t="s">
        <v>223</v>
      </c>
      <c r="Z92" s="45" t="s">
        <v>223</v>
      </c>
      <c r="AA92" s="24" t="str">
        <f t="shared" si="29"/>
        <v>N</v>
      </c>
      <c r="AB92" s="47" t="str">
        <f t="shared" si="30"/>
        <v xml:space="preserve">MP-8 </v>
      </c>
      <c r="AC92" s="26" t="s">
        <v>230</v>
      </c>
      <c r="AD92" s="26" t="s">
        <v>230</v>
      </c>
      <c r="AE92" s="26" t="s">
        <v>230</v>
      </c>
      <c r="AF92" s="27" t="str">
        <f t="shared" si="31"/>
        <v/>
      </c>
      <c r="AH92" s="30" t="str">
        <f t="shared" si="32"/>
        <v>N</v>
      </c>
    </row>
    <row r="93" spans="1:34" x14ac:dyDescent="0.2">
      <c r="A93" s="15" t="s">
        <v>106</v>
      </c>
      <c r="B93" s="22"/>
      <c r="C93" s="22"/>
      <c r="D93" s="22"/>
      <c r="E93" s="22"/>
      <c r="F93" s="22"/>
      <c r="G93" s="22"/>
      <c r="H93" s="22"/>
      <c r="I93" s="22"/>
      <c r="J93" s="22"/>
      <c r="K93" s="22"/>
      <c r="L93" s="22"/>
      <c r="M93" s="22"/>
      <c r="N93" s="22" t="str">
        <f t="shared" ref="N93:N100" si="39">IF(N$5="S","S","x")</f>
        <v>S</v>
      </c>
      <c r="O93" s="22"/>
      <c r="P93" s="22"/>
      <c r="Q93" s="22"/>
      <c r="R93" s="22"/>
      <c r="S93" s="22"/>
      <c r="T93" s="22"/>
      <c r="V93" s="46" t="str">
        <f t="shared" si="33"/>
        <v>Y</v>
      </c>
      <c r="W93" s="18"/>
      <c r="X93" s="22" t="s">
        <v>222</v>
      </c>
      <c r="Y93" s="22" t="s">
        <v>222</v>
      </c>
      <c r="Z93" s="22" t="s">
        <v>222</v>
      </c>
      <c r="AA93" s="24" t="str">
        <f t="shared" si="29"/>
        <v>Y</v>
      </c>
      <c r="AB93" s="47" t="str">
        <f t="shared" si="30"/>
        <v xml:space="preserve">PE-1 </v>
      </c>
      <c r="AC93" s="26" t="s">
        <v>230</v>
      </c>
      <c r="AD93" s="26" t="s">
        <v>230</v>
      </c>
      <c r="AE93" s="26" t="s">
        <v>230</v>
      </c>
      <c r="AF93" s="27" t="str">
        <f t="shared" si="31"/>
        <v/>
      </c>
      <c r="AH93" s="30" t="str">
        <f t="shared" si="32"/>
        <v>Y</v>
      </c>
    </row>
    <row r="94" spans="1:34" x14ac:dyDescent="0.2">
      <c r="A94" s="15" t="s">
        <v>107</v>
      </c>
      <c r="B94" s="22"/>
      <c r="C94" s="22"/>
      <c r="D94" s="22"/>
      <c r="E94" s="22"/>
      <c r="F94" s="22"/>
      <c r="G94" s="22"/>
      <c r="H94" s="22"/>
      <c r="I94" s="22"/>
      <c r="J94" s="22"/>
      <c r="K94" s="22"/>
      <c r="L94" s="22"/>
      <c r="M94" s="22"/>
      <c r="N94" s="22" t="str">
        <f t="shared" si="39"/>
        <v>S</v>
      </c>
      <c r="O94" s="22"/>
      <c r="P94" s="22"/>
      <c r="Q94" s="22"/>
      <c r="R94" s="22"/>
      <c r="S94" s="22"/>
      <c r="T94" s="22"/>
      <c r="V94" s="46" t="str">
        <f t="shared" si="33"/>
        <v>Y</v>
      </c>
      <c r="W94" s="18"/>
      <c r="X94" s="22" t="s">
        <v>222</v>
      </c>
      <c r="Y94" s="22" t="s">
        <v>222</v>
      </c>
      <c r="Z94" s="22" t="s">
        <v>222</v>
      </c>
      <c r="AA94" s="24" t="str">
        <f t="shared" si="29"/>
        <v>Y</v>
      </c>
      <c r="AB94" s="47" t="str">
        <f t="shared" si="30"/>
        <v xml:space="preserve">PE-2 </v>
      </c>
      <c r="AC94" s="26" t="s">
        <v>230</v>
      </c>
      <c r="AD94" s="26" t="s">
        <v>230</v>
      </c>
      <c r="AE94" s="26" t="s">
        <v>230</v>
      </c>
      <c r="AF94" s="27" t="str">
        <f t="shared" si="31"/>
        <v/>
      </c>
      <c r="AH94" s="30" t="str">
        <f t="shared" si="32"/>
        <v>Y</v>
      </c>
    </row>
    <row r="95" spans="1:34" x14ac:dyDescent="0.2">
      <c r="A95" s="15" t="s">
        <v>108</v>
      </c>
      <c r="B95" s="22"/>
      <c r="C95" s="22"/>
      <c r="D95" s="22"/>
      <c r="E95" s="22"/>
      <c r="F95" s="22"/>
      <c r="G95" s="22"/>
      <c r="H95" s="22"/>
      <c r="I95" s="22"/>
      <c r="J95" s="22"/>
      <c r="K95" s="22"/>
      <c r="L95" s="22"/>
      <c r="M95" s="22"/>
      <c r="N95" s="22" t="str">
        <f t="shared" si="39"/>
        <v>S</v>
      </c>
      <c r="O95" s="22"/>
      <c r="P95" s="22"/>
      <c r="Q95" s="22"/>
      <c r="R95" s="22"/>
      <c r="S95" s="22"/>
      <c r="T95" s="22"/>
      <c r="V95" s="46" t="str">
        <f t="shared" si="33"/>
        <v>Y</v>
      </c>
      <c r="W95" s="18"/>
      <c r="X95" s="22" t="s">
        <v>222</v>
      </c>
      <c r="Y95" s="22" t="s">
        <v>222</v>
      </c>
      <c r="Z95" s="22" t="s">
        <v>222</v>
      </c>
      <c r="AA95" s="24" t="str">
        <f t="shared" si="29"/>
        <v>Y</v>
      </c>
      <c r="AB95" s="47" t="str">
        <f t="shared" si="30"/>
        <v xml:space="preserve">PE-3 </v>
      </c>
      <c r="AC95" s="26" t="s">
        <v>230</v>
      </c>
      <c r="AD95" s="26" t="s">
        <v>230</v>
      </c>
      <c r="AE95" s="28" t="s">
        <v>225</v>
      </c>
      <c r="AF95" s="27" t="str">
        <f t="shared" si="31"/>
        <v/>
      </c>
      <c r="AH95" s="30" t="str">
        <f t="shared" si="32"/>
        <v>Y</v>
      </c>
    </row>
    <row r="96" spans="1:34" x14ac:dyDescent="0.2">
      <c r="A96" s="15" t="s">
        <v>109</v>
      </c>
      <c r="B96" s="22"/>
      <c r="C96" s="22"/>
      <c r="D96" s="22"/>
      <c r="E96" s="22"/>
      <c r="F96" s="22"/>
      <c r="G96" s="22"/>
      <c r="H96" s="22"/>
      <c r="I96" s="22"/>
      <c r="J96" s="22"/>
      <c r="K96" s="22"/>
      <c r="L96" s="22"/>
      <c r="M96" s="22"/>
      <c r="N96" s="22" t="str">
        <f t="shared" si="39"/>
        <v>S</v>
      </c>
      <c r="O96" s="22"/>
      <c r="P96" s="22"/>
      <c r="Q96" s="22"/>
      <c r="R96" s="22"/>
      <c r="S96" s="22" t="str">
        <f t="shared" ref="S96:T96" si="40">IF(S$5="S","S","x")</f>
        <v>S</v>
      </c>
      <c r="T96" s="22" t="str">
        <f t="shared" si="40"/>
        <v>S</v>
      </c>
      <c r="V96" s="46" t="str">
        <f t="shared" si="33"/>
        <v>Y</v>
      </c>
      <c r="W96" s="18"/>
      <c r="X96" s="45" t="s">
        <v>223</v>
      </c>
      <c r="Y96" s="22" t="s">
        <v>222</v>
      </c>
      <c r="Z96" s="22" t="s">
        <v>222</v>
      </c>
      <c r="AA96" s="24" t="str">
        <f t="shared" si="29"/>
        <v>N</v>
      </c>
      <c r="AB96" s="47" t="str">
        <f t="shared" si="30"/>
        <v xml:space="preserve">PE-4 </v>
      </c>
      <c r="AC96" s="26" t="s">
        <v>230</v>
      </c>
      <c r="AD96" s="26" t="s">
        <v>230</v>
      </c>
      <c r="AE96" s="26" t="s">
        <v>230</v>
      </c>
      <c r="AF96" s="27" t="str">
        <f t="shared" si="31"/>
        <v/>
      </c>
      <c r="AH96" s="30" t="str">
        <f t="shared" si="32"/>
        <v>N</v>
      </c>
    </row>
    <row r="97" spans="1:34" x14ac:dyDescent="0.2">
      <c r="A97" s="15" t="s">
        <v>110</v>
      </c>
      <c r="B97" s="22"/>
      <c r="C97" s="22"/>
      <c r="D97" s="22"/>
      <c r="E97" s="22"/>
      <c r="F97" s="22"/>
      <c r="G97" s="22"/>
      <c r="H97" s="22"/>
      <c r="I97" s="22"/>
      <c r="J97" s="22"/>
      <c r="K97" s="22"/>
      <c r="L97" s="22"/>
      <c r="M97" s="22"/>
      <c r="N97" s="22" t="str">
        <f t="shared" si="39"/>
        <v>S</v>
      </c>
      <c r="O97" s="22"/>
      <c r="P97" s="22"/>
      <c r="Q97" s="22"/>
      <c r="R97" s="22"/>
      <c r="S97" s="22"/>
      <c r="T97" s="22"/>
      <c r="V97" s="46" t="str">
        <f t="shared" si="33"/>
        <v>Y</v>
      </c>
      <c r="W97" s="18"/>
      <c r="X97" s="45" t="s">
        <v>223</v>
      </c>
      <c r="Y97" s="22" t="s">
        <v>222</v>
      </c>
      <c r="Z97" s="22" t="s">
        <v>222</v>
      </c>
      <c r="AA97" s="24" t="str">
        <f t="shared" si="29"/>
        <v>N</v>
      </c>
      <c r="AB97" s="47" t="str">
        <f t="shared" si="30"/>
        <v xml:space="preserve">PE-5 </v>
      </c>
      <c r="AC97" s="26" t="s">
        <v>230</v>
      </c>
      <c r="AD97" s="26" t="s">
        <v>230</v>
      </c>
      <c r="AE97" s="26" t="s">
        <v>230</v>
      </c>
      <c r="AF97" s="27" t="str">
        <f t="shared" si="31"/>
        <v/>
      </c>
      <c r="AH97" s="30" t="str">
        <f t="shared" si="32"/>
        <v>N</v>
      </c>
    </row>
    <row r="98" spans="1:34" x14ac:dyDescent="0.2">
      <c r="A98" s="15" t="s">
        <v>111</v>
      </c>
      <c r="B98" s="22"/>
      <c r="C98" s="22"/>
      <c r="D98" s="22"/>
      <c r="E98" s="22"/>
      <c r="F98" s="22"/>
      <c r="G98" s="22"/>
      <c r="H98" s="22"/>
      <c r="I98" s="22"/>
      <c r="J98" s="22"/>
      <c r="K98" s="22"/>
      <c r="L98" s="22"/>
      <c r="M98" s="22"/>
      <c r="N98" s="22" t="str">
        <f t="shared" si="39"/>
        <v>S</v>
      </c>
      <c r="O98" s="22"/>
      <c r="P98" s="22"/>
      <c r="Q98" s="22"/>
      <c r="R98" s="22"/>
      <c r="S98" s="22"/>
      <c r="T98" s="22"/>
      <c r="V98" s="46" t="str">
        <f t="shared" si="33"/>
        <v>Y</v>
      </c>
      <c r="W98" s="18"/>
      <c r="X98" s="22" t="s">
        <v>222</v>
      </c>
      <c r="Y98" s="22" t="s">
        <v>222</v>
      </c>
      <c r="Z98" s="22" t="s">
        <v>222</v>
      </c>
      <c r="AA98" s="24" t="str">
        <f t="shared" si="29"/>
        <v>Y</v>
      </c>
      <c r="AB98" s="47" t="str">
        <f t="shared" si="30"/>
        <v xml:space="preserve">PE-6 </v>
      </c>
      <c r="AC98" s="26" t="s">
        <v>230</v>
      </c>
      <c r="AD98" s="28" t="s">
        <v>225</v>
      </c>
      <c r="AE98" s="26" t="s">
        <v>236</v>
      </c>
      <c r="AF98" s="27" t="str">
        <f t="shared" si="31"/>
        <v/>
      </c>
      <c r="AH98" s="30" t="str">
        <f t="shared" si="32"/>
        <v>Y</v>
      </c>
    </row>
    <row r="99" spans="1:34" x14ac:dyDescent="0.2">
      <c r="A99" s="15" t="s">
        <v>112</v>
      </c>
      <c r="B99" s="22"/>
      <c r="C99" s="22"/>
      <c r="D99" s="22"/>
      <c r="E99" s="22"/>
      <c r="F99" s="22"/>
      <c r="G99" s="22"/>
      <c r="H99" s="22"/>
      <c r="I99" s="22"/>
      <c r="J99" s="22"/>
      <c r="K99" s="22"/>
      <c r="L99" s="22"/>
      <c r="M99" s="22"/>
      <c r="N99" s="22" t="str">
        <f t="shared" si="39"/>
        <v>S</v>
      </c>
      <c r="O99" s="22"/>
      <c r="P99" s="22"/>
      <c r="Q99" s="22"/>
      <c r="R99" s="22"/>
      <c r="S99" s="22"/>
      <c r="T99" s="22"/>
      <c r="V99" s="46" t="str">
        <f t="shared" si="33"/>
        <v>Y</v>
      </c>
      <c r="W99" s="18"/>
      <c r="X99" s="45" t="s">
        <v>223</v>
      </c>
      <c r="Y99" s="22" t="s">
        <v>222</v>
      </c>
      <c r="Z99" s="22" t="s">
        <v>222</v>
      </c>
      <c r="AA99" s="24" t="str">
        <f t="shared" si="29"/>
        <v>N</v>
      </c>
      <c r="AB99" s="47" t="str">
        <f t="shared" si="30"/>
        <v xml:space="preserve">PE-9 </v>
      </c>
      <c r="AC99" s="26" t="s">
        <v>230</v>
      </c>
      <c r="AD99" s="26" t="s">
        <v>230</v>
      </c>
      <c r="AE99" s="26" t="s">
        <v>230</v>
      </c>
      <c r="AF99" s="27" t="str">
        <f t="shared" si="31"/>
        <v/>
      </c>
      <c r="AH99" s="30" t="str">
        <f t="shared" si="32"/>
        <v>N</v>
      </c>
    </row>
    <row r="100" spans="1:34" x14ac:dyDescent="0.2">
      <c r="A100" s="15" t="s">
        <v>113</v>
      </c>
      <c r="B100" s="22"/>
      <c r="C100" s="22"/>
      <c r="D100" s="22"/>
      <c r="E100" s="22"/>
      <c r="F100" s="22"/>
      <c r="G100" s="22"/>
      <c r="H100" s="22"/>
      <c r="I100" s="22"/>
      <c r="J100" s="22"/>
      <c r="K100" s="22"/>
      <c r="L100" s="22"/>
      <c r="M100" s="22"/>
      <c r="N100" s="22" t="str">
        <f t="shared" si="39"/>
        <v>S</v>
      </c>
      <c r="O100" s="22"/>
      <c r="P100" s="22"/>
      <c r="Q100" s="22"/>
      <c r="R100" s="22"/>
      <c r="S100" s="22"/>
      <c r="T100" s="22"/>
      <c r="V100" s="46" t="str">
        <f t="shared" si="33"/>
        <v>Y</v>
      </c>
      <c r="W100" s="18"/>
      <c r="X100" s="45" t="s">
        <v>223</v>
      </c>
      <c r="Y100" s="45" t="s">
        <v>223</v>
      </c>
      <c r="Z100" s="22" t="s">
        <v>222</v>
      </c>
      <c r="AA100" s="24" t="str">
        <f t="shared" si="29"/>
        <v>N</v>
      </c>
      <c r="AB100" s="47" t="str">
        <f t="shared" si="30"/>
        <v>PE-18</v>
      </c>
      <c r="AC100" s="26" t="s">
        <v>230</v>
      </c>
      <c r="AD100" s="26" t="s">
        <v>230</v>
      </c>
      <c r="AE100" s="28"/>
      <c r="AF100" s="27" t="str">
        <f t="shared" si="31"/>
        <v/>
      </c>
      <c r="AH100" s="30" t="str">
        <f t="shared" si="32"/>
        <v>N</v>
      </c>
    </row>
    <row r="101" spans="1:34" x14ac:dyDescent="0.2">
      <c r="A101" s="15" t="s">
        <v>135</v>
      </c>
      <c r="B101" s="22"/>
      <c r="C101" s="22"/>
      <c r="D101" s="22"/>
      <c r="E101" s="22"/>
      <c r="F101" s="22"/>
      <c r="G101" s="22"/>
      <c r="H101" s="22"/>
      <c r="I101" s="22"/>
      <c r="J101" s="22"/>
      <c r="K101" s="22"/>
      <c r="L101" s="22"/>
      <c r="M101" s="22"/>
      <c r="N101" s="22"/>
      <c r="O101" s="22"/>
      <c r="P101" s="22"/>
      <c r="Q101" s="22" t="str">
        <f t="shared" ref="Q101:Q112" si="41">IF(Q$5="S","S","x")</f>
        <v>S</v>
      </c>
      <c r="R101" s="22"/>
      <c r="S101" s="22"/>
      <c r="T101" s="22"/>
      <c r="V101" s="46" t="str">
        <f t="shared" si="33"/>
        <v>Y</v>
      </c>
      <c r="W101" s="18"/>
      <c r="X101" s="22" t="s">
        <v>222</v>
      </c>
      <c r="Y101" s="22" t="s">
        <v>222</v>
      </c>
      <c r="Z101" s="22" t="s">
        <v>222</v>
      </c>
      <c r="AA101" s="24" t="str">
        <f t="shared" si="29"/>
        <v>Y</v>
      </c>
      <c r="AB101" s="47" t="str">
        <f t="shared" si="30"/>
        <v xml:space="preserve">PL-1 </v>
      </c>
      <c r="AC101" s="26" t="s">
        <v>230</v>
      </c>
      <c r="AD101" s="26" t="s">
        <v>230</v>
      </c>
      <c r="AE101" s="26" t="s">
        <v>230</v>
      </c>
      <c r="AF101" s="27" t="str">
        <f t="shared" si="31"/>
        <v/>
      </c>
      <c r="AH101" s="30" t="str">
        <f t="shared" si="32"/>
        <v>Y</v>
      </c>
    </row>
    <row r="102" spans="1:34" x14ac:dyDescent="0.2">
      <c r="A102" s="15" t="s">
        <v>114</v>
      </c>
      <c r="B102" s="22"/>
      <c r="C102" s="22"/>
      <c r="D102" s="22"/>
      <c r="E102" s="22"/>
      <c r="F102" s="22"/>
      <c r="G102" s="22"/>
      <c r="H102" s="22"/>
      <c r="I102" s="22"/>
      <c r="J102" s="22"/>
      <c r="K102" s="22"/>
      <c r="L102" s="22"/>
      <c r="M102" s="22"/>
      <c r="N102" s="22" t="str">
        <f>IF(N$5="S","S","x")</f>
        <v>S</v>
      </c>
      <c r="O102" s="22"/>
      <c r="P102" s="22"/>
      <c r="Q102" s="22" t="str">
        <f t="shared" si="41"/>
        <v>S</v>
      </c>
      <c r="R102" s="22"/>
      <c r="S102" s="22"/>
      <c r="T102" s="22"/>
      <c r="V102" s="46" t="str">
        <f t="shared" si="33"/>
        <v>Y</v>
      </c>
      <c r="W102" s="18"/>
      <c r="X102" s="22" t="s">
        <v>222</v>
      </c>
      <c r="Y102" s="22" t="s">
        <v>222</v>
      </c>
      <c r="Z102" s="22" t="s">
        <v>222</v>
      </c>
      <c r="AA102" s="24" t="str">
        <f t="shared" si="29"/>
        <v>Y</v>
      </c>
      <c r="AB102" s="47" t="str">
        <f t="shared" si="30"/>
        <v xml:space="preserve">PL-2 </v>
      </c>
      <c r="AC102" s="26" t="s">
        <v>230</v>
      </c>
      <c r="AD102" s="28" t="s">
        <v>229</v>
      </c>
      <c r="AE102" s="28" t="s">
        <v>229</v>
      </c>
      <c r="AF102" s="27" t="str">
        <f t="shared" si="31"/>
        <v/>
      </c>
      <c r="AH102" s="30" t="str">
        <f t="shared" si="32"/>
        <v>Y</v>
      </c>
    </row>
    <row r="103" spans="1:34" x14ac:dyDescent="0.2">
      <c r="A103" s="15" t="s">
        <v>28</v>
      </c>
      <c r="B103" s="22"/>
      <c r="C103" s="22"/>
      <c r="D103" s="22" t="str">
        <f>IF(D$5="S","S","x")</f>
        <v>x</v>
      </c>
      <c r="E103" s="22"/>
      <c r="F103" s="22"/>
      <c r="G103" s="22"/>
      <c r="H103" s="22"/>
      <c r="I103" s="22"/>
      <c r="J103" s="22"/>
      <c r="K103" s="22"/>
      <c r="L103" s="22"/>
      <c r="M103" s="22"/>
      <c r="N103" s="22"/>
      <c r="O103" s="22"/>
      <c r="P103" s="22"/>
      <c r="Q103" s="22" t="str">
        <f t="shared" si="41"/>
        <v>S</v>
      </c>
      <c r="R103" s="22"/>
      <c r="S103" s="22"/>
      <c r="T103" s="22"/>
      <c r="V103" s="46" t="str">
        <f t="shared" si="33"/>
        <v>Y</v>
      </c>
      <c r="W103" s="18"/>
      <c r="X103" s="22" t="s">
        <v>222</v>
      </c>
      <c r="Y103" s="22" t="s">
        <v>222</v>
      </c>
      <c r="Z103" s="22" t="s">
        <v>222</v>
      </c>
      <c r="AA103" s="24" t="str">
        <f t="shared" si="29"/>
        <v>Y</v>
      </c>
      <c r="AB103" s="47" t="str">
        <f t="shared" si="30"/>
        <v xml:space="preserve">PL-4 </v>
      </c>
      <c r="AC103" s="26" t="s">
        <v>230</v>
      </c>
      <c r="AD103" s="28" t="s">
        <v>225</v>
      </c>
      <c r="AE103" s="28" t="s">
        <v>225</v>
      </c>
      <c r="AF103" s="27" t="str">
        <f t="shared" si="31"/>
        <v/>
      </c>
      <c r="AH103" s="30" t="str">
        <f t="shared" si="32"/>
        <v>Y</v>
      </c>
    </row>
    <row r="104" spans="1:34" x14ac:dyDescent="0.2">
      <c r="A104" s="15" t="s">
        <v>136</v>
      </c>
      <c r="B104" s="22"/>
      <c r="C104" s="22"/>
      <c r="D104" s="22"/>
      <c r="E104" s="22"/>
      <c r="F104" s="22"/>
      <c r="G104" s="22"/>
      <c r="H104" s="22"/>
      <c r="I104" s="22"/>
      <c r="J104" s="22"/>
      <c r="K104" s="22"/>
      <c r="L104" s="22"/>
      <c r="M104" s="22"/>
      <c r="N104" s="22"/>
      <c r="O104" s="22"/>
      <c r="P104" s="22"/>
      <c r="Q104" s="22" t="str">
        <f t="shared" si="41"/>
        <v>S</v>
      </c>
      <c r="R104" s="22"/>
      <c r="S104" s="22"/>
      <c r="T104" s="22"/>
      <c r="V104" s="46" t="str">
        <f t="shared" si="33"/>
        <v>Y</v>
      </c>
      <c r="W104" s="18"/>
      <c r="X104" s="45" t="s">
        <v>223</v>
      </c>
      <c r="Y104" s="45" t="s">
        <v>223</v>
      </c>
      <c r="Z104" s="45" t="s">
        <v>223</v>
      </c>
      <c r="AA104" s="24" t="str">
        <f t="shared" si="29"/>
        <v>N</v>
      </c>
      <c r="AB104" s="47" t="str">
        <f t="shared" si="30"/>
        <v xml:space="preserve">PL-7 </v>
      </c>
      <c r="AC104" s="26" t="s">
        <v>230</v>
      </c>
      <c r="AD104" s="26" t="s">
        <v>230</v>
      </c>
      <c r="AE104" s="26" t="s">
        <v>230</v>
      </c>
      <c r="AF104" s="27" t="str">
        <f t="shared" si="31"/>
        <v/>
      </c>
      <c r="AH104" s="30" t="str">
        <f t="shared" si="32"/>
        <v>N</v>
      </c>
    </row>
    <row r="105" spans="1:34" x14ac:dyDescent="0.2">
      <c r="A105" s="15" t="s">
        <v>137</v>
      </c>
      <c r="B105" s="22"/>
      <c r="C105" s="22"/>
      <c r="D105" s="22"/>
      <c r="E105" s="22"/>
      <c r="F105" s="22"/>
      <c r="G105" s="22"/>
      <c r="H105" s="22"/>
      <c r="I105" s="22"/>
      <c r="J105" s="22"/>
      <c r="K105" s="22"/>
      <c r="L105" s="22"/>
      <c r="M105" s="22"/>
      <c r="N105" s="22"/>
      <c r="O105" s="22"/>
      <c r="P105" s="22"/>
      <c r="Q105" s="22" t="str">
        <f t="shared" si="41"/>
        <v>S</v>
      </c>
      <c r="R105" s="22"/>
      <c r="S105" s="22"/>
      <c r="T105" s="22"/>
      <c r="V105" s="46" t="str">
        <f t="shared" si="33"/>
        <v>Y</v>
      </c>
      <c r="W105" s="18"/>
      <c r="X105" s="45" t="s">
        <v>223</v>
      </c>
      <c r="Y105" s="22" t="s">
        <v>222</v>
      </c>
      <c r="Z105" s="22" t="s">
        <v>222</v>
      </c>
      <c r="AA105" s="24" t="str">
        <f t="shared" si="29"/>
        <v>N</v>
      </c>
      <c r="AB105" s="47" t="str">
        <f t="shared" si="30"/>
        <v xml:space="preserve">PL-8 </v>
      </c>
      <c r="AC105" s="26" t="s">
        <v>230</v>
      </c>
      <c r="AD105" s="26" t="s">
        <v>230</v>
      </c>
      <c r="AE105" s="26" t="s">
        <v>230</v>
      </c>
      <c r="AF105" s="27" t="str">
        <f t="shared" si="31"/>
        <v/>
      </c>
      <c r="AH105" s="30" t="str">
        <f t="shared" si="32"/>
        <v>N</v>
      </c>
    </row>
    <row r="106" spans="1:34" x14ac:dyDescent="0.2">
      <c r="A106" s="15" t="s">
        <v>145</v>
      </c>
      <c r="B106" s="22"/>
      <c r="C106" s="22"/>
      <c r="D106" s="22"/>
      <c r="E106" s="22"/>
      <c r="F106" s="22"/>
      <c r="G106" s="22"/>
      <c r="H106" s="22"/>
      <c r="I106" s="22"/>
      <c r="J106" s="22"/>
      <c r="K106" s="22"/>
      <c r="L106" s="22"/>
      <c r="M106" s="22"/>
      <c r="N106" s="22"/>
      <c r="O106" s="22"/>
      <c r="P106" s="22"/>
      <c r="Q106" s="22" t="str">
        <f t="shared" si="41"/>
        <v>S</v>
      </c>
      <c r="R106" s="22"/>
      <c r="S106" s="22"/>
      <c r="T106" s="22"/>
      <c r="V106" s="46" t="str">
        <f t="shared" si="33"/>
        <v>Y</v>
      </c>
      <c r="W106" s="18"/>
      <c r="X106" s="22" t="s">
        <v>222</v>
      </c>
      <c r="Y106" s="22" t="s">
        <v>222</v>
      </c>
      <c r="Z106" s="22" t="s">
        <v>222</v>
      </c>
      <c r="AA106" s="24" t="str">
        <f t="shared" si="29"/>
        <v>Y</v>
      </c>
      <c r="AB106" s="47" t="str">
        <f t="shared" si="30"/>
        <v xml:space="preserve">PM-1 </v>
      </c>
      <c r="AC106" s="26" t="s">
        <v>230</v>
      </c>
      <c r="AD106" s="26" t="s">
        <v>230</v>
      </c>
      <c r="AE106" s="26" t="s">
        <v>230</v>
      </c>
      <c r="AF106" s="27" t="str">
        <f t="shared" si="31"/>
        <v/>
      </c>
      <c r="AH106" s="30" t="str">
        <f t="shared" ref="AH106:AH137" si="42">IF(V106="N","N",IF(OR(AF106="",AF106=0),AA106,CONCATENATE(AA106," + ",AF106)))</f>
        <v>Y</v>
      </c>
    </row>
    <row r="107" spans="1:34" x14ac:dyDescent="0.2">
      <c r="A107" s="15" t="s">
        <v>74</v>
      </c>
      <c r="B107" s="22"/>
      <c r="C107" s="22"/>
      <c r="D107" s="22"/>
      <c r="E107" s="22"/>
      <c r="F107" s="22"/>
      <c r="G107" s="22"/>
      <c r="H107" s="22" t="str">
        <f>IF(H$5="S","S","x")</f>
        <v>S</v>
      </c>
      <c r="I107" s="22"/>
      <c r="J107" s="22"/>
      <c r="K107" s="22"/>
      <c r="L107" s="22"/>
      <c r="M107" s="22"/>
      <c r="N107" s="22"/>
      <c r="O107" s="22"/>
      <c r="P107" s="22"/>
      <c r="Q107" s="22" t="str">
        <f t="shared" si="41"/>
        <v>S</v>
      </c>
      <c r="R107" s="22"/>
      <c r="S107" s="22"/>
      <c r="T107" s="22"/>
      <c r="V107" s="46" t="str">
        <f t="shared" si="33"/>
        <v>Y</v>
      </c>
      <c r="W107" s="18"/>
      <c r="X107" s="22" t="s">
        <v>222</v>
      </c>
      <c r="Y107" s="22" t="s">
        <v>222</v>
      </c>
      <c r="Z107" s="22" t="s">
        <v>222</v>
      </c>
      <c r="AA107" s="24" t="str">
        <f t="shared" si="29"/>
        <v>Y</v>
      </c>
      <c r="AB107" s="47" t="str">
        <f t="shared" si="30"/>
        <v xml:space="preserve">PM-9 </v>
      </c>
      <c r="AC107" s="26" t="s">
        <v>230</v>
      </c>
      <c r="AD107" s="26" t="s">
        <v>230</v>
      </c>
      <c r="AE107" s="26" t="s">
        <v>230</v>
      </c>
      <c r="AF107" s="27" t="str">
        <f t="shared" si="31"/>
        <v/>
      </c>
      <c r="AH107" s="30" t="str">
        <f t="shared" si="42"/>
        <v>Y</v>
      </c>
    </row>
    <row r="108" spans="1:34" x14ac:dyDescent="0.2">
      <c r="A108" s="15" t="s">
        <v>146</v>
      </c>
      <c r="B108" s="22"/>
      <c r="C108" s="22"/>
      <c r="D108" s="22"/>
      <c r="E108" s="22"/>
      <c r="F108" s="22"/>
      <c r="G108" s="22"/>
      <c r="H108" s="22"/>
      <c r="I108" s="22"/>
      <c r="J108" s="22"/>
      <c r="K108" s="22"/>
      <c r="L108" s="22"/>
      <c r="M108" s="22"/>
      <c r="N108" s="22"/>
      <c r="O108" s="22"/>
      <c r="P108" s="22"/>
      <c r="Q108" s="22" t="str">
        <f t="shared" si="41"/>
        <v>S</v>
      </c>
      <c r="R108" s="22"/>
      <c r="S108" s="22"/>
      <c r="T108" s="22"/>
      <c r="V108" s="46" t="str">
        <f t="shared" si="33"/>
        <v>Y</v>
      </c>
      <c r="W108" s="18"/>
      <c r="X108" s="22" t="s">
        <v>222</v>
      </c>
      <c r="Y108" s="22" t="s">
        <v>222</v>
      </c>
      <c r="Z108" s="22" t="s">
        <v>222</v>
      </c>
      <c r="AA108" s="24" t="str">
        <f t="shared" si="29"/>
        <v>Y</v>
      </c>
      <c r="AB108" s="47" t="str">
        <f t="shared" si="30"/>
        <v>PM-12</v>
      </c>
      <c r="AC108" s="26" t="s">
        <v>230</v>
      </c>
      <c r="AD108" s="26" t="s">
        <v>230</v>
      </c>
      <c r="AE108" s="26" t="s">
        <v>230</v>
      </c>
      <c r="AF108" s="27" t="str">
        <f t="shared" si="31"/>
        <v/>
      </c>
      <c r="AH108" s="30" t="str">
        <f t="shared" si="42"/>
        <v>Y</v>
      </c>
    </row>
    <row r="109" spans="1:34" x14ac:dyDescent="0.2">
      <c r="A109" s="15" t="s">
        <v>147</v>
      </c>
      <c r="B109" s="22"/>
      <c r="C109" s="22"/>
      <c r="D109" s="22"/>
      <c r="E109" s="22"/>
      <c r="F109" s="22"/>
      <c r="G109" s="22"/>
      <c r="H109" s="22"/>
      <c r="I109" s="22"/>
      <c r="J109" s="22"/>
      <c r="K109" s="22"/>
      <c r="L109" s="22"/>
      <c r="M109" s="22"/>
      <c r="N109" s="22"/>
      <c r="O109" s="22"/>
      <c r="P109" s="22"/>
      <c r="Q109" s="22" t="str">
        <f t="shared" si="41"/>
        <v>S</v>
      </c>
      <c r="R109" s="22"/>
      <c r="S109" s="22"/>
      <c r="T109" s="22"/>
      <c r="V109" s="46" t="str">
        <f t="shared" si="33"/>
        <v>Y</v>
      </c>
      <c r="W109" s="18"/>
      <c r="X109" s="22" t="s">
        <v>222</v>
      </c>
      <c r="Y109" s="22" t="s">
        <v>222</v>
      </c>
      <c r="Z109" s="22" t="s">
        <v>222</v>
      </c>
      <c r="AA109" s="24" t="str">
        <f t="shared" si="29"/>
        <v>Y</v>
      </c>
      <c r="AB109" s="47" t="str">
        <f t="shared" si="30"/>
        <v>PM-14</v>
      </c>
      <c r="AC109" s="26" t="s">
        <v>230</v>
      </c>
      <c r="AD109" s="26" t="s">
        <v>230</v>
      </c>
      <c r="AE109" s="26" t="s">
        <v>230</v>
      </c>
      <c r="AF109" s="27" t="str">
        <f t="shared" si="31"/>
        <v/>
      </c>
      <c r="AH109" s="30" t="str">
        <f t="shared" si="42"/>
        <v>Y</v>
      </c>
    </row>
    <row r="110" spans="1:34" x14ac:dyDescent="0.2">
      <c r="A110" s="15" t="s">
        <v>148</v>
      </c>
      <c r="B110" s="22"/>
      <c r="C110" s="22"/>
      <c r="D110" s="22"/>
      <c r="E110" s="22"/>
      <c r="F110" s="22"/>
      <c r="G110" s="22"/>
      <c r="H110" s="22"/>
      <c r="I110" s="22"/>
      <c r="J110" s="22"/>
      <c r="K110" s="22"/>
      <c r="L110" s="22"/>
      <c r="M110" s="22"/>
      <c r="N110" s="22"/>
      <c r="O110" s="22"/>
      <c r="P110" s="22"/>
      <c r="Q110" s="22" t="str">
        <f t="shared" si="41"/>
        <v>S</v>
      </c>
      <c r="R110" s="22"/>
      <c r="S110" s="22"/>
      <c r="T110" s="22"/>
      <c r="V110" s="46" t="str">
        <f t="shared" si="33"/>
        <v>Y</v>
      </c>
      <c r="W110" s="18"/>
      <c r="X110" s="22" t="s">
        <v>222</v>
      </c>
      <c r="Y110" s="22" t="s">
        <v>222</v>
      </c>
      <c r="Z110" s="22" t="s">
        <v>222</v>
      </c>
      <c r="AA110" s="24" t="str">
        <f t="shared" si="29"/>
        <v>Y</v>
      </c>
      <c r="AB110" s="47" t="str">
        <f t="shared" si="30"/>
        <v>PM-15</v>
      </c>
      <c r="AC110" s="26" t="s">
        <v>230</v>
      </c>
      <c r="AD110" s="26" t="s">
        <v>230</v>
      </c>
      <c r="AE110" s="26" t="s">
        <v>230</v>
      </c>
      <c r="AF110" s="27" t="str">
        <f t="shared" si="31"/>
        <v/>
      </c>
      <c r="AH110" s="30" t="str">
        <f t="shared" si="42"/>
        <v>Y</v>
      </c>
    </row>
    <row r="111" spans="1:34" x14ac:dyDescent="0.2">
      <c r="A111" s="15" t="s">
        <v>149</v>
      </c>
      <c r="B111" s="22"/>
      <c r="C111" s="22"/>
      <c r="D111" s="22"/>
      <c r="E111" s="22"/>
      <c r="F111" s="22"/>
      <c r="G111" s="22"/>
      <c r="H111" s="22"/>
      <c r="I111" s="22"/>
      <c r="J111" s="22"/>
      <c r="K111" s="22"/>
      <c r="L111" s="22"/>
      <c r="M111" s="22"/>
      <c r="N111" s="22"/>
      <c r="O111" s="22"/>
      <c r="P111" s="22"/>
      <c r="Q111" s="22" t="str">
        <f t="shared" si="41"/>
        <v>S</v>
      </c>
      <c r="R111" s="22"/>
      <c r="S111" s="22"/>
      <c r="T111" s="22"/>
      <c r="V111" s="46" t="str">
        <f t="shared" si="33"/>
        <v>Y</v>
      </c>
      <c r="W111" s="18"/>
      <c r="X111" s="22" t="s">
        <v>222</v>
      </c>
      <c r="Y111" s="22" t="s">
        <v>222</v>
      </c>
      <c r="Z111" s="22" t="s">
        <v>222</v>
      </c>
      <c r="AA111" s="24" t="str">
        <f t="shared" si="29"/>
        <v>Y</v>
      </c>
      <c r="AB111" s="47" t="str">
        <f t="shared" si="30"/>
        <v>PM-16</v>
      </c>
      <c r="AC111" s="26" t="s">
        <v>230</v>
      </c>
      <c r="AD111" s="26" t="s">
        <v>230</v>
      </c>
      <c r="AE111" s="26" t="s">
        <v>230</v>
      </c>
      <c r="AF111" s="27" t="str">
        <f t="shared" si="31"/>
        <v/>
      </c>
      <c r="AH111" s="30" t="str">
        <f t="shared" si="42"/>
        <v>Y</v>
      </c>
    </row>
    <row r="112" spans="1:34" x14ac:dyDescent="0.2">
      <c r="A112" s="15" t="s">
        <v>138</v>
      </c>
      <c r="B112" s="22"/>
      <c r="C112" s="22"/>
      <c r="D112" s="22"/>
      <c r="E112" s="22"/>
      <c r="F112" s="22"/>
      <c r="G112" s="22"/>
      <c r="H112" s="22"/>
      <c r="I112" s="22"/>
      <c r="J112" s="22"/>
      <c r="K112" s="22"/>
      <c r="L112" s="22"/>
      <c r="M112" s="22"/>
      <c r="N112" s="22"/>
      <c r="O112" s="22"/>
      <c r="P112" s="22"/>
      <c r="Q112" s="22" t="str">
        <f t="shared" si="41"/>
        <v>S</v>
      </c>
      <c r="R112" s="22"/>
      <c r="S112" s="22"/>
      <c r="T112" s="22"/>
      <c r="V112" s="46" t="str">
        <f t="shared" si="33"/>
        <v>Y</v>
      </c>
      <c r="W112" s="18"/>
      <c r="X112" s="22" t="s">
        <v>222</v>
      </c>
      <c r="Y112" s="22" t="s">
        <v>222</v>
      </c>
      <c r="Z112" s="22" t="s">
        <v>222</v>
      </c>
      <c r="AA112" s="24" t="str">
        <f t="shared" si="29"/>
        <v>Y</v>
      </c>
      <c r="AB112" s="47" t="str">
        <f t="shared" si="30"/>
        <v xml:space="preserve">PS-1 </v>
      </c>
      <c r="AC112" s="26" t="s">
        <v>230</v>
      </c>
      <c r="AD112" s="26" t="s">
        <v>230</v>
      </c>
      <c r="AE112" s="26" t="s">
        <v>230</v>
      </c>
      <c r="AF112" s="27" t="str">
        <f t="shared" si="31"/>
        <v/>
      </c>
      <c r="AH112" s="30" t="str">
        <f t="shared" si="42"/>
        <v>Y</v>
      </c>
    </row>
    <row r="113" spans="1:34" x14ac:dyDescent="0.2">
      <c r="A113" s="15" t="s">
        <v>76</v>
      </c>
      <c r="B113" s="22"/>
      <c r="C113" s="22"/>
      <c r="D113" s="22"/>
      <c r="E113" s="22"/>
      <c r="F113" s="22"/>
      <c r="G113" s="22"/>
      <c r="H113" s="22"/>
      <c r="I113" s="22" t="str">
        <f>IF(I$5="S","S","x")</f>
        <v>x</v>
      </c>
      <c r="J113" s="22"/>
      <c r="K113" s="22" t="str">
        <f>IF(K$5="S","S","x")</f>
        <v>S</v>
      </c>
      <c r="L113" s="22"/>
      <c r="M113" s="22"/>
      <c r="N113" s="22" t="str">
        <f>IF(N$5="S","S","x")</f>
        <v>S</v>
      </c>
      <c r="O113" s="22"/>
      <c r="P113" s="22"/>
      <c r="Q113" s="22"/>
      <c r="R113" s="22"/>
      <c r="S113" s="22"/>
      <c r="T113" s="22"/>
      <c r="V113" s="46" t="str">
        <f t="shared" si="33"/>
        <v>Y</v>
      </c>
      <c r="W113" s="18"/>
      <c r="X113" s="22" t="s">
        <v>222</v>
      </c>
      <c r="Y113" s="22" t="s">
        <v>222</v>
      </c>
      <c r="Z113" s="22" t="s">
        <v>222</v>
      </c>
      <c r="AA113" s="24" t="str">
        <f t="shared" si="29"/>
        <v>Y</v>
      </c>
      <c r="AB113" s="47" t="str">
        <f t="shared" si="30"/>
        <v xml:space="preserve">RA-5 </v>
      </c>
      <c r="AC113" s="26" t="s">
        <v>230</v>
      </c>
      <c r="AD113" s="28" t="s">
        <v>912</v>
      </c>
      <c r="AE113" s="26" t="s">
        <v>226</v>
      </c>
      <c r="AF113" s="27" t="str">
        <f t="shared" si="31"/>
        <v/>
      </c>
      <c r="AH113" s="30" t="str">
        <f t="shared" si="42"/>
        <v>Y</v>
      </c>
    </row>
    <row r="114" spans="1:34" x14ac:dyDescent="0.2">
      <c r="A114" s="15" t="s">
        <v>117</v>
      </c>
      <c r="B114" s="22"/>
      <c r="C114" s="22"/>
      <c r="D114" s="22"/>
      <c r="E114" s="22"/>
      <c r="F114" s="22"/>
      <c r="G114" s="22"/>
      <c r="H114" s="22"/>
      <c r="I114" s="22"/>
      <c r="J114" s="22"/>
      <c r="K114" s="22"/>
      <c r="L114" s="22"/>
      <c r="M114" s="22"/>
      <c r="N114" s="22"/>
      <c r="O114" s="22" t="str">
        <f t="shared" ref="O114:O122" si="43">IF(O$5="S","S","x")</f>
        <v>S</v>
      </c>
      <c r="P114" s="22"/>
      <c r="Q114" s="22"/>
      <c r="R114" s="22"/>
      <c r="S114" s="22"/>
      <c r="T114" s="22"/>
      <c r="V114" s="46" t="str">
        <f t="shared" si="33"/>
        <v>Y</v>
      </c>
      <c r="W114" s="18"/>
      <c r="X114" s="22" t="s">
        <v>222</v>
      </c>
      <c r="Y114" s="22" t="s">
        <v>222</v>
      </c>
      <c r="Z114" s="22" t="s">
        <v>222</v>
      </c>
      <c r="AA114" s="24" t="str">
        <f t="shared" si="29"/>
        <v>Y</v>
      </c>
      <c r="AB114" s="47" t="str">
        <f t="shared" si="30"/>
        <v xml:space="preserve">SA-1 </v>
      </c>
      <c r="AC114" s="26" t="s">
        <v>230</v>
      </c>
      <c r="AD114" s="26" t="s">
        <v>230</v>
      </c>
      <c r="AE114" s="26" t="s">
        <v>230</v>
      </c>
      <c r="AF114" s="27" t="str">
        <f t="shared" si="31"/>
        <v/>
      </c>
      <c r="AH114" s="30" t="str">
        <f t="shared" si="42"/>
        <v>Y</v>
      </c>
    </row>
    <row r="115" spans="1:34" x14ac:dyDescent="0.2">
      <c r="A115" s="15" t="s">
        <v>118</v>
      </c>
      <c r="B115" s="22"/>
      <c r="C115" s="22"/>
      <c r="D115" s="22"/>
      <c r="E115" s="22"/>
      <c r="F115" s="22"/>
      <c r="G115" s="22"/>
      <c r="H115" s="22"/>
      <c r="I115" s="22"/>
      <c r="J115" s="22"/>
      <c r="K115" s="22"/>
      <c r="L115" s="22"/>
      <c r="M115" s="22"/>
      <c r="N115" s="22"/>
      <c r="O115" s="22" t="str">
        <f t="shared" si="43"/>
        <v>S</v>
      </c>
      <c r="P115" s="22"/>
      <c r="Q115" s="22"/>
      <c r="R115" s="22"/>
      <c r="S115" s="22"/>
      <c r="T115" s="22"/>
      <c r="V115" s="46" t="str">
        <f t="shared" si="33"/>
        <v>Y</v>
      </c>
      <c r="W115" s="18"/>
      <c r="X115" s="22" t="s">
        <v>222</v>
      </c>
      <c r="Y115" s="22" t="s">
        <v>222</v>
      </c>
      <c r="Z115" s="22" t="s">
        <v>222</v>
      </c>
      <c r="AA115" s="24" t="str">
        <f t="shared" si="29"/>
        <v>Y</v>
      </c>
      <c r="AB115" s="47" t="str">
        <f t="shared" si="30"/>
        <v xml:space="preserve">SA-3 </v>
      </c>
      <c r="AC115" s="26" t="s">
        <v>230</v>
      </c>
      <c r="AD115" s="26" t="s">
        <v>230</v>
      </c>
      <c r="AE115" s="26" t="s">
        <v>230</v>
      </c>
      <c r="AF115" s="27" t="str">
        <f t="shared" si="31"/>
        <v/>
      </c>
      <c r="AH115" s="30" t="str">
        <f t="shared" si="42"/>
        <v>Y</v>
      </c>
    </row>
    <row r="116" spans="1:34" x14ac:dyDescent="0.2">
      <c r="A116" s="15" t="s">
        <v>86</v>
      </c>
      <c r="B116" s="22"/>
      <c r="C116" s="22"/>
      <c r="D116" s="22"/>
      <c r="E116" s="22"/>
      <c r="F116" s="22"/>
      <c r="G116" s="22"/>
      <c r="H116" s="22"/>
      <c r="I116" s="22"/>
      <c r="J116" s="22"/>
      <c r="K116" s="22" t="str">
        <f>IF(K$5="S","S","x")</f>
        <v>S</v>
      </c>
      <c r="L116" s="22"/>
      <c r="M116" s="22"/>
      <c r="N116" s="22"/>
      <c r="O116" s="22" t="str">
        <f t="shared" si="43"/>
        <v>S</v>
      </c>
      <c r="P116" s="22"/>
      <c r="Q116" s="22" t="str">
        <f t="shared" ref="Q116:Q117" si="44">IF(Q$5="S","S","x")</f>
        <v>S</v>
      </c>
      <c r="R116" s="22"/>
      <c r="S116" s="22"/>
      <c r="T116" s="22"/>
      <c r="V116" s="46" t="str">
        <f t="shared" si="33"/>
        <v>Y</v>
      </c>
      <c r="W116" s="18"/>
      <c r="X116" s="22" t="s">
        <v>222</v>
      </c>
      <c r="Y116" s="22" t="s">
        <v>222</v>
      </c>
      <c r="Z116" s="22" t="s">
        <v>222</v>
      </c>
      <c r="AA116" s="24" t="str">
        <f t="shared" si="29"/>
        <v>Y</v>
      </c>
      <c r="AB116" s="47" t="str">
        <f t="shared" si="30"/>
        <v xml:space="preserve">SA-4 </v>
      </c>
      <c r="AC116" s="26" t="s">
        <v>230</v>
      </c>
      <c r="AD116" s="26" t="s">
        <v>921</v>
      </c>
      <c r="AE116" s="26" t="s">
        <v>921</v>
      </c>
      <c r="AF116" s="27" t="str">
        <f t="shared" si="31"/>
        <v/>
      </c>
      <c r="AH116" s="30" t="str">
        <f t="shared" si="42"/>
        <v>Y</v>
      </c>
    </row>
    <row r="117" spans="1:34" x14ac:dyDescent="0.2">
      <c r="A117" s="15" t="s">
        <v>119</v>
      </c>
      <c r="B117" s="22"/>
      <c r="C117" s="22"/>
      <c r="D117" s="22"/>
      <c r="E117" s="22"/>
      <c r="F117" s="22"/>
      <c r="G117" s="22"/>
      <c r="H117" s="22"/>
      <c r="I117" s="22"/>
      <c r="J117" s="22"/>
      <c r="K117" s="22"/>
      <c r="L117" s="22"/>
      <c r="M117" s="22"/>
      <c r="N117" s="22"/>
      <c r="O117" s="22" t="str">
        <f t="shared" si="43"/>
        <v>S</v>
      </c>
      <c r="P117" s="22"/>
      <c r="Q117" s="22" t="str">
        <f t="shared" si="44"/>
        <v>S</v>
      </c>
      <c r="R117" s="22"/>
      <c r="S117" s="22"/>
      <c r="T117" s="22"/>
      <c r="V117" s="46" t="str">
        <f t="shared" si="33"/>
        <v>Y</v>
      </c>
      <c r="W117" s="18"/>
      <c r="X117" s="22" t="s">
        <v>222</v>
      </c>
      <c r="Y117" s="22" t="s">
        <v>222</v>
      </c>
      <c r="Z117" s="22" t="s">
        <v>222</v>
      </c>
      <c r="AA117" s="24" t="str">
        <f t="shared" si="29"/>
        <v>Y</v>
      </c>
      <c r="AB117" s="47" t="str">
        <f t="shared" si="30"/>
        <v xml:space="preserve">SA-5 </v>
      </c>
      <c r="AC117" s="26" t="s">
        <v>230</v>
      </c>
      <c r="AD117" s="26"/>
      <c r="AE117" s="26"/>
      <c r="AF117" s="27" t="str">
        <f t="shared" si="31"/>
        <v/>
      </c>
      <c r="AH117" s="30" t="str">
        <f t="shared" si="42"/>
        <v>Y</v>
      </c>
    </row>
    <row r="118" spans="1:34" x14ac:dyDescent="0.2">
      <c r="A118" s="15" t="s">
        <v>48</v>
      </c>
      <c r="B118" s="22"/>
      <c r="C118" s="22"/>
      <c r="D118" s="22"/>
      <c r="E118" s="22"/>
      <c r="F118" s="22" t="str">
        <f>IF(F$5="S","S","x")</f>
        <v>S</v>
      </c>
      <c r="G118" s="22"/>
      <c r="H118" s="22"/>
      <c r="I118" s="22"/>
      <c r="J118" s="22"/>
      <c r="K118" s="22" t="str">
        <f>IF(K$5="S","S","x")</f>
        <v>S</v>
      </c>
      <c r="L118" s="22"/>
      <c r="M118" s="22"/>
      <c r="N118" s="22"/>
      <c r="O118" s="22" t="str">
        <f t="shared" si="43"/>
        <v>S</v>
      </c>
      <c r="P118" s="22"/>
      <c r="Q118" s="22"/>
      <c r="R118" s="22"/>
      <c r="S118" s="22"/>
      <c r="T118" s="22"/>
      <c r="V118" s="46" t="str">
        <f t="shared" si="33"/>
        <v>Y</v>
      </c>
      <c r="W118" s="18"/>
      <c r="X118" s="45" t="s">
        <v>223</v>
      </c>
      <c r="Y118" s="22" t="s">
        <v>222</v>
      </c>
      <c r="Z118" s="22" t="s">
        <v>222</v>
      </c>
      <c r="AA118" s="24" t="str">
        <f t="shared" si="29"/>
        <v>N</v>
      </c>
      <c r="AB118" s="47" t="str">
        <f t="shared" si="30"/>
        <v xml:space="preserve">SA-8 </v>
      </c>
      <c r="AC118" s="26" t="s">
        <v>230</v>
      </c>
      <c r="AD118" s="26" t="s">
        <v>230</v>
      </c>
      <c r="AE118" s="26" t="s">
        <v>230</v>
      </c>
      <c r="AF118" s="27" t="str">
        <f t="shared" si="31"/>
        <v/>
      </c>
      <c r="AH118" s="30" t="str">
        <f t="shared" si="42"/>
        <v>N</v>
      </c>
    </row>
    <row r="119" spans="1:34" x14ac:dyDescent="0.2">
      <c r="A119" s="15" t="s">
        <v>120</v>
      </c>
      <c r="B119" s="22"/>
      <c r="C119" s="22"/>
      <c r="D119" s="22"/>
      <c r="E119" s="22"/>
      <c r="F119" s="22"/>
      <c r="G119" s="22"/>
      <c r="H119" s="22"/>
      <c r="I119" s="22"/>
      <c r="J119" s="22"/>
      <c r="K119" s="22"/>
      <c r="L119" s="22"/>
      <c r="M119" s="22"/>
      <c r="N119" s="22"/>
      <c r="O119" s="22" t="str">
        <f t="shared" si="43"/>
        <v>S</v>
      </c>
      <c r="P119" s="22"/>
      <c r="Q119" s="22"/>
      <c r="R119" s="22"/>
      <c r="S119" s="22"/>
      <c r="T119" s="22"/>
      <c r="V119" s="46" t="str">
        <f t="shared" si="33"/>
        <v>Y</v>
      </c>
      <c r="W119" s="18"/>
      <c r="X119" s="22" t="s">
        <v>222</v>
      </c>
      <c r="Y119" s="22" t="s">
        <v>222</v>
      </c>
      <c r="Z119" s="22" t="s">
        <v>222</v>
      </c>
      <c r="AA119" s="24" t="str">
        <f t="shared" si="29"/>
        <v>Y</v>
      </c>
      <c r="AB119" s="47" t="str">
        <f t="shared" si="30"/>
        <v xml:space="preserve">SA-9 </v>
      </c>
      <c r="AC119" s="26" t="s">
        <v>230</v>
      </c>
      <c r="AD119" s="28" t="s">
        <v>227</v>
      </c>
      <c r="AE119" s="28" t="s">
        <v>227</v>
      </c>
      <c r="AF119" s="27" t="str">
        <f t="shared" si="31"/>
        <v/>
      </c>
      <c r="AH119" s="30" t="str">
        <f t="shared" si="42"/>
        <v>Y</v>
      </c>
    </row>
    <row r="120" spans="1:34" x14ac:dyDescent="0.2">
      <c r="A120" s="15" t="s">
        <v>37</v>
      </c>
      <c r="B120" s="22"/>
      <c r="C120" s="22"/>
      <c r="D120" s="22"/>
      <c r="E120" s="22" t="str">
        <f>IF(E$5="S","S","x")</f>
        <v>x</v>
      </c>
      <c r="F120" s="22"/>
      <c r="G120" s="22"/>
      <c r="H120" s="22"/>
      <c r="I120" s="22"/>
      <c r="J120" s="22"/>
      <c r="K120" s="22"/>
      <c r="L120" s="22"/>
      <c r="M120" s="22"/>
      <c r="N120" s="22"/>
      <c r="O120" s="22" t="str">
        <f t="shared" si="43"/>
        <v>S</v>
      </c>
      <c r="P120" s="22"/>
      <c r="Q120" s="22"/>
      <c r="R120" s="22"/>
      <c r="S120" s="22"/>
      <c r="T120" s="22"/>
      <c r="V120" s="46" t="str">
        <f t="shared" si="33"/>
        <v>Y</v>
      </c>
      <c r="W120" s="18"/>
      <c r="X120" s="45" t="s">
        <v>223</v>
      </c>
      <c r="Y120" s="22" t="s">
        <v>222</v>
      </c>
      <c r="Z120" s="22" t="s">
        <v>222</v>
      </c>
      <c r="AA120" s="24" t="str">
        <f t="shared" si="29"/>
        <v>N</v>
      </c>
      <c r="AB120" s="47" t="str">
        <f t="shared" si="30"/>
        <v>SA-10</v>
      </c>
      <c r="AC120" s="26" t="s">
        <v>230</v>
      </c>
      <c r="AD120" s="26" t="s">
        <v>230</v>
      </c>
      <c r="AE120" s="26" t="s">
        <v>230</v>
      </c>
      <c r="AF120" s="27" t="str">
        <f t="shared" si="31"/>
        <v/>
      </c>
      <c r="AH120" s="30" t="str">
        <f t="shared" si="42"/>
        <v>N</v>
      </c>
    </row>
    <row r="121" spans="1:34" x14ac:dyDescent="0.2">
      <c r="A121" s="15" t="s">
        <v>49</v>
      </c>
      <c r="B121" s="22"/>
      <c r="C121" s="22"/>
      <c r="D121" s="22"/>
      <c r="E121" s="22"/>
      <c r="F121" s="22" t="str">
        <f>IF(F$5="S","S","x")</f>
        <v>S</v>
      </c>
      <c r="G121" s="22"/>
      <c r="H121" s="22"/>
      <c r="I121" s="22"/>
      <c r="J121" s="22"/>
      <c r="K121" s="22"/>
      <c r="L121" s="22"/>
      <c r="M121" s="22"/>
      <c r="N121" s="22"/>
      <c r="O121" s="22" t="str">
        <f t="shared" si="43"/>
        <v>S</v>
      </c>
      <c r="P121" s="22"/>
      <c r="Q121" s="22"/>
      <c r="R121" s="22"/>
      <c r="S121" s="22"/>
      <c r="T121" s="22"/>
      <c r="V121" s="46" t="str">
        <f t="shared" si="33"/>
        <v>Y</v>
      </c>
      <c r="W121" s="18"/>
      <c r="X121" s="45" t="s">
        <v>223</v>
      </c>
      <c r="Y121" s="22" t="s">
        <v>222</v>
      </c>
      <c r="Z121" s="22" t="s">
        <v>222</v>
      </c>
      <c r="AA121" s="24" t="str">
        <f t="shared" si="29"/>
        <v>N</v>
      </c>
      <c r="AB121" s="47" t="str">
        <f t="shared" si="30"/>
        <v>SA-11</v>
      </c>
      <c r="AC121" s="26" t="s">
        <v>230</v>
      </c>
      <c r="AD121" s="26" t="s">
        <v>230</v>
      </c>
      <c r="AE121" s="26" t="s">
        <v>230</v>
      </c>
      <c r="AF121" s="27" t="str">
        <f t="shared" si="31"/>
        <v/>
      </c>
      <c r="AH121" s="30" t="str">
        <f t="shared" si="42"/>
        <v>N</v>
      </c>
    </row>
    <row r="122" spans="1:34" x14ac:dyDescent="0.2">
      <c r="A122" s="15" t="s">
        <v>87</v>
      </c>
      <c r="B122" s="22"/>
      <c r="C122" s="22"/>
      <c r="D122" s="22"/>
      <c r="E122" s="22"/>
      <c r="F122" s="22"/>
      <c r="G122" s="22"/>
      <c r="H122" s="22"/>
      <c r="I122" s="22"/>
      <c r="J122" s="22"/>
      <c r="K122" s="22" t="str">
        <f>IF(K$5="S","S","x")</f>
        <v>S</v>
      </c>
      <c r="L122" s="22"/>
      <c r="M122" s="22"/>
      <c r="N122" s="22"/>
      <c r="O122" s="22" t="str">
        <f t="shared" si="43"/>
        <v>S</v>
      </c>
      <c r="P122" s="22"/>
      <c r="Q122" s="22"/>
      <c r="R122" s="22"/>
      <c r="S122" s="22"/>
      <c r="T122" s="22"/>
      <c r="V122" s="46" t="str">
        <f t="shared" si="33"/>
        <v>Y</v>
      </c>
      <c r="W122" s="18"/>
      <c r="X122" s="45" t="s">
        <v>223</v>
      </c>
      <c r="Y122" s="45" t="s">
        <v>223</v>
      </c>
      <c r="Z122" s="22" t="s">
        <v>222</v>
      </c>
      <c r="AA122" s="24" t="str">
        <f t="shared" si="29"/>
        <v>N</v>
      </c>
      <c r="AB122" s="47" t="str">
        <f t="shared" si="30"/>
        <v>SA-12</v>
      </c>
      <c r="AC122" s="26" t="s">
        <v>230</v>
      </c>
      <c r="AD122" s="26" t="s">
        <v>230</v>
      </c>
      <c r="AE122" s="26" t="s">
        <v>230</v>
      </c>
      <c r="AF122" s="27" t="str">
        <f t="shared" si="31"/>
        <v/>
      </c>
      <c r="AH122" s="30" t="str">
        <f t="shared" si="42"/>
        <v>N</v>
      </c>
    </row>
    <row r="123" spans="1:34" x14ac:dyDescent="0.2">
      <c r="A123" s="15" t="s">
        <v>77</v>
      </c>
      <c r="B123" s="22"/>
      <c r="C123" s="22"/>
      <c r="D123" s="22"/>
      <c r="E123" s="22"/>
      <c r="F123" s="22"/>
      <c r="G123" s="22"/>
      <c r="H123" s="22"/>
      <c r="I123" s="22"/>
      <c r="J123" s="22" t="str">
        <f t="shared" ref="J123:K123" si="45">IF(J$5="S","S","x")</f>
        <v>x</v>
      </c>
      <c r="K123" s="22" t="str">
        <f t="shared" si="45"/>
        <v>S</v>
      </c>
      <c r="L123" s="22"/>
      <c r="M123" s="22"/>
      <c r="N123" s="22"/>
      <c r="O123" s="22"/>
      <c r="P123" s="22"/>
      <c r="Q123" s="22"/>
      <c r="R123" s="22"/>
      <c r="S123" s="22"/>
      <c r="T123" s="22"/>
      <c r="V123" s="46" t="str">
        <f t="shared" si="33"/>
        <v>Y</v>
      </c>
      <c r="W123" s="18"/>
      <c r="X123" s="45" t="s">
        <v>223</v>
      </c>
      <c r="Y123" s="45" t="s">
        <v>223</v>
      </c>
      <c r="Z123" s="45" t="s">
        <v>223</v>
      </c>
      <c r="AA123" s="24" t="str">
        <f t="shared" si="29"/>
        <v>N</v>
      </c>
      <c r="AB123" s="47" t="str">
        <f t="shared" si="30"/>
        <v>SA-13</v>
      </c>
      <c r="AC123" s="26" t="s">
        <v>230</v>
      </c>
      <c r="AD123" s="26" t="s">
        <v>230</v>
      </c>
      <c r="AE123" s="26" t="s">
        <v>230</v>
      </c>
      <c r="AF123" s="27" t="str">
        <f t="shared" si="31"/>
        <v/>
      </c>
      <c r="AH123" s="30" t="str">
        <f t="shared" si="42"/>
        <v>N</v>
      </c>
    </row>
    <row r="124" spans="1:34" x14ac:dyDescent="0.2">
      <c r="A124" s="15" t="s">
        <v>50</v>
      </c>
      <c r="B124" s="22"/>
      <c r="C124" s="22"/>
      <c r="D124" s="22"/>
      <c r="E124" s="22"/>
      <c r="F124" s="22" t="str">
        <f>IF(F$5="S","S","x")</f>
        <v>S</v>
      </c>
      <c r="G124" s="22"/>
      <c r="H124" s="22"/>
      <c r="I124" s="22"/>
      <c r="J124" s="22"/>
      <c r="K124" s="22"/>
      <c r="L124" s="22"/>
      <c r="M124" s="22"/>
      <c r="N124" s="22"/>
      <c r="O124" s="22"/>
      <c r="P124" s="22" t="str">
        <f>IF(P$5="S","S","x")</f>
        <v>S</v>
      </c>
      <c r="Q124" s="22"/>
      <c r="R124" s="22"/>
      <c r="S124" s="22"/>
      <c r="T124" s="22"/>
      <c r="V124" s="46" t="str">
        <f t="shared" si="33"/>
        <v>Y</v>
      </c>
      <c r="W124" s="18"/>
      <c r="X124" s="45" t="s">
        <v>223</v>
      </c>
      <c r="Y124" s="45" t="s">
        <v>223</v>
      </c>
      <c r="Z124" s="45" t="s">
        <v>223</v>
      </c>
      <c r="AA124" s="24" t="str">
        <f t="shared" si="29"/>
        <v>N</v>
      </c>
      <c r="AB124" s="47" t="str">
        <f t="shared" si="30"/>
        <v>SA-14</v>
      </c>
      <c r="AC124" s="26" t="s">
        <v>230</v>
      </c>
      <c r="AD124" s="26" t="s">
        <v>230</v>
      </c>
      <c r="AE124" s="26" t="s">
        <v>230</v>
      </c>
      <c r="AF124" s="27" t="str">
        <f t="shared" si="31"/>
        <v/>
      </c>
      <c r="AH124" s="30" t="str">
        <f t="shared" si="42"/>
        <v>N</v>
      </c>
    </row>
    <row r="125" spans="1:34" x14ac:dyDescent="0.2">
      <c r="A125" s="15" t="s">
        <v>121</v>
      </c>
      <c r="B125" s="22"/>
      <c r="C125" s="22"/>
      <c r="D125" s="22"/>
      <c r="E125" s="22"/>
      <c r="F125" s="22"/>
      <c r="G125" s="22"/>
      <c r="H125" s="22"/>
      <c r="I125" s="22"/>
      <c r="J125" s="22"/>
      <c r="K125" s="22"/>
      <c r="L125" s="22"/>
      <c r="M125" s="22"/>
      <c r="N125" s="22"/>
      <c r="O125" s="22" t="str">
        <f t="shared" ref="O125:O127" si="46">IF(O$5="S","S","x")</f>
        <v>S</v>
      </c>
      <c r="P125" s="22"/>
      <c r="Q125" s="22"/>
      <c r="R125" s="22"/>
      <c r="S125" s="22"/>
      <c r="T125" s="22"/>
      <c r="V125" s="46" t="str">
        <f t="shared" si="33"/>
        <v>Y</v>
      </c>
      <c r="W125" s="18"/>
      <c r="X125" s="45" t="s">
        <v>223</v>
      </c>
      <c r="Y125" s="45" t="s">
        <v>223</v>
      </c>
      <c r="Z125" s="22" t="s">
        <v>222</v>
      </c>
      <c r="AA125" s="24" t="str">
        <f t="shared" si="29"/>
        <v>N</v>
      </c>
      <c r="AB125" s="47" t="str">
        <f t="shared" si="30"/>
        <v>SA-15</v>
      </c>
      <c r="AC125" s="26" t="s">
        <v>230</v>
      </c>
      <c r="AD125" s="26" t="s">
        <v>230</v>
      </c>
      <c r="AE125" s="26" t="s">
        <v>230</v>
      </c>
      <c r="AF125" s="27" t="str">
        <f t="shared" si="31"/>
        <v/>
      </c>
      <c r="AH125" s="30" t="str">
        <f t="shared" si="42"/>
        <v>N</v>
      </c>
    </row>
    <row r="126" spans="1:34" x14ac:dyDescent="0.2">
      <c r="A126" s="15" t="s">
        <v>122</v>
      </c>
      <c r="B126" s="22"/>
      <c r="C126" s="22"/>
      <c r="D126" s="22"/>
      <c r="E126" s="22"/>
      <c r="F126" s="22"/>
      <c r="G126" s="22"/>
      <c r="H126" s="22"/>
      <c r="I126" s="22"/>
      <c r="J126" s="22"/>
      <c r="K126" s="22"/>
      <c r="L126" s="22"/>
      <c r="M126" s="22"/>
      <c r="N126" s="22"/>
      <c r="O126" s="22" t="str">
        <f t="shared" si="46"/>
        <v>S</v>
      </c>
      <c r="P126" s="22"/>
      <c r="Q126" s="22" t="str">
        <f>IF(Q$5="S","S","x")</f>
        <v>S</v>
      </c>
      <c r="R126" s="22"/>
      <c r="S126" s="22"/>
      <c r="T126" s="22"/>
      <c r="V126" s="46" t="str">
        <f t="shared" si="33"/>
        <v>Y</v>
      </c>
      <c r="W126" s="18"/>
      <c r="X126" s="45" t="s">
        <v>223</v>
      </c>
      <c r="Y126" s="45" t="s">
        <v>223</v>
      </c>
      <c r="Z126" s="22" t="s">
        <v>222</v>
      </c>
      <c r="AA126" s="24" t="str">
        <f t="shared" si="29"/>
        <v>N</v>
      </c>
      <c r="AB126" s="47" t="str">
        <f t="shared" si="30"/>
        <v>SA-16</v>
      </c>
      <c r="AC126" s="26" t="s">
        <v>230</v>
      </c>
      <c r="AD126" s="26" t="s">
        <v>230</v>
      </c>
      <c r="AE126" s="26"/>
      <c r="AF126" s="27" t="str">
        <f t="shared" si="31"/>
        <v/>
      </c>
      <c r="AH126" s="30" t="str">
        <f t="shared" si="42"/>
        <v>N</v>
      </c>
    </row>
    <row r="127" spans="1:34" x14ac:dyDescent="0.2">
      <c r="A127" s="15" t="s">
        <v>123</v>
      </c>
      <c r="B127" s="22"/>
      <c r="C127" s="22"/>
      <c r="D127" s="22"/>
      <c r="E127" s="22"/>
      <c r="F127" s="22"/>
      <c r="G127" s="22"/>
      <c r="H127" s="22"/>
      <c r="I127" s="22"/>
      <c r="J127" s="22"/>
      <c r="K127" s="22"/>
      <c r="L127" s="22"/>
      <c r="M127" s="22"/>
      <c r="N127" s="22"/>
      <c r="O127" s="22" t="str">
        <f t="shared" si="46"/>
        <v>S</v>
      </c>
      <c r="P127" s="22" t="str">
        <f>IF(P$5="S","S","x")</f>
        <v>S</v>
      </c>
      <c r="Q127" s="22"/>
      <c r="R127" s="22"/>
      <c r="S127" s="22"/>
      <c r="T127" s="22"/>
      <c r="V127" s="46" t="str">
        <f t="shared" si="33"/>
        <v>Y</v>
      </c>
      <c r="W127" s="18"/>
      <c r="X127" s="45" t="s">
        <v>223</v>
      </c>
      <c r="Y127" s="45" t="s">
        <v>223</v>
      </c>
      <c r="Z127" s="22" t="s">
        <v>222</v>
      </c>
      <c r="AA127" s="24" t="str">
        <f t="shared" si="29"/>
        <v>N</v>
      </c>
      <c r="AB127" s="47" t="str">
        <f t="shared" si="30"/>
        <v>SA-17</v>
      </c>
      <c r="AC127" s="26" t="s">
        <v>230</v>
      </c>
      <c r="AD127" s="26" t="s">
        <v>230</v>
      </c>
      <c r="AE127" s="26" t="s">
        <v>230</v>
      </c>
      <c r="AF127" s="27" t="str">
        <f t="shared" si="31"/>
        <v/>
      </c>
      <c r="AH127" s="30" t="str">
        <f t="shared" si="42"/>
        <v>N</v>
      </c>
    </row>
    <row r="128" spans="1:34" x14ac:dyDescent="0.2">
      <c r="A128" s="15" t="s">
        <v>125</v>
      </c>
      <c r="B128" s="22"/>
      <c r="C128" s="22"/>
      <c r="D128" s="22"/>
      <c r="E128" s="22"/>
      <c r="F128" s="22"/>
      <c r="G128" s="22"/>
      <c r="H128" s="22"/>
      <c r="I128" s="22"/>
      <c r="J128" s="22"/>
      <c r="K128" s="22"/>
      <c r="L128" s="22"/>
      <c r="M128" s="22"/>
      <c r="N128" s="22"/>
      <c r="O128" s="22"/>
      <c r="P128" s="22" t="str">
        <f>IF(P$5="S","S","x")</f>
        <v>S</v>
      </c>
      <c r="Q128" s="22"/>
      <c r="R128" s="22"/>
      <c r="S128" s="22"/>
      <c r="T128" s="22"/>
      <c r="V128" s="46" t="str">
        <f t="shared" si="33"/>
        <v>Y</v>
      </c>
      <c r="W128" s="18"/>
      <c r="X128" s="45" t="s">
        <v>223</v>
      </c>
      <c r="Y128" s="45" t="s">
        <v>223</v>
      </c>
      <c r="Z128" s="45" t="s">
        <v>223</v>
      </c>
      <c r="AA128" s="24" t="str">
        <f t="shared" si="29"/>
        <v>N</v>
      </c>
      <c r="AB128" s="47" t="str">
        <f t="shared" si="30"/>
        <v>SA-18</v>
      </c>
      <c r="AC128" s="26" t="s">
        <v>230</v>
      </c>
      <c r="AD128" s="26" t="s">
        <v>230</v>
      </c>
      <c r="AE128" s="26" t="s">
        <v>230</v>
      </c>
      <c r="AF128" s="27" t="str">
        <f t="shared" si="31"/>
        <v/>
      </c>
      <c r="AH128" s="30" t="str">
        <f t="shared" si="42"/>
        <v>N</v>
      </c>
    </row>
    <row r="129" spans="1:34" x14ac:dyDescent="0.2">
      <c r="A129" s="15" t="s">
        <v>124</v>
      </c>
      <c r="B129" s="22"/>
      <c r="C129" s="22"/>
      <c r="D129" s="22"/>
      <c r="E129" s="22"/>
      <c r="F129" s="22"/>
      <c r="G129" s="22"/>
      <c r="H129" s="22"/>
      <c r="I129" s="22"/>
      <c r="J129" s="22"/>
      <c r="K129" s="22"/>
      <c r="L129" s="22"/>
      <c r="M129" s="22"/>
      <c r="N129" s="22"/>
      <c r="O129" s="22" t="str">
        <f>IF(O$5="S","S","x")</f>
        <v>S</v>
      </c>
      <c r="P129" s="22"/>
      <c r="Q129" s="22"/>
      <c r="R129" s="22"/>
      <c r="S129" s="22"/>
      <c r="T129" s="22"/>
      <c r="V129" s="46" t="str">
        <f t="shared" si="33"/>
        <v>Y</v>
      </c>
      <c r="W129" s="18"/>
      <c r="X129" s="45" t="s">
        <v>223</v>
      </c>
      <c r="Y129" s="45" t="s">
        <v>223</v>
      </c>
      <c r="Z129" s="45" t="s">
        <v>223</v>
      </c>
      <c r="AA129" s="24" t="str">
        <f t="shared" si="29"/>
        <v>N</v>
      </c>
      <c r="AB129" s="47" t="str">
        <f t="shared" si="30"/>
        <v>SA-21</v>
      </c>
      <c r="AC129" s="26" t="s">
        <v>230</v>
      </c>
      <c r="AD129" s="26" t="s">
        <v>230</v>
      </c>
      <c r="AE129" s="26" t="s">
        <v>230</v>
      </c>
      <c r="AF129" s="27" t="str">
        <f t="shared" si="31"/>
        <v/>
      </c>
      <c r="AH129" s="30" t="str">
        <f t="shared" si="42"/>
        <v>N</v>
      </c>
    </row>
    <row r="130" spans="1:34" x14ac:dyDescent="0.2">
      <c r="A130" s="15" t="s">
        <v>139</v>
      </c>
      <c r="B130" s="22"/>
      <c r="C130" s="22"/>
      <c r="D130" s="22"/>
      <c r="E130" s="22"/>
      <c r="F130" s="22"/>
      <c r="G130" s="22"/>
      <c r="H130" s="22"/>
      <c r="I130" s="22"/>
      <c r="J130" s="22"/>
      <c r="K130" s="22"/>
      <c r="L130" s="22"/>
      <c r="M130" s="22"/>
      <c r="N130" s="22"/>
      <c r="O130" s="22"/>
      <c r="P130" s="22"/>
      <c r="Q130" s="22" t="str">
        <f>IF(Q$5="S","S","x")</f>
        <v>S</v>
      </c>
      <c r="R130" s="22"/>
      <c r="S130" s="22" t="str">
        <f>IF(S$5="S","S","x")</f>
        <v>S</v>
      </c>
      <c r="T130" s="22" t="str">
        <f>IF(T$5="S","S","x")</f>
        <v>S</v>
      </c>
      <c r="V130" s="46" t="str">
        <f t="shared" si="33"/>
        <v>Y</v>
      </c>
      <c r="W130" s="18"/>
      <c r="X130" s="22" t="s">
        <v>222</v>
      </c>
      <c r="Y130" s="22" t="s">
        <v>222</v>
      </c>
      <c r="Z130" s="22" t="s">
        <v>222</v>
      </c>
      <c r="AA130" s="24" t="str">
        <f t="shared" si="29"/>
        <v>Y</v>
      </c>
      <c r="AB130" s="47" t="str">
        <f t="shared" si="30"/>
        <v xml:space="preserve">SC-1 </v>
      </c>
      <c r="AC130" s="26" t="s">
        <v>230</v>
      </c>
      <c r="AD130" s="26" t="s">
        <v>230</v>
      </c>
      <c r="AE130" s="26" t="s">
        <v>230</v>
      </c>
      <c r="AF130" s="27" t="str">
        <f t="shared" si="31"/>
        <v/>
      </c>
      <c r="AH130" s="30" t="str">
        <f t="shared" si="42"/>
        <v>Y</v>
      </c>
    </row>
    <row r="131" spans="1:34" x14ac:dyDescent="0.2">
      <c r="A131" s="15" t="s">
        <v>88</v>
      </c>
      <c r="B131" s="22"/>
      <c r="C131" s="22"/>
      <c r="D131" s="22"/>
      <c r="E131" s="22"/>
      <c r="F131" s="22"/>
      <c r="G131" s="22"/>
      <c r="H131" s="22"/>
      <c r="I131" s="22"/>
      <c r="J131" s="22"/>
      <c r="K131" s="22" t="str">
        <f>IF(K$5="S","S","x")</f>
        <v>S</v>
      </c>
      <c r="L131" s="22"/>
      <c r="M131" s="22"/>
      <c r="N131" s="22"/>
      <c r="O131" s="22"/>
      <c r="P131" s="22"/>
      <c r="Q131" s="22"/>
      <c r="R131" s="22"/>
      <c r="S131" s="22"/>
      <c r="T131" s="22"/>
      <c r="V131" s="46" t="str">
        <f t="shared" si="33"/>
        <v>Y</v>
      </c>
      <c r="W131" s="18"/>
      <c r="X131" s="22" t="s">
        <v>222</v>
      </c>
      <c r="Y131" s="22" t="s">
        <v>222</v>
      </c>
      <c r="Z131" s="22" t="s">
        <v>222</v>
      </c>
      <c r="AA131" s="24" t="str">
        <f t="shared" si="29"/>
        <v>Y</v>
      </c>
      <c r="AB131" s="47" t="str">
        <f t="shared" si="30"/>
        <v xml:space="preserve">SC-7 </v>
      </c>
      <c r="AC131" s="26" t="s">
        <v>230</v>
      </c>
      <c r="AD131" s="26" t="s">
        <v>922</v>
      </c>
      <c r="AE131" s="26" t="s">
        <v>923</v>
      </c>
      <c r="AF131" s="27" t="str">
        <f t="shared" si="31"/>
        <v/>
      </c>
      <c r="AH131" s="30" t="str">
        <f t="shared" si="42"/>
        <v>Y</v>
      </c>
    </row>
    <row r="132" spans="1:34" x14ac:dyDescent="0.2">
      <c r="A132" s="15" t="s">
        <v>115</v>
      </c>
      <c r="B132" s="22"/>
      <c r="C132" s="22"/>
      <c r="D132" s="22"/>
      <c r="E132" s="22"/>
      <c r="F132" s="22"/>
      <c r="G132" s="22"/>
      <c r="H132" s="22"/>
      <c r="I132" s="22"/>
      <c r="J132" s="22"/>
      <c r="K132" s="22"/>
      <c r="L132" s="22"/>
      <c r="M132" s="22"/>
      <c r="N132" s="22" t="str">
        <f>IF(N$5="S","S","x")</f>
        <v>S</v>
      </c>
      <c r="O132" s="22"/>
      <c r="P132" s="22"/>
      <c r="Q132" s="22"/>
      <c r="R132" s="22"/>
      <c r="S132" s="22" t="str">
        <f t="shared" ref="S132:T134" si="47">IF(S$5="S","S","x")</f>
        <v>S</v>
      </c>
      <c r="T132" s="22" t="str">
        <f t="shared" si="47"/>
        <v>S</v>
      </c>
      <c r="V132" s="46" t="str">
        <f t="shared" si="33"/>
        <v>Y</v>
      </c>
      <c r="W132" s="18"/>
      <c r="X132" s="45" t="s">
        <v>223</v>
      </c>
      <c r="Y132" s="22" t="s">
        <v>222</v>
      </c>
      <c r="Z132" s="22" t="s">
        <v>222</v>
      </c>
      <c r="AA132" s="24" t="str">
        <f t="shared" si="29"/>
        <v>N</v>
      </c>
      <c r="AB132" s="47" t="str">
        <f t="shared" si="30"/>
        <v xml:space="preserve">SC-8 </v>
      </c>
      <c r="AC132" s="26" t="s">
        <v>230</v>
      </c>
      <c r="AD132" s="28" t="s">
        <v>225</v>
      </c>
      <c r="AE132" s="28" t="s">
        <v>225</v>
      </c>
      <c r="AF132" s="27" t="str">
        <f t="shared" si="31"/>
        <v/>
      </c>
      <c r="AH132" s="30" t="str">
        <f t="shared" si="42"/>
        <v>N</v>
      </c>
    </row>
    <row r="133" spans="1:34" x14ac:dyDescent="0.2">
      <c r="A133" s="15" t="s">
        <v>78</v>
      </c>
      <c r="B133" s="22"/>
      <c r="C133" s="22"/>
      <c r="D133" s="22"/>
      <c r="E133" s="22"/>
      <c r="F133" s="22"/>
      <c r="G133" s="22"/>
      <c r="H133" s="22"/>
      <c r="I133" s="22"/>
      <c r="J133" s="22" t="str">
        <f t="shared" ref="J133:J135" si="48">IF(J$5="S","S","x")</f>
        <v>x</v>
      </c>
      <c r="K133" s="22"/>
      <c r="L133" s="22"/>
      <c r="M133" s="22" t="str">
        <f>IF(M$5="S","S","x")</f>
        <v>S</v>
      </c>
      <c r="N133" s="22"/>
      <c r="O133" s="22"/>
      <c r="P133" s="22"/>
      <c r="Q133" s="22"/>
      <c r="R133" s="22" t="str">
        <f t="shared" ref="R133:R134" si="49">IF(R$5="S","S","x")</f>
        <v>S</v>
      </c>
      <c r="S133" s="22" t="str">
        <f t="shared" si="47"/>
        <v>S</v>
      </c>
      <c r="T133" s="22"/>
      <c r="V133" s="46" t="str">
        <f t="shared" si="33"/>
        <v>Y</v>
      </c>
      <c r="W133" s="18"/>
      <c r="X133" s="22" t="s">
        <v>222</v>
      </c>
      <c r="Y133" s="22" t="s">
        <v>222</v>
      </c>
      <c r="Z133" s="22" t="s">
        <v>222</v>
      </c>
      <c r="AA133" s="24" t="str">
        <f t="shared" si="29"/>
        <v>Y</v>
      </c>
      <c r="AB133" s="47" t="str">
        <f t="shared" si="30"/>
        <v>SC-12</v>
      </c>
      <c r="AC133" s="26" t="s">
        <v>230</v>
      </c>
      <c r="AD133" s="26" t="s">
        <v>230</v>
      </c>
      <c r="AE133" s="28" t="s">
        <v>225</v>
      </c>
      <c r="AF133" s="27" t="str">
        <f t="shared" si="31"/>
        <v/>
      </c>
      <c r="AH133" s="30" t="str">
        <f t="shared" si="42"/>
        <v>Y</v>
      </c>
    </row>
    <row r="134" spans="1:34" x14ac:dyDescent="0.2">
      <c r="A134" s="15" t="s">
        <v>79</v>
      </c>
      <c r="B134" s="22"/>
      <c r="C134" s="22"/>
      <c r="D134" s="22"/>
      <c r="E134" s="22"/>
      <c r="F134" s="22"/>
      <c r="G134" s="22"/>
      <c r="H134" s="22"/>
      <c r="I134" s="22"/>
      <c r="J134" s="22" t="str">
        <f t="shared" si="48"/>
        <v>x</v>
      </c>
      <c r="K134" s="22"/>
      <c r="L134" s="22"/>
      <c r="M134" s="22"/>
      <c r="N134" s="22"/>
      <c r="O134" s="22"/>
      <c r="P134" s="22"/>
      <c r="Q134" s="22"/>
      <c r="R134" s="22" t="str">
        <f t="shared" si="49"/>
        <v>S</v>
      </c>
      <c r="S134" s="22" t="str">
        <f t="shared" si="47"/>
        <v>S</v>
      </c>
      <c r="T134" s="22"/>
      <c r="V134" s="46" t="str">
        <f t="shared" si="33"/>
        <v>Y</v>
      </c>
      <c r="W134" s="18"/>
      <c r="X134" s="22" t="s">
        <v>222</v>
      </c>
      <c r="Y134" s="22" t="s">
        <v>222</v>
      </c>
      <c r="Z134" s="22" t="s">
        <v>222</v>
      </c>
      <c r="AA134" s="24" t="str">
        <f t="shared" si="29"/>
        <v>Y</v>
      </c>
      <c r="AB134" s="47" t="str">
        <f t="shared" si="30"/>
        <v>SC-13</v>
      </c>
      <c r="AC134" s="26" t="s">
        <v>230</v>
      </c>
      <c r="AD134" s="26" t="s">
        <v>230</v>
      </c>
      <c r="AE134" s="26" t="s">
        <v>230</v>
      </c>
      <c r="AF134" s="27" t="str">
        <f t="shared" si="31"/>
        <v/>
      </c>
      <c r="AH134" s="30" t="str">
        <f t="shared" si="42"/>
        <v>Y</v>
      </c>
    </row>
    <row r="135" spans="1:34" x14ac:dyDescent="0.2">
      <c r="A135" s="15" t="s">
        <v>80</v>
      </c>
      <c r="B135" s="22"/>
      <c r="C135" s="22"/>
      <c r="D135" s="22"/>
      <c r="E135" s="22"/>
      <c r="F135" s="22"/>
      <c r="G135" s="22"/>
      <c r="H135" s="22"/>
      <c r="I135" s="22"/>
      <c r="J135" s="22" t="str">
        <f t="shared" si="48"/>
        <v>x</v>
      </c>
      <c r="K135" s="22"/>
      <c r="L135" s="22"/>
      <c r="M135" s="22"/>
      <c r="N135" s="22"/>
      <c r="O135" s="22"/>
      <c r="P135" s="22"/>
      <c r="Q135" s="22"/>
      <c r="R135" s="22" t="str">
        <f>IF(R$5="S","S","x")</f>
        <v>S</v>
      </c>
      <c r="S135" s="22"/>
      <c r="T135" s="22"/>
      <c r="V135" s="46" t="str">
        <f t="shared" si="33"/>
        <v>Y</v>
      </c>
      <c r="W135" s="18"/>
      <c r="X135" s="45" t="s">
        <v>223</v>
      </c>
      <c r="Y135" s="22" t="s">
        <v>222</v>
      </c>
      <c r="Z135" s="22" t="s">
        <v>222</v>
      </c>
      <c r="AA135" s="24" t="str">
        <f t="shared" si="29"/>
        <v>N</v>
      </c>
      <c r="AB135" s="47" t="str">
        <f t="shared" si="30"/>
        <v>SC-17</v>
      </c>
      <c r="AC135" s="26" t="s">
        <v>230</v>
      </c>
      <c r="AD135" s="26" t="s">
        <v>230</v>
      </c>
      <c r="AE135" s="26" t="s">
        <v>230</v>
      </c>
      <c r="AF135" s="27" t="str">
        <f t="shared" si="31"/>
        <v/>
      </c>
      <c r="AH135" s="30" t="str">
        <f t="shared" si="42"/>
        <v>N</v>
      </c>
    </row>
    <row r="136" spans="1:34" x14ac:dyDescent="0.2">
      <c r="A136" s="15" t="s">
        <v>126</v>
      </c>
      <c r="B136" s="22"/>
      <c r="C136" s="22"/>
      <c r="D136" s="22"/>
      <c r="E136" s="22"/>
      <c r="F136" s="22"/>
      <c r="G136" s="22"/>
      <c r="H136" s="22"/>
      <c r="I136" s="22"/>
      <c r="J136" s="22"/>
      <c r="K136" s="22"/>
      <c r="L136" s="22"/>
      <c r="M136" s="22"/>
      <c r="N136" s="22"/>
      <c r="O136" s="22"/>
      <c r="P136" s="22" t="str">
        <f>IF(P$5="S","S","x")</f>
        <v>S</v>
      </c>
      <c r="Q136" s="22"/>
      <c r="R136" s="22"/>
      <c r="S136" s="22"/>
      <c r="T136" s="22"/>
      <c r="V136" s="46" t="str">
        <f t="shared" si="33"/>
        <v>Y</v>
      </c>
      <c r="W136" s="18"/>
      <c r="X136" s="45" t="s">
        <v>223</v>
      </c>
      <c r="Y136" s="45" t="s">
        <v>223</v>
      </c>
      <c r="Z136" s="45" t="s">
        <v>223</v>
      </c>
      <c r="AA136" s="24" t="str">
        <f t="shared" si="29"/>
        <v>N</v>
      </c>
      <c r="AB136" s="47" t="str">
        <f t="shared" si="30"/>
        <v>SC-25</v>
      </c>
      <c r="AC136" s="26" t="s">
        <v>230</v>
      </c>
      <c r="AD136" s="26" t="s">
        <v>230</v>
      </c>
      <c r="AE136" s="26" t="s">
        <v>230</v>
      </c>
      <c r="AF136" s="27" t="str">
        <f t="shared" si="31"/>
        <v/>
      </c>
      <c r="AH136" s="30" t="str">
        <f t="shared" si="42"/>
        <v>N</v>
      </c>
    </row>
    <row r="137" spans="1:34" x14ac:dyDescent="0.2">
      <c r="A137" s="15" t="s">
        <v>89</v>
      </c>
      <c r="B137" s="22"/>
      <c r="C137" s="22"/>
      <c r="D137" s="22"/>
      <c r="E137" s="22"/>
      <c r="F137" s="22"/>
      <c r="G137" s="22"/>
      <c r="H137" s="22"/>
      <c r="I137" s="22"/>
      <c r="J137" s="22"/>
      <c r="K137" s="22" t="str">
        <f t="shared" ref="K137:K138" si="50">IF(K$5="S","S","x")</f>
        <v>S</v>
      </c>
      <c r="L137" s="22"/>
      <c r="M137" s="22"/>
      <c r="N137" s="22"/>
      <c r="O137" s="22"/>
      <c r="P137" s="22"/>
      <c r="Q137" s="22"/>
      <c r="R137" s="22"/>
      <c r="S137" s="22"/>
      <c r="T137" s="22"/>
      <c r="V137" s="46" t="str">
        <f t="shared" si="33"/>
        <v>Y</v>
      </c>
      <c r="W137" s="18"/>
      <c r="X137" s="45" t="s">
        <v>223</v>
      </c>
      <c r="Y137" s="45" t="s">
        <v>223</v>
      </c>
      <c r="Z137" s="45" t="s">
        <v>223</v>
      </c>
      <c r="AA137" s="24" t="str">
        <f t="shared" si="29"/>
        <v>N</v>
      </c>
      <c r="AB137" s="47" t="str">
        <f t="shared" si="30"/>
        <v>SC-26</v>
      </c>
      <c r="AC137" s="26" t="s">
        <v>230</v>
      </c>
      <c r="AD137" s="26" t="s">
        <v>230</v>
      </c>
      <c r="AE137" s="26" t="s">
        <v>230</v>
      </c>
      <c r="AF137" s="27" t="str">
        <f t="shared" si="31"/>
        <v/>
      </c>
      <c r="AH137" s="30" t="str">
        <f t="shared" si="42"/>
        <v>N</v>
      </c>
    </row>
    <row r="138" spans="1:34" x14ac:dyDescent="0.2">
      <c r="A138" s="15" t="s">
        <v>81</v>
      </c>
      <c r="B138" s="22"/>
      <c r="C138" s="22"/>
      <c r="D138" s="22"/>
      <c r="E138" s="22"/>
      <c r="F138" s="22"/>
      <c r="G138" s="22"/>
      <c r="H138" s="22"/>
      <c r="I138" s="22"/>
      <c r="J138" s="22" t="str">
        <f>IF(J$5="S","S","x")</f>
        <v>x</v>
      </c>
      <c r="K138" s="22" t="str">
        <f t="shared" si="50"/>
        <v>S</v>
      </c>
      <c r="L138" s="22"/>
      <c r="M138" s="22"/>
      <c r="N138" s="22"/>
      <c r="O138" s="22"/>
      <c r="P138" s="22" t="str">
        <f t="shared" ref="P138:P141" si="51">IF(P$5="S","S","x")</f>
        <v>S</v>
      </c>
      <c r="Q138" s="22"/>
      <c r="R138" s="22" t="str">
        <f>IF(R$5="S","S","x")</f>
        <v>S</v>
      </c>
      <c r="S138" s="22"/>
      <c r="T138" s="22"/>
      <c r="V138" s="46" t="str">
        <f t="shared" si="33"/>
        <v>Y</v>
      </c>
      <c r="W138" s="18"/>
      <c r="X138" s="45" t="s">
        <v>223</v>
      </c>
      <c r="Y138" s="22" t="s">
        <v>222</v>
      </c>
      <c r="Z138" s="22" t="s">
        <v>222</v>
      </c>
      <c r="AA138" s="24" t="str">
        <f t="shared" ref="AA138:AA162" si="52">IF($X$5="Low",X138,IF($X$5="Moderate",Y138,IF($X$5="High",Z138)))</f>
        <v>N</v>
      </c>
      <c r="AB138" s="47" t="str">
        <f t="shared" ref="AB138:AB162" si="53">LEFT(A138,5)</f>
        <v>SC-28</v>
      </c>
      <c r="AC138" s="26" t="s">
        <v>230</v>
      </c>
      <c r="AD138" s="26" t="s">
        <v>230</v>
      </c>
      <c r="AE138" s="26" t="s">
        <v>230</v>
      </c>
      <c r="AF138" s="27" t="str">
        <f t="shared" ref="AF138:AF162" si="54">IF($X$5="Low",AC138,IF($X$5="Moderate",AD138,IF($X$5="High",AE138)))</f>
        <v/>
      </c>
      <c r="AH138" s="30" t="str">
        <f t="shared" ref="AH138:AH162" si="55">IF(V138="N","N",IF(OR(AF138="",AF138=0),AA138,CONCATENATE(AA138," + ",AF138)))</f>
        <v>N</v>
      </c>
    </row>
    <row r="139" spans="1:34" x14ac:dyDescent="0.2">
      <c r="A139" s="15" t="s">
        <v>127</v>
      </c>
      <c r="B139" s="22"/>
      <c r="C139" s="22"/>
      <c r="D139" s="22"/>
      <c r="E139" s="22"/>
      <c r="F139" s="22"/>
      <c r="G139" s="22"/>
      <c r="H139" s="22"/>
      <c r="I139" s="22"/>
      <c r="J139" s="22"/>
      <c r="K139" s="22"/>
      <c r="L139" s="22"/>
      <c r="M139" s="22"/>
      <c r="N139" s="22"/>
      <c r="O139" s="22"/>
      <c r="P139" s="22" t="str">
        <f t="shared" si="51"/>
        <v>S</v>
      </c>
      <c r="Q139" s="22"/>
      <c r="R139" s="22"/>
      <c r="S139" s="22"/>
      <c r="T139" s="22"/>
      <c r="V139" s="46" t="str">
        <f t="shared" ref="V139:V162" si="56">IF(COUNTIF(B139:T139,"S")&gt;0,"Y","N")</f>
        <v>Y</v>
      </c>
      <c r="W139" s="18"/>
      <c r="X139" s="45" t="s">
        <v>223</v>
      </c>
      <c r="Y139" s="45" t="s">
        <v>223</v>
      </c>
      <c r="Z139" s="45" t="s">
        <v>223</v>
      </c>
      <c r="AA139" s="24" t="str">
        <f t="shared" si="52"/>
        <v>N</v>
      </c>
      <c r="AB139" s="47" t="str">
        <f t="shared" si="53"/>
        <v>SC-29</v>
      </c>
      <c r="AC139" s="26" t="s">
        <v>230</v>
      </c>
      <c r="AD139" s="26" t="s">
        <v>230</v>
      </c>
      <c r="AE139" s="26" t="s">
        <v>230</v>
      </c>
      <c r="AF139" s="27" t="str">
        <f t="shared" si="54"/>
        <v/>
      </c>
      <c r="AH139" s="30" t="str">
        <f t="shared" si="55"/>
        <v>N</v>
      </c>
    </row>
    <row r="140" spans="1:34" x14ac:dyDescent="0.2">
      <c r="A140" s="15" t="s">
        <v>90</v>
      </c>
      <c r="B140" s="22"/>
      <c r="C140" s="22"/>
      <c r="D140" s="22"/>
      <c r="E140" s="22"/>
      <c r="F140" s="22"/>
      <c r="G140" s="22"/>
      <c r="H140" s="22"/>
      <c r="I140" s="22"/>
      <c r="J140" s="22"/>
      <c r="K140" s="22" t="str">
        <f>IF(K$5="S","S","x")</f>
        <v>S</v>
      </c>
      <c r="L140" s="22"/>
      <c r="M140" s="22"/>
      <c r="N140" s="22"/>
      <c r="O140" s="22"/>
      <c r="P140" s="22" t="str">
        <f t="shared" si="51"/>
        <v>S</v>
      </c>
      <c r="Q140" s="22"/>
      <c r="R140" s="22"/>
      <c r="S140" s="22"/>
      <c r="T140" s="22"/>
      <c r="V140" s="46" t="str">
        <f t="shared" si="56"/>
        <v>Y</v>
      </c>
      <c r="W140" s="18"/>
      <c r="X140" s="45" t="s">
        <v>223</v>
      </c>
      <c r="Y140" s="45" t="s">
        <v>223</v>
      </c>
      <c r="Z140" s="45" t="s">
        <v>223</v>
      </c>
      <c r="AA140" s="24" t="str">
        <f t="shared" si="52"/>
        <v>N</v>
      </c>
      <c r="AB140" s="47" t="str">
        <f t="shared" si="53"/>
        <v>SC-30</v>
      </c>
      <c r="AC140" s="26" t="s">
        <v>230</v>
      </c>
      <c r="AD140" s="26" t="s">
        <v>230</v>
      </c>
      <c r="AE140" s="26" t="s">
        <v>230</v>
      </c>
      <c r="AF140" s="27" t="str">
        <f t="shared" si="54"/>
        <v/>
      </c>
      <c r="AH140" s="30" t="str">
        <f t="shared" si="55"/>
        <v>N</v>
      </c>
    </row>
    <row r="141" spans="1:34" x14ac:dyDescent="0.2">
      <c r="A141" s="15" t="s">
        <v>128</v>
      </c>
      <c r="B141" s="22"/>
      <c r="C141" s="22"/>
      <c r="D141" s="22"/>
      <c r="E141" s="22"/>
      <c r="F141" s="22"/>
      <c r="G141" s="22"/>
      <c r="H141" s="22"/>
      <c r="I141" s="22"/>
      <c r="J141" s="22"/>
      <c r="K141" s="22"/>
      <c r="L141" s="22"/>
      <c r="M141" s="22"/>
      <c r="N141" s="22"/>
      <c r="O141" s="22"/>
      <c r="P141" s="22" t="str">
        <f t="shared" si="51"/>
        <v>S</v>
      </c>
      <c r="Q141" s="22"/>
      <c r="R141" s="22"/>
      <c r="S141" s="22"/>
      <c r="T141" s="22"/>
      <c r="V141" s="46" t="str">
        <f t="shared" si="56"/>
        <v>Y</v>
      </c>
      <c r="W141" s="18"/>
      <c r="X141" s="45" t="s">
        <v>223</v>
      </c>
      <c r="Y141" s="45" t="s">
        <v>223</v>
      </c>
      <c r="Z141" s="45" t="s">
        <v>223</v>
      </c>
      <c r="AA141" s="24" t="str">
        <f t="shared" si="52"/>
        <v>N</v>
      </c>
      <c r="AB141" s="47" t="str">
        <f t="shared" si="53"/>
        <v>SC-31</v>
      </c>
      <c r="AC141" s="26" t="s">
        <v>230</v>
      </c>
      <c r="AD141" s="26" t="s">
        <v>230</v>
      </c>
      <c r="AE141" s="26" t="s">
        <v>230</v>
      </c>
      <c r="AF141" s="27" t="str">
        <f t="shared" si="54"/>
        <v/>
      </c>
      <c r="AH141" s="30" t="str">
        <f t="shared" si="55"/>
        <v>N</v>
      </c>
    </row>
    <row r="142" spans="1:34" x14ac:dyDescent="0.2">
      <c r="A142" s="15" t="s">
        <v>91</v>
      </c>
      <c r="B142" s="22"/>
      <c r="C142" s="22"/>
      <c r="D142" s="22"/>
      <c r="E142" s="22"/>
      <c r="F142" s="22"/>
      <c r="G142" s="22"/>
      <c r="H142" s="22"/>
      <c r="I142" s="22"/>
      <c r="J142" s="22"/>
      <c r="K142" s="22" t="str">
        <f t="shared" ref="K142:K144" si="57">IF(K$5="S","S","x")</f>
        <v>S</v>
      </c>
      <c r="L142" s="22"/>
      <c r="M142" s="22"/>
      <c r="N142" s="22"/>
      <c r="O142" s="22"/>
      <c r="P142" s="22"/>
      <c r="Q142" s="22"/>
      <c r="R142" s="22"/>
      <c r="S142" s="22"/>
      <c r="T142" s="22"/>
      <c r="V142" s="46" t="str">
        <f t="shared" si="56"/>
        <v>Y</v>
      </c>
      <c r="W142" s="18"/>
      <c r="X142" s="45" t="s">
        <v>223</v>
      </c>
      <c r="Y142" s="45" t="s">
        <v>223</v>
      </c>
      <c r="Z142" s="45" t="s">
        <v>223</v>
      </c>
      <c r="AA142" s="24" t="str">
        <f t="shared" si="52"/>
        <v>N</v>
      </c>
      <c r="AB142" s="47" t="str">
        <f t="shared" si="53"/>
        <v>SC-34</v>
      </c>
      <c r="AC142" s="26" t="s">
        <v>230</v>
      </c>
      <c r="AD142" s="26" t="s">
        <v>230</v>
      </c>
      <c r="AE142" s="26" t="s">
        <v>230</v>
      </c>
      <c r="AF142" s="27" t="str">
        <f t="shared" si="54"/>
        <v/>
      </c>
      <c r="AH142" s="30" t="str">
        <f t="shared" si="55"/>
        <v>N</v>
      </c>
    </row>
    <row r="143" spans="1:34" x14ac:dyDescent="0.2">
      <c r="A143" s="15" t="s">
        <v>92</v>
      </c>
      <c r="B143" s="22"/>
      <c r="C143" s="22"/>
      <c r="D143" s="22"/>
      <c r="E143" s="22"/>
      <c r="F143" s="22"/>
      <c r="G143" s="22"/>
      <c r="H143" s="22"/>
      <c r="I143" s="22"/>
      <c r="J143" s="22"/>
      <c r="K143" s="22" t="str">
        <f t="shared" si="57"/>
        <v>S</v>
      </c>
      <c r="L143" s="22"/>
      <c r="M143" s="22"/>
      <c r="N143" s="22"/>
      <c r="O143" s="22"/>
      <c r="P143" s="22" t="str">
        <f>IF(P$5="S","S","x")</f>
        <v>S</v>
      </c>
      <c r="Q143" s="22"/>
      <c r="R143" s="22"/>
      <c r="S143" s="22"/>
      <c r="T143" s="22"/>
      <c r="V143" s="46" t="str">
        <f t="shared" si="56"/>
        <v>Y</v>
      </c>
      <c r="W143" s="18"/>
      <c r="X143" s="45" t="s">
        <v>223</v>
      </c>
      <c r="Y143" s="45" t="s">
        <v>223</v>
      </c>
      <c r="Z143" s="45" t="s">
        <v>223</v>
      </c>
      <c r="AA143" s="24" t="str">
        <f t="shared" si="52"/>
        <v>N</v>
      </c>
      <c r="AB143" s="47" t="str">
        <f t="shared" si="53"/>
        <v>SC-35</v>
      </c>
      <c r="AC143" s="26" t="s">
        <v>230</v>
      </c>
      <c r="AD143" s="26" t="s">
        <v>230</v>
      </c>
      <c r="AE143" s="26" t="s">
        <v>230</v>
      </c>
      <c r="AF143" s="27" t="str">
        <f t="shared" si="54"/>
        <v/>
      </c>
      <c r="AH143" s="30" t="str">
        <f t="shared" si="55"/>
        <v>N</v>
      </c>
    </row>
    <row r="144" spans="1:34" x14ac:dyDescent="0.2">
      <c r="A144" s="15" t="s">
        <v>93</v>
      </c>
      <c r="B144" s="22"/>
      <c r="C144" s="22"/>
      <c r="D144" s="22"/>
      <c r="E144" s="22"/>
      <c r="F144" s="22"/>
      <c r="G144" s="22"/>
      <c r="H144" s="22"/>
      <c r="I144" s="22"/>
      <c r="J144" s="22"/>
      <c r="K144" s="22" t="str">
        <f t="shared" si="57"/>
        <v>S</v>
      </c>
      <c r="L144" s="22"/>
      <c r="M144" s="22"/>
      <c r="N144" s="22"/>
      <c r="O144" s="22"/>
      <c r="P144" s="22"/>
      <c r="Q144" s="22"/>
      <c r="R144" s="22"/>
      <c r="S144" s="22"/>
      <c r="T144" s="22"/>
      <c r="V144" s="46" t="str">
        <f t="shared" si="56"/>
        <v>Y</v>
      </c>
      <c r="W144" s="18"/>
      <c r="X144" s="45" t="s">
        <v>223</v>
      </c>
      <c r="Y144" s="45" t="s">
        <v>223</v>
      </c>
      <c r="Z144" s="45" t="s">
        <v>223</v>
      </c>
      <c r="AA144" s="24" t="str">
        <f t="shared" si="52"/>
        <v>N</v>
      </c>
      <c r="AB144" s="47" t="str">
        <f t="shared" si="53"/>
        <v>SC-37</v>
      </c>
      <c r="AC144" s="26" t="s">
        <v>230</v>
      </c>
      <c r="AD144" s="26" t="s">
        <v>230</v>
      </c>
      <c r="AE144" s="26" t="s">
        <v>230</v>
      </c>
      <c r="AF144" s="27" t="str">
        <f t="shared" si="54"/>
        <v/>
      </c>
      <c r="AH144" s="30" t="str">
        <f t="shared" si="55"/>
        <v>N</v>
      </c>
    </row>
    <row r="145" spans="1:34" x14ac:dyDescent="0.2">
      <c r="A145" s="15" t="s">
        <v>193</v>
      </c>
      <c r="B145" s="22"/>
      <c r="C145" s="22"/>
      <c r="D145" s="22"/>
      <c r="E145" s="22"/>
      <c r="F145" s="22"/>
      <c r="G145" s="22"/>
      <c r="H145" s="22"/>
      <c r="I145" s="22"/>
      <c r="J145" s="22"/>
      <c r="K145" s="22"/>
      <c r="L145" s="22"/>
      <c r="M145" s="22"/>
      <c r="N145" s="22"/>
      <c r="O145" s="22"/>
      <c r="P145" s="22" t="str">
        <f t="shared" ref="P145:P148" si="58">IF(P$5="S","S","x")</f>
        <v>S</v>
      </c>
      <c r="Q145" s="22"/>
      <c r="R145" s="22"/>
      <c r="S145" s="22"/>
      <c r="T145" s="22"/>
      <c r="V145" s="46" t="str">
        <f t="shared" si="56"/>
        <v>Y</v>
      </c>
      <c r="W145" s="18"/>
      <c r="X145" s="45" t="s">
        <v>223</v>
      </c>
      <c r="Y145" s="45" t="s">
        <v>223</v>
      </c>
      <c r="Z145" s="45" t="s">
        <v>223</v>
      </c>
      <c r="AA145" s="24" t="str">
        <f t="shared" si="52"/>
        <v>N</v>
      </c>
      <c r="AB145" s="47" t="str">
        <f t="shared" si="53"/>
        <v>SC-40</v>
      </c>
      <c r="AC145" s="26" t="s">
        <v>230</v>
      </c>
      <c r="AD145" s="26" t="s">
        <v>230</v>
      </c>
      <c r="AE145" s="26" t="s">
        <v>230</v>
      </c>
      <c r="AF145" s="27" t="str">
        <f t="shared" si="54"/>
        <v/>
      </c>
      <c r="AH145" s="30" t="str">
        <f t="shared" si="55"/>
        <v>N</v>
      </c>
    </row>
    <row r="146" spans="1:34" x14ac:dyDescent="0.2">
      <c r="A146" s="15" t="s">
        <v>129</v>
      </c>
      <c r="B146" s="22"/>
      <c r="C146" s="22"/>
      <c r="D146" s="22"/>
      <c r="E146" s="22"/>
      <c r="F146" s="22"/>
      <c r="G146" s="22"/>
      <c r="H146" s="22"/>
      <c r="I146" s="22"/>
      <c r="J146" s="22"/>
      <c r="K146" s="22"/>
      <c r="L146" s="22"/>
      <c r="M146" s="22"/>
      <c r="N146" s="22"/>
      <c r="O146" s="22"/>
      <c r="P146" s="22" t="str">
        <f t="shared" si="58"/>
        <v>S</v>
      </c>
      <c r="Q146" s="22"/>
      <c r="R146" s="22"/>
      <c r="S146" s="22"/>
      <c r="T146" s="22"/>
      <c r="V146" s="46" t="str">
        <f t="shared" si="56"/>
        <v>Y</v>
      </c>
      <c r="W146" s="18"/>
      <c r="X146" s="45" t="s">
        <v>223</v>
      </c>
      <c r="Y146" s="45" t="s">
        <v>223</v>
      </c>
      <c r="Z146" s="45" t="s">
        <v>223</v>
      </c>
      <c r="AA146" s="24" t="str">
        <f t="shared" si="52"/>
        <v>N</v>
      </c>
      <c r="AB146" s="47" t="str">
        <f t="shared" si="53"/>
        <v>SC-41</v>
      </c>
      <c r="AC146" s="26" t="s">
        <v>230</v>
      </c>
      <c r="AD146" s="26" t="s">
        <v>230</v>
      </c>
      <c r="AE146" s="26" t="s">
        <v>230</v>
      </c>
      <c r="AF146" s="27" t="str">
        <f t="shared" si="54"/>
        <v/>
      </c>
      <c r="AH146" s="30" t="str">
        <f t="shared" si="55"/>
        <v>N</v>
      </c>
    </row>
    <row r="147" spans="1:34" x14ac:dyDescent="0.2">
      <c r="A147" s="15" t="s">
        <v>130</v>
      </c>
      <c r="B147" s="22"/>
      <c r="C147" s="22"/>
      <c r="D147" s="22"/>
      <c r="E147" s="22"/>
      <c r="F147" s="22"/>
      <c r="G147" s="22"/>
      <c r="H147" s="22"/>
      <c r="I147" s="22"/>
      <c r="J147" s="22"/>
      <c r="K147" s="22"/>
      <c r="L147" s="22"/>
      <c r="M147" s="22"/>
      <c r="N147" s="22"/>
      <c r="O147" s="22"/>
      <c r="P147" s="22" t="str">
        <f t="shared" si="58"/>
        <v>S</v>
      </c>
      <c r="Q147" s="22"/>
      <c r="R147" s="22"/>
      <c r="S147" s="22"/>
      <c r="T147" s="22"/>
      <c r="V147" s="46" t="str">
        <f t="shared" si="56"/>
        <v>Y</v>
      </c>
      <c r="W147" s="18"/>
      <c r="X147" s="45" t="s">
        <v>223</v>
      </c>
      <c r="Y147" s="45" t="s">
        <v>223</v>
      </c>
      <c r="Z147" s="45" t="s">
        <v>223</v>
      </c>
      <c r="AA147" s="24" t="str">
        <f t="shared" si="52"/>
        <v>N</v>
      </c>
      <c r="AB147" s="47" t="str">
        <f t="shared" si="53"/>
        <v>SC-42</v>
      </c>
      <c r="AC147" s="26" t="s">
        <v>230</v>
      </c>
      <c r="AD147" s="26" t="s">
        <v>230</v>
      </c>
      <c r="AE147" s="26" t="s">
        <v>230</v>
      </c>
      <c r="AF147" s="27" t="str">
        <f t="shared" si="54"/>
        <v/>
      </c>
      <c r="AH147" s="30" t="str">
        <f t="shared" si="55"/>
        <v>N</v>
      </c>
    </row>
    <row r="148" spans="1:34" x14ac:dyDescent="0.2">
      <c r="A148" s="15" t="s">
        <v>131</v>
      </c>
      <c r="B148" s="22"/>
      <c r="C148" s="22"/>
      <c r="D148" s="22"/>
      <c r="E148" s="22"/>
      <c r="F148" s="22"/>
      <c r="G148" s="22"/>
      <c r="H148" s="22"/>
      <c r="I148" s="22"/>
      <c r="J148" s="22"/>
      <c r="K148" s="22"/>
      <c r="L148" s="22"/>
      <c r="M148" s="22"/>
      <c r="N148" s="22"/>
      <c r="O148" s="22"/>
      <c r="P148" s="22" t="str">
        <f t="shared" si="58"/>
        <v>S</v>
      </c>
      <c r="Q148" s="22"/>
      <c r="R148" s="22"/>
      <c r="S148" s="22"/>
      <c r="T148" s="22"/>
      <c r="V148" s="46" t="str">
        <f t="shared" si="56"/>
        <v>Y</v>
      </c>
      <c r="W148" s="18"/>
      <c r="X148" s="45" t="s">
        <v>223</v>
      </c>
      <c r="Y148" s="45" t="s">
        <v>223</v>
      </c>
      <c r="Z148" s="45" t="s">
        <v>223</v>
      </c>
      <c r="AA148" s="24" t="str">
        <f t="shared" si="52"/>
        <v>N</v>
      </c>
      <c r="AB148" s="47" t="str">
        <f t="shared" si="53"/>
        <v>SC-43</v>
      </c>
      <c r="AC148" s="26" t="s">
        <v>230</v>
      </c>
      <c r="AD148" s="26" t="s">
        <v>230</v>
      </c>
      <c r="AE148" s="26" t="s">
        <v>230</v>
      </c>
      <c r="AF148" s="27" t="str">
        <f t="shared" si="54"/>
        <v/>
      </c>
      <c r="AH148" s="30" t="str">
        <f t="shared" si="55"/>
        <v>N</v>
      </c>
    </row>
    <row r="149" spans="1:34" x14ac:dyDescent="0.2">
      <c r="A149" s="15" t="s">
        <v>94</v>
      </c>
      <c r="B149" s="22"/>
      <c r="C149" s="22"/>
      <c r="D149" s="22"/>
      <c r="E149" s="22"/>
      <c r="F149" s="22"/>
      <c r="G149" s="22"/>
      <c r="H149" s="22"/>
      <c r="I149" s="22"/>
      <c r="J149" s="22"/>
      <c r="K149" s="22" t="str">
        <f>IF(K$5="S","S","x")</f>
        <v>S</v>
      </c>
      <c r="L149" s="22"/>
      <c r="M149" s="22"/>
      <c r="N149" s="22"/>
      <c r="O149" s="22"/>
      <c r="P149" s="22"/>
      <c r="Q149" s="22"/>
      <c r="R149" s="22"/>
      <c r="S149" s="22"/>
      <c r="T149" s="22"/>
      <c r="V149" s="46" t="str">
        <f t="shared" si="56"/>
        <v>Y</v>
      </c>
      <c r="W149" s="18"/>
      <c r="X149" s="45" t="s">
        <v>223</v>
      </c>
      <c r="Y149" s="45" t="s">
        <v>223</v>
      </c>
      <c r="Z149" s="45" t="s">
        <v>223</v>
      </c>
      <c r="AA149" s="24" t="str">
        <f t="shared" si="52"/>
        <v>N</v>
      </c>
      <c r="AB149" s="47" t="str">
        <f t="shared" si="53"/>
        <v>SC-44</v>
      </c>
      <c r="AC149" s="26" t="s">
        <v>230</v>
      </c>
      <c r="AD149" s="26" t="s">
        <v>230</v>
      </c>
      <c r="AE149" s="26" t="s">
        <v>230</v>
      </c>
      <c r="AF149" s="27" t="str">
        <f t="shared" si="54"/>
        <v/>
      </c>
      <c r="AH149" s="30" t="str">
        <f t="shared" si="55"/>
        <v>N</v>
      </c>
    </row>
    <row r="150" spans="1:34" x14ac:dyDescent="0.2">
      <c r="A150" s="15" t="s">
        <v>73</v>
      </c>
      <c r="B150" s="22"/>
      <c r="C150" s="22"/>
      <c r="D150" s="22"/>
      <c r="E150" s="22"/>
      <c r="F150" s="22"/>
      <c r="G150" s="22"/>
      <c r="H150" s="22" t="str">
        <f>IF(H$5="S","S","x")</f>
        <v>S</v>
      </c>
      <c r="I150" s="22"/>
      <c r="J150" s="22" t="str">
        <f>IF(J$5="S","S","x")</f>
        <v>x</v>
      </c>
      <c r="K150" s="22"/>
      <c r="L150" s="22"/>
      <c r="M150" s="22"/>
      <c r="N150" s="22"/>
      <c r="O150" s="22"/>
      <c r="P150" s="22"/>
      <c r="Q150" s="22" t="str">
        <f t="shared" ref="Q150:Q160" si="59">IF(Q$5="S","S","x")</f>
        <v>S</v>
      </c>
      <c r="R150" s="22"/>
      <c r="S150" s="22"/>
      <c r="T150" s="22" t="str">
        <f>IF(T$5="S","S","x")</f>
        <v>S</v>
      </c>
      <c r="V150" s="46" t="str">
        <f t="shared" si="56"/>
        <v>Y</v>
      </c>
      <c r="W150" s="18"/>
      <c r="X150" s="22" t="s">
        <v>222</v>
      </c>
      <c r="Y150" s="22" t="s">
        <v>222</v>
      </c>
      <c r="Z150" s="22" t="s">
        <v>222</v>
      </c>
      <c r="AA150" s="24" t="str">
        <f t="shared" si="52"/>
        <v>Y</v>
      </c>
      <c r="AB150" s="47" t="str">
        <f t="shared" si="53"/>
        <v xml:space="preserve">SI-1 </v>
      </c>
      <c r="AC150" s="26" t="s">
        <v>230</v>
      </c>
      <c r="AD150" s="26" t="s">
        <v>230</v>
      </c>
      <c r="AE150" s="26" t="s">
        <v>230</v>
      </c>
      <c r="AF150" s="27" t="str">
        <f t="shared" si="54"/>
        <v/>
      </c>
      <c r="AH150" s="30" t="str">
        <f t="shared" si="55"/>
        <v>Y</v>
      </c>
    </row>
    <row r="151" spans="1:34" x14ac:dyDescent="0.2">
      <c r="A151" s="15" t="s">
        <v>95</v>
      </c>
      <c r="B151" s="22"/>
      <c r="C151" s="22"/>
      <c r="D151" s="22"/>
      <c r="E151" s="22"/>
      <c r="F151" s="22"/>
      <c r="G151" s="22"/>
      <c r="H151" s="22"/>
      <c r="I151" s="22"/>
      <c r="J151" s="22"/>
      <c r="K151" s="22" t="str">
        <f t="shared" ref="K151:K153" si="60">IF(K$5="S","S","x")</f>
        <v>S</v>
      </c>
      <c r="L151" s="22"/>
      <c r="M151" s="22"/>
      <c r="N151" s="22"/>
      <c r="O151" s="22"/>
      <c r="P151" s="22"/>
      <c r="Q151" s="22" t="str">
        <f t="shared" si="59"/>
        <v>S</v>
      </c>
      <c r="R151" s="22"/>
      <c r="S151" s="22"/>
      <c r="T151" s="22"/>
      <c r="V151" s="46" t="str">
        <f t="shared" si="56"/>
        <v>Y</v>
      </c>
      <c r="W151" s="18"/>
      <c r="X151" s="22" t="s">
        <v>222</v>
      </c>
      <c r="Y151" s="22" t="s">
        <v>222</v>
      </c>
      <c r="Z151" s="22" t="s">
        <v>222</v>
      </c>
      <c r="AA151" s="24" t="str">
        <f t="shared" si="52"/>
        <v>Y</v>
      </c>
      <c r="AB151" s="47" t="str">
        <f t="shared" si="53"/>
        <v xml:space="preserve">SI-2 </v>
      </c>
      <c r="AC151" s="26" t="s">
        <v>230</v>
      </c>
      <c r="AD151" s="28" t="s">
        <v>227</v>
      </c>
      <c r="AE151" s="26" t="s">
        <v>224</v>
      </c>
      <c r="AF151" s="27" t="str">
        <f t="shared" si="54"/>
        <v/>
      </c>
      <c r="AH151" s="30" t="str">
        <f t="shared" si="55"/>
        <v>Y</v>
      </c>
    </row>
    <row r="152" spans="1:34" x14ac:dyDescent="0.2">
      <c r="A152" s="15" t="s">
        <v>82</v>
      </c>
      <c r="B152" s="22"/>
      <c r="C152" s="22"/>
      <c r="D152" s="22"/>
      <c r="E152" s="22"/>
      <c r="F152" s="22"/>
      <c r="G152" s="22"/>
      <c r="H152" s="22"/>
      <c r="I152" s="22"/>
      <c r="J152" s="22" t="str">
        <f>IF(J$5="S","S","x")</f>
        <v>x</v>
      </c>
      <c r="K152" s="22" t="str">
        <f t="shared" si="60"/>
        <v>S</v>
      </c>
      <c r="L152" s="22"/>
      <c r="M152" s="22"/>
      <c r="N152" s="22"/>
      <c r="O152" s="22"/>
      <c r="P152" s="22"/>
      <c r="Q152" s="22" t="str">
        <f t="shared" si="59"/>
        <v>S</v>
      </c>
      <c r="R152" s="22"/>
      <c r="S152" s="22"/>
      <c r="T152" s="22" t="str">
        <f>IF(T$5="S","S","x")</f>
        <v>S</v>
      </c>
      <c r="V152" s="46" t="str">
        <f t="shared" si="56"/>
        <v>Y</v>
      </c>
      <c r="W152" s="18"/>
      <c r="X152" s="22" t="s">
        <v>222</v>
      </c>
      <c r="Y152" s="22" t="s">
        <v>222</v>
      </c>
      <c r="Z152" s="22" t="s">
        <v>222</v>
      </c>
      <c r="AA152" s="24" t="str">
        <f t="shared" si="52"/>
        <v>Y</v>
      </c>
      <c r="AB152" s="47" t="str">
        <f t="shared" si="53"/>
        <v xml:space="preserve">SI-3 </v>
      </c>
      <c r="AC152" s="26" t="s">
        <v>230</v>
      </c>
      <c r="AD152" s="26" t="s">
        <v>224</v>
      </c>
      <c r="AE152" s="26" t="s">
        <v>224</v>
      </c>
      <c r="AF152" s="27" t="str">
        <f t="shared" si="54"/>
        <v/>
      </c>
      <c r="AH152" s="30" t="str">
        <f t="shared" si="55"/>
        <v>Y</v>
      </c>
    </row>
    <row r="153" spans="1:34" x14ac:dyDescent="0.2">
      <c r="A153" s="15" t="s">
        <v>96</v>
      </c>
      <c r="B153" s="22"/>
      <c r="C153" s="22"/>
      <c r="D153" s="22"/>
      <c r="E153" s="22"/>
      <c r="F153" s="22"/>
      <c r="G153" s="22"/>
      <c r="H153" s="22"/>
      <c r="I153" s="22"/>
      <c r="J153" s="22"/>
      <c r="K153" s="22" t="str">
        <f t="shared" si="60"/>
        <v>S</v>
      </c>
      <c r="L153" s="22"/>
      <c r="M153" s="22"/>
      <c r="N153" s="22"/>
      <c r="O153" s="22"/>
      <c r="P153" s="22"/>
      <c r="Q153" s="22" t="str">
        <f t="shared" si="59"/>
        <v>S</v>
      </c>
      <c r="R153" s="22"/>
      <c r="S153" s="22"/>
      <c r="T153" s="22"/>
      <c r="V153" s="46" t="str">
        <f t="shared" si="56"/>
        <v>Y</v>
      </c>
      <c r="W153" s="18"/>
      <c r="X153" s="22" t="s">
        <v>222</v>
      </c>
      <c r="Y153" s="22" t="s">
        <v>222</v>
      </c>
      <c r="Z153" s="22" t="s">
        <v>222</v>
      </c>
      <c r="AA153" s="24" t="str">
        <f t="shared" si="52"/>
        <v>Y</v>
      </c>
      <c r="AB153" s="47" t="str">
        <f t="shared" si="53"/>
        <v xml:space="preserve">SI-4 </v>
      </c>
      <c r="AC153" s="26" t="s">
        <v>230</v>
      </c>
      <c r="AD153" s="26" t="s">
        <v>924</v>
      </c>
      <c r="AE153" s="26" t="s">
        <v>924</v>
      </c>
      <c r="AF153" s="27" t="str">
        <f t="shared" si="54"/>
        <v/>
      </c>
      <c r="AH153" s="30" t="str">
        <f t="shared" si="55"/>
        <v>Y</v>
      </c>
    </row>
    <row r="154" spans="1:34" x14ac:dyDescent="0.2">
      <c r="A154" s="15" t="s">
        <v>140</v>
      </c>
      <c r="B154" s="22"/>
      <c r="C154" s="22"/>
      <c r="D154" s="22"/>
      <c r="E154" s="22"/>
      <c r="F154" s="22"/>
      <c r="G154" s="22"/>
      <c r="H154" s="22"/>
      <c r="I154" s="22"/>
      <c r="J154" s="22"/>
      <c r="K154" s="22"/>
      <c r="L154" s="22"/>
      <c r="M154" s="22"/>
      <c r="N154" s="22"/>
      <c r="O154" s="22"/>
      <c r="P154" s="22"/>
      <c r="Q154" s="22" t="str">
        <f t="shared" si="59"/>
        <v>S</v>
      </c>
      <c r="R154" s="22"/>
      <c r="S154" s="22"/>
      <c r="T154" s="22"/>
      <c r="V154" s="46" t="str">
        <f t="shared" si="56"/>
        <v>Y</v>
      </c>
      <c r="W154" s="18"/>
      <c r="X154" s="22" t="s">
        <v>222</v>
      </c>
      <c r="Y154" s="22" t="s">
        <v>222</v>
      </c>
      <c r="Z154" s="22" t="s">
        <v>222</v>
      </c>
      <c r="AA154" s="24" t="str">
        <f t="shared" si="52"/>
        <v>Y</v>
      </c>
      <c r="AB154" s="47" t="str">
        <f t="shared" si="53"/>
        <v xml:space="preserve">SI-5 </v>
      </c>
      <c r="AC154" s="26" t="s">
        <v>230</v>
      </c>
      <c r="AD154" s="26" t="s">
        <v>230</v>
      </c>
      <c r="AE154" s="28" t="s">
        <v>225</v>
      </c>
      <c r="AF154" s="27" t="str">
        <f t="shared" si="54"/>
        <v/>
      </c>
      <c r="AH154" s="30" t="str">
        <f t="shared" si="55"/>
        <v>Y</v>
      </c>
    </row>
    <row r="155" spans="1:34" x14ac:dyDescent="0.2">
      <c r="A155" s="15" t="s">
        <v>141</v>
      </c>
      <c r="B155" s="22"/>
      <c r="C155" s="22"/>
      <c r="D155" s="22"/>
      <c r="E155" s="22"/>
      <c r="F155" s="22"/>
      <c r="G155" s="22"/>
      <c r="H155" s="22"/>
      <c r="I155" s="22"/>
      <c r="J155" s="22"/>
      <c r="K155" s="22"/>
      <c r="L155" s="22"/>
      <c r="M155" s="22"/>
      <c r="N155" s="22"/>
      <c r="O155" s="22"/>
      <c r="P155" s="22"/>
      <c r="Q155" s="22" t="str">
        <f t="shared" si="59"/>
        <v>S</v>
      </c>
      <c r="R155" s="22"/>
      <c r="S155" s="22"/>
      <c r="T155" s="22"/>
      <c r="V155" s="46" t="str">
        <f t="shared" si="56"/>
        <v>Y</v>
      </c>
      <c r="W155" s="18"/>
      <c r="X155" s="45" t="s">
        <v>223</v>
      </c>
      <c r="Y155" s="45" t="s">
        <v>223</v>
      </c>
      <c r="Z155" s="22" t="s">
        <v>222</v>
      </c>
      <c r="AA155" s="24" t="str">
        <f t="shared" si="52"/>
        <v>N</v>
      </c>
      <c r="AB155" s="47" t="str">
        <f t="shared" si="53"/>
        <v xml:space="preserve">SI-6 </v>
      </c>
      <c r="AC155" s="26" t="s">
        <v>230</v>
      </c>
      <c r="AD155" s="26" t="s">
        <v>230</v>
      </c>
      <c r="AE155" s="26" t="s">
        <v>230</v>
      </c>
      <c r="AF155" s="27" t="str">
        <f t="shared" si="54"/>
        <v/>
      </c>
      <c r="AH155" s="30" t="str">
        <f t="shared" si="55"/>
        <v>N</v>
      </c>
    </row>
    <row r="156" spans="1:34" x14ac:dyDescent="0.2">
      <c r="A156" s="15" t="s">
        <v>83</v>
      </c>
      <c r="B156" s="22"/>
      <c r="C156" s="22"/>
      <c r="D156" s="22"/>
      <c r="E156" s="22"/>
      <c r="F156" s="22"/>
      <c r="G156" s="22"/>
      <c r="H156" s="22"/>
      <c r="I156" s="22"/>
      <c r="J156" s="22" t="str">
        <f t="shared" ref="J156:K156" si="61">IF(J$5="S","S","x")</f>
        <v>x</v>
      </c>
      <c r="K156" s="22" t="str">
        <f t="shared" si="61"/>
        <v>S</v>
      </c>
      <c r="L156" s="22"/>
      <c r="M156" s="22"/>
      <c r="N156" s="22"/>
      <c r="O156" s="22"/>
      <c r="P156" s="22"/>
      <c r="Q156" s="22" t="str">
        <f t="shared" si="59"/>
        <v>S</v>
      </c>
      <c r="R156" s="22"/>
      <c r="S156" s="22"/>
      <c r="T156" s="22"/>
      <c r="V156" s="46" t="str">
        <f t="shared" si="56"/>
        <v>Y</v>
      </c>
      <c r="W156" s="18"/>
      <c r="X156" s="45" t="s">
        <v>223</v>
      </c>
      <c r="Y156" s="22" t="s">
        <v>222</v>
      </c>
      <c r="Z156" s="22" t="s">
        <v>222</v>
      </c>
      <c r="AA156" s="24" t="str">
        <f t="shared" si="52"/>
        <v>N</v>
      </c>
      <c r="AB156" s="47" t="str">
        <f t="shared" si="53"/>
        <v xml:space="preserve">SI-7 </v>
      </c>
      <c r="AC156" s="26" t="s">
        <v>230</v>
      </c>
      <c r="AD156" s="28" t="s">
        <v>925</v>
      </c>
      <c r="AE156" s="26" t="s">
        <v>926</v>
      </c>
      <c r="AF156" s="27" t="str">
        <f t="shared" si="54"/>
        <v/>
      </c>
      <c r="AH156" s="30" t="str">
        <f t="shared" si="55"/>
        <v>N</v>
      </c>
    </row>
    <row r="157" spans="1:34" x14ac:dyDescent="0.2">
      <c r="A157" s="15" t="s">
        <v>142</v>
      </c>
      <c r="B157" s="22"/>
      <c r="C157" s="22"/>
      <c r="D157" s="22"/>
      <c r="E157" s="22"/>
      <c r="F157" s="22"/>
      <c r="G157" s="22"/>
      <c r="H157" s="22"/>
      <c r="I157" s="22"/>
      <c r="J157" s="22"/>
      <c r="K157" s="22"/>
      <c r="L157" s="22"/>
      <c r="M157" s="22"/>
      <c r="N157" s="22"/>
      <c r="O157" s="22"/>
      <c r="P157" s="22"/>
      <c r="Q157" s="22" t="str">
        <f t="shared" si="59"/>
        <v>S</v>
      </c>
      <c r="R157" s="22"/>
      <c r="S157" s="22"/>
      <c r="T157" s="22"/>
      <c r="V157" s="46" t="str">
        <f t="shared" si="56"/>
        <v>Y</v>
      </c>
      <c r="W157" s="18"/>
      <c r="X157" s="45" t="s">
        <v>223</v>
      </c>
      <c r="Y157" s="22" t="s">
        <v>222</v>
      </c>
      <c r="Z157" s="22" t="s">
        <v>222</v>
      </c>
      <c r="AA157" s="24" t="str">
        <f t="shared" si="52"/>
        <v>N</v>
      </c>
      <c r="AB157" s="47" t="str">
        <f t="shared" si="53"/>
        <v xml:space="preserve">SI-8 </v>
      </c>
      <c r="AC157" s="26" t="s">
        <v>230</v>
      </c>
      <c r="AD157" s="26" t="s">
        <v>224</v>
      </c>
      <c r="AE157" s="26" t="s">
        <v>224</v>
      </c>
      <c r="AF157" s="27" t="str">
        <f t="shared" si="54"/>
        <v/>
      </c>
      <c r="AH157" s="30" t="str">
        <f t="shared" si="55"/>
        <v>N</v>
      </c>
    </row>
    <row r="158" spans="1:34" x14ac:dyDescent="0.2">
      <c r="A158" s="15" t="s">
        <v>84</v>
      </c>
      <c r="B158" s="22"/>
      <c r="C158" s="22"/>
      <c r="D158" s="22"/>
      <c r="E158" s="22"/>
      <c r="F158" s="22"/>
      <c r="G158" s="22"/>
      <c r="H158" s="22"/>
      <c r="I158" s="22"/>
      <c r="J158" s="22" t="str">
        <f>IF(J$5="S","S","x")</f>
        <v>x</v>
      </c>
      <c r="K158" s="22"/>
      <c r="L158" s="22"/>
      <c r="M158" s="22"/>
      <c r="N158" s="22"/>
      <c r="O158" s="22"/>
      <c r="P158" s="22"/>
      <c r="Q158" s="22" t="str">
        <f t="shared" si="59"/>
        <v>S</v>
      </c>
      <c r="R158" s="22"/>
      <c r="S158" s="22"/>
      <c r="T158" s="22"/>
      <c r="V158" s="46" t="str">
        <f t="shared" si="56"/>
        <v>Y</v>
      </c>
      <c r="W158" s="18"/>
      <c r="X158" s="45" t="s">
        <v>223</v>
      </c>
      <c r="Y158" s="22" t="s">
        <v>222</v>
      </c>
      <c r="Z158" s="22" t="s">
        <v>222</v>
      </c>
      <c r="AA158" s="24" t="str">
        <f t="shared" si="52"/>
        <v>N</v>
      </c>
      <c r="AB158" s="47" t="str">
        <f t="shared" si="53"/>
        <v>SI-10</v>
      </c>
      <c r="AC158" s="26" t="s">
        <v>230</v>
      </c>
      <c r="AD158" s="26" t="s">
        <v>230</v>
      </c>
      <c r="AE158" s="26"/>
      <c r="AF158" s="27" t="str">
        <f t="shared" si="54"/>
        <v/>
      </c>
      <c r="AH158" s="30" t="str">
        <f t="shared" si="55"/>
        <v>N</v>
      </c>
    </row>
    <row r="159" spans="1:34" x14ac:dyDescent="0.2">
      <c r="A159" s="15" t="s">
        <v>51</v>
      </c>
      <c r="B159" s="22"/>
      <c r="C159" s="22"/>
      <c r="D159" s="22"/>
      <c r="E159" s="22"/>
      <c r="F159" s="22" t="str">
        <f>IF(F$5="S","S","x")</f>
        <v>S</v>
      </c>
      <c r="G159" s="22"/>
      <c r="H159" s="22"/>
      <c r="I159" s="22"/>
      <c r="J159" s="22"/>
      <c r="K159" s="22"/>
      <c r="L159" s="22"/>
      <c r="M159" s="22"/>
      <c r="N159" s="22"/>
      <c r="O159" s="22"/>
      <c r="P159" s="22" t="str">
        <f>IF(P$5="S","S","x")</f>
        <v>S</v>
      </c>
      <c r="Q159" s="22" t="str">
        <f t="shared" si="59"/>
        <v>S</v>
      </c>
      <c r="R159" s="22"/>
      <c r="S159" s="22"/>
      <c r="T159" s="22"/>
      <c r="V159" s="46" t="str">
        <f t="shared" si="56"/>
        <v>Y</v>
      </c>
      <c r="W159" s="18"/>
      <c r="X159" s="45" t="s">
        <v>223</v>
      </c>
      <c r="Y159" s="22" t="s">
        <v>222</v>
      </c>
      <c r="Z159" s="22" t="s">
        <v>222</v>
      </c>
      <c r="AA159" s="24" t="str">
        <f t="shared" si="52"/>
        <v>N</v>
      </c>
      <c r="AB159" s="47" t="str">
        <f t="shared" si="53"/>
        <v>SI-11</v>
      </c>
      <c r="AC159" s="26" t="s">
        <v>230</v>
      </c>
      <c r="AD159" s="26"/>
      <c r="AE159" s="26" t="s">
        <v>230</v>
      </c>
      <c r="AF159" s="27" t="str">
        <f t="shared" si="54"/>
        <v/>
      </c>
      <c r="AH159" s="30" t="str">
        <f t="shared" si="55"/>
        <v>N</v>
      </c>
    </row>
    <row r="160" spans="1:34" x14ac:dyDescent="0.2">
      <c r="A160" s="15" t="s">
        <v>143</v>
      </c>
      <c r="B160" s="22"/>
      <c r="C160" s="22"/>
      <c r="D160" s="22"/>
      <c r="E160" s="22"/>
      <c r="F160" s="22"/>
      <c r="G160" s="22"/>
      <c r="H160" s="22"/>
      <c r="I160" s="22"/>
      <c r="J160" s="22"/>
      <c r="K160" s="22"/>
      <c r="L160" s="22"/>
      <c r="M160" s="22"/>
      <c r="N160" s="22"/>
      <c r="O160" s="22"/>
      <c r="P160" s="22"/>
      <c r="Q160" s="22" t="str">
        <f t="shared" si="59"/>
        <v>S</v>
      </c>
      <c r="R160" s="22"/>
      <c r="S160" s="22"/>
      <c r="T160" s="22"/>
      <c r="V160" s="46" t="str">
        <f t="shared" si="56"/>
        <v>Y</v>
      </c>
      <c r="W160" s="18"/>
      <c r="X160" s="22" t="s">
        <v>222</v>
      </c>
      <c r="Y160" s="22" t="s">
        <v>222</v>
      </c>
      <c r="Z160" s="22" t="s">
        <v>222</v>
      </c>
      <c r="AA160" s="24" t="str">
        <f t="shared" si="52"/>
        <v>Y</v>
      </c>
      <c r="AB160" s="47" t="str">
        <f t="shared" si="53"/>
        <v>SI-12</v>
      </c>
      <c r="AC160" s="26" t="s">
        <v>230</v>
      </c>
      <c r="AD160" s="26" t="s">
        <v>230</v>
      </c>
      <c r="AE160" s="26" t="s">
        <v>230</v>
      </c>
      <c r="AF160" s="27" t="str">
        <f t="shared" si="54"/>
        <v/>
      </c>
      <c r="AH160" s="30" t="str">
        <f t="shared" si="55"/>
        <v>Y</v>
      </c>
    </row>
    <row r="161" spans="1:34" x14ac:dyDescent="0.2">
      <c r="A161" s="15" t="s">
        <v>97</v>
      </c>
      <c r="B161" s="22"/>
      <c r="C161" s="22"/>
      <c r="D161" s="22"/>
      <c r="E161" s="22"/>
      <c r="F161" s="22"/>
      <c r="G161" s="22"/>
      <c r="H161" s="22"/>
      <c r="I161" s="22"/>
      <c r="J161" s="22"/>
      <c r="K161" s="22" t="str">
        <f>IF(K$5="S","S","x")</f>
        <v>S</v>
      </c>
      <c r="L161" s="22"/>
      <c r="M161" s="22"/>
      <c r="N161" s="22"/>
      <c r="O161" s="22"/>
      <c r="P161" s="22"/>
      <c r="Q161" s="22"/>
      <c r="R161" s="22"/>
      <c r="S161" s="22"/>
      <c r="T161" s="22"/>
      <c r="V161" s="46" t="str">
        <f t="shared" si="56"/>
        <v>Y</v>
      </c>
      <c r="W161" s="18"/>
      <c r="X161" s="45" t="s">
        <v>223</v>
      </c>
      <c r="Y161" s="45" t="s">
        <v>223</v>
      </c>
      <c r="Z161" s="45" t="s">
        <v>223</v>
      </c>
      <c r="AA161" s="24" t="str">
        <f t="shared" si="52"/>
        <v>N</v>
      </c>
      <c r="AB161" s="47" t="str">
        <f t="shared" si="53"/>
        <v>SI-15</v>
      </c>
      <c r="AC161" s="26" t="s">
        <v>230</v>
      </c>
      <c r="AD161" s="26" t="s">
        <v>230</v>
      </c>
      <c r="AE161" s="26" t="s">
        <v>230</v>
      </c>
      <c r="AF161" s="27" t="str">
        <f t="shared" si="54"/>
        <v/>
      </c>
      <c r="AH161" s="30" t="str">
        <f t="shared" si="55"/>
        <v>N</v>
      </c>
    </row>
    <row r="162" spans="1:34" x14ac:dyDescent="0.2">
      <c r="A162" s="15" t="s">
        <v>144</v>
      </c>
      <c r="B162" s="22"/>
      <c r="C162" s="22"/>
      <c r="D162" s="22"/>
      <c r="E162" s="22"/>
      <c r="F162" s="22"/>
      <c r="G162" s="22"/>
      <c r="H162" s="22"/>
      <c r="I162" s="22"/>
      <c r="J162" s="22"/>
      <c r="K162" s="22"/>
      <c r="L162" s="22"/>
      <c r="M162" s="22"/>
      <c r="N162" s="22"/>
      <c r="O162" s="22"/>
      <c r="P162" s="22"/>
      <c r="Q162" s="22" t="str">
        <f>IF(Q$5="S","S","x")</f>
        <v>S</v>
      </c>
      <c r="R162" s="22"/>
      <c r="S162" s="22"/>
      <c r="T162" s="22"/>
      <c r="V162" s="46" t="str">
        <f t="shared" si="56"/>
        <v>Y</v>
      </c>
      <c r="W162" s="18"/>
      <c r="X162" s="45" t="s">
        <v>223</v>
      </c>
      <c r="Y162" s="45" t="s">
        <v>223</v>
      </c>
      <c r="Z162" s="45" t="s">
        <v>223</v>
      </c>
      <c r="AA162" s="24" t="str">
        <f t="shared" si="52"/>
        <v>N</v>
      </c>
      <c r="AB162" s="47" t="str">
        <f t="shared" si="53"/>
        <v>SI-17</v>
      </c>
      <c r="AC162" s="26" t="s">
        <v>230</v>
      </c>
      <c r="AD162" s="26" t="s">
        <v>230</v>
      </c>
      <c r="AE162" s="26" t="s">
        <v>230</v>
      </c>
      <c r="AF162" s="27" t="str">
        <f t="shared" si="54"/>
        <v/>
      </c>
      <c r="AH162" s="30" t="str">
        <f t="shared" si="55"/>
        <v>N</v>
      </c>
    </row>
    <row r="168" spans="1:34" x14ac:dyDescent="0.2">
      <c r="B168" s="16"/>
      <c r="C168" s="16"/>
      <c r="D168" s="16"/>
      <c r="E168" s="16"/>
      <c r="F168" s="16"/>
      <c r="G168" s="16"/>
      <c r="H168" s="16"/>
      <c r="I168" s="16"/>
      <c r="J168" s="16"/>
    </row>
  </sheetData>
  <sheetProtection sheet="1" objects="1" scenarios="1"/>
  <sortState ref="A16:A286">
    <sortCondition ref="A9"/>
  </sortState>
  <conditionalFormatting sqref="V9:W162">
    <cfRule type="cellIs" dxfId="4" priority="21" operator="equal">
      <formula>"Y"</formula>
    </cfRule>
  </conditionalFormatting>
  <conditionalFormatting sqref="AA9">
    <cfRule type="cellIs" dxfId="3" priority="10" operator="equal">
      <formula>"Y"</formula>
    </cfRule>
  </conditionalFormatting>
  <conditionalFormatting sqref="AH9:AH162">
    <cfRule type="cellIs" dxfId="2" priority="2" operator="notEqual">
      <formula>"N"</formula>
    </cfRule>
  </conditionalFormatting>
  <conditionalFormatting sqref="AA10:AA162">
    <cfRule type="cellIs" dxfId="1" priority="1" operator="equal">
      <formula>"Y"</formula>
    </cfRule>
  </conditionalFormatting>
  <pageMargins left="0.25" right="0.25" top="1.0069444444444444" bottom="1.2569444444444444" header="0.3" footer="0.3"/>
  <pageSetup paperSize="3" orientation="landscape" horizontalDpi="1200" verticalDpi="1200" r:id="rId1"/>
  <headerFooter>
    <oddHeader>&amp;L&amp;G
&amp;"Cambria,Bold"&amp;14Form&amp;C&amp;"Cambria,Regular"  Doc Number: D0000003422
             Name: Product security standard assessment
        Revision: AB&amp;R&amp;"Cambria,Regular"Tab: Logic Table</oddHeader>
    <oddFooter>&amp;L&amp;G&amp;R&amp;"Cambria,Regular"Page &amp;P of &amp;N</oddFooter>
  </headerFooter>
  <ignoredErrors>
    <ignoredError sqref="AD20:AD21 AD29:AD30 AD47 AE48 AD50 AD16:AE16 AE21 AD26:AE26 AE29 AD34:AE35 AD36 AD44:AE44 AD56 AE55 AD60:AD61 AD74:AE74 AD75 AE76:AE78 AD77:AD78 AE83 AD85 AE86 AD91:AE91 AE95 AD98 AD102:AE103 AD119:AE119 AD132:AE132 AE133 AD151 AE154" numberStoredAsText="1"/>
  </ignoredError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C26"/>
  <sheetViews>
    <sheetView zoomScaleNormal="100" workbookViewId="0">
      <selection activeCell="B13" sqref="B13"/>
    </sheetView>
  </sheetViews>
  <sheetFormatPr defaultColWidth="9.28515625" defaultRowHeight="15" x14ac:dyDescent="0.25"/>
  <cols>
    <col min="1" max="1" width="5.5703125" style="194" customWidth="1"/>
    <col min="2" max="2" width="134.7109375" style="199" customWidth="1"/>
    <col min="3" max="3" width="53.7109375" style="194" customWidth="1"/>
    <col min="4" max="16384" width="9.28515625" style="194"/>
  </cols>
  <sheetData>
    <row r="1" spans="1:3" ht="15.75" x14ac:dyDescent="0.25">
      <c r="A1" s="192"/>
      <c r="B1" s="193" t="s">
        <v>960</v>
      </c>
      <c r="C1" s="192"/>
    </row>
    <row r="2" spans="1:3" x14ac:dyDescent="0.25">
      <c r="A2" s="192"/>
      <c r="B2" s="195"/>
      <c r="C2" s="192"/>
    </row>
    <row r="3" spans="1:3" x14ac:dyDescent="0.25">
      <c r="A3" s="192"/>
      <c r="B3" s="196" t="s">
        <v>961</v>
      </c>
      <c r="C3" s="192"/>
    </row>
    <row r="4" spans="1:3" x14ac:dyDescent="0.25">
      <c r="A4" s="192"/>
      <c r="B4" s="196"/>
      <c r="C4" s="192"/>
    </row>
    <row r="5" spans="1:3" x14ac:dyDescent="0.25">
      <c r="A5" s="192"/>
      <c r="B5" s="196" t="s">
        <v>251</v>
      </c>
      <c r="C5" s="192"/>
    </row>
    <row r="6" spans="1:3" x14ac:dyDescent="0.25">
      <c r="A6" s="192"/>
      <c r="B6" s="196"/>
      <c r="C6" s="192"/>
    </row>
    <row r="7" spans="1:3" x14ac:dyDescent="0.25">
      <c r="A7" s="192"/>
      <c r="B7" s="196" t="s">
        <v>252</v>
      </c>
      <c r="C7" s="192"/>
    </row>
    <row r="8" spans="1:3" ht="26.25" x14ac:dyDescent="0.25">
      <c r="A8" s="192"/>
      <c r="B8" s="196" t="s">
        <v>253</v>
      </c>
      <c r="C8" s="192"/>
    </row>
    <row r="9" spans="1:3" ht="39" x14ac:dyDescent="0.25">
      <c r="A9" s="192"/>
      <c r="B9" s="196" t="s">
        <v>254</v>
      </c>
      <c r="C9" s="192"/>
    </row>
    <row r="10" spans="1:3" x14ac:dyDescent="0.25">
      <c r="A10" s="192"/>
      <c r="B10" s="196"/>
      <c r="C10" s="192"/>
    </row>
    <row r="11" spans="1:3" x14ac:dyDescent="0.25">
      <c r="A11" s="192"/>
      <c r="B11" s="196" t="s">
        <v>255</v>
      </c>
      <c r="C11" s="192"/>
    </row>
    <row r="12" spans="1:3" ht="26.25" x14ac:dyDescent="0.25">
      <c r="A12" s="192"/>
      <c r="B12" s="196" t="s">
        <v>256</v>
      </c>
      <c r="C12" s="192"/>
    </row>
    <row r="13" spans="1:3" ht="51.75" x14ac:dyDescent="0.25">
      <c r="A13" s="192"/>
      <c r="B13" s="196" t="s">
        <v>257</v>
      </c>
      <c r="C13" s="192"/>
    </row>
    <row r="14" spans="1:3" x14ac:dyDescent="0.25">
      <c r="A14" s="192"/>
      <c r="B14" s="196"/>
      <c r="C14" s="192"/>
    </row>
    <row r="15" spans="1:3" x14ac:dyDescent="0.25">
      <c r="A15" s="192"/>
      <c r="B15" s="196" t="s">
        <v>258</v>
      </c>
      <c r="C15" s="192"/>
    </row>
    <row r="16" spans="1:3" ht="26.25" x14ac:dyDescent="0.25">
      <c r="A16" s="192"/>
      <c r="B16" s="196" t="s">
        <v>259</v>
      </c>
      <c r="C16" s="192"/>
    </row>
    <row r="17" spans="1:3" ht="51.75" x14ac:dyDescent="0.25">
      <c r="A17" s="192"/>
      <c r="B17" s="196" t="s">
        <v>260</v>
      </c>
      <c r="C17" s="192"/>
    </row>
    <row r="18" spans="1:3" x14ac:dyDescent="0.25">
      <c r="A18" s="192"/>
      <c r="B18" s="196"/>
      <c r="C18" s="192"/>
    </row>
    <row r="19" spans="1:3" x14ac:dyDescent="0.25">
      <c r="A19" s="192"/>
      <c r="B19" s="196" t="s">
        <v>261</v>
      </c>
      <c r="C19" s="192"/>
    </row>
    <row r="20" spans="1:3" x14ac:dyDescent="0.25">
      <c r="A20" s="192"/>
      <c r="B20" s="196" t="s">
        <v>262</v>
      </c>
      <c r="C20" s="192"/>
    </row>
    <row r="21" spans="1:3" x14ac:dyDescent="0.25">
      <c r="A21" s="192"/>
      <c r="B21" s="196" t="s">
        <v>263</v>
      </c>
      <c r="C21" s="192"/>
    </row>
    <row r="22" spans="1:3" x14ac:dyDescent="0.25">
      <c r="A22" s="192"/>
      <c r="B22" s="197"/>
      <c r="C22" s="192"/>
    </row>
    <row r="23" spans="1:3" x14ac:dyDescent="0.25">
      <c r="A23" s="192"/>
      <c r="B23" s="197"/>
      <c r="C23" s="192"/>
    </row>
    <row r="24" spans="1:3" x14ac:dyDescent="0.25">
      <c r="A24" s="192"/>
      <c r="B24" s="197"/>
      <c r="C24" s="192"/>
    </row>
    <row r="25" spans="1:3" x14ac:dyDescent="0.25">
      <c r="A25" s="192"/>
      <c r="B25" s="198"/>
      <c r="C25" s="192"/>
    </row>
    <row r="26" spans="1:3" x14ac:dyDescent="0.25">
      <c r="A26" s="192"/>
      <c r="B26" s="195"/>
      <c r="C26" s="192"/>
    </row>
  </sheetData>
  <sheetProtection sheet="1" objects="1" scenarios="1"/>
  <pageMargins left="0.7" right="0.7" top="0.73333333333333328" bottom="0.75" header="0.29861111111111099" footer="0.3"/>
  <pageSetup scale="60" orientation="portrait" horizontalDpi="1200" verticalDpi="1200" r:id="rId1"/>
  <headerFooter>
    <oddHeader xml:space="preserve">&amp;L&amp;G
&amp;"Cambria,Bold"&amp;14Form&amp;C&amp;"Cambria,Regular"  Doc Number: D0000003422
             Name: Product security standard assessment
        Revision: AB&amp;R&amp;"Cambria,Regular"Tab: Impact Levels
</oddHeader>
    <oddFooter>&amp;L&amp;G&amp;R&amp;"Cambria,Regular"Page &amp;P of &amp;N</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E174"/>
  <sheetViews>
    <sheetView topLeftCell="B4" zoomScaleNormal="100" workbookViewId="0">
      <selection activeCell="B4" sqref="B4:B5"/>
    </sheetView>
  </sheetViews>
  <sheetFormatPr defaultColWidth="9.28515625" defaultRowHeight="15" x14ac:dyDescent="0.25"/>
  <cols>
    <col min="1" max="1" width="17.42578125" customWidth="1"/>
    <col min="2" max="2" width="89.28515625" customWidth="1"/>
    <col min="3" max="3" width="15.42578125" customWidth="1"/>
    <col min="4" max="4" width="63.5703125" customWidth="1"/>
    <col min="5" max="5" width="19.28515625" customWidth="1"/>
  </cols>
  <sheetData>
    <row r="1" spans="1:5" s="1" customFormat="1" ht="15.75" x14ac:dyDescent="0.25">
      <c r="A1" s="20" t="s">
        <v>874</v>
      </c>
      <c r="B1" s="20"/>
      <c r="C1" s="20"/>
      <c r="D1" s="20"/>
      <c r="E1" s="20"/>
    </row>
    <row r="2" spans="1:5" x14ac:dyDescent="0.25">
      <c r="A2" s="2"/>
      <c r="B2" s="41"/>
      <c r="C2" s="41"/>
      <c r="D2" s="41"/>
      <c r="E2" s="42"/>
    </row>
    <row r="3" spans="1:5" ht="42.75" x14ac:dyDescent="0.25">
      <c r="A3" s="97" t="s">
        <v>181</v>
      </c>
      <c r="B3" s="97" t="s">
        <v>872</v>
      </c>
      <c r="C3" s="283" t="s">
        <v>840</v>
      </c>
      <c r="D3" s="284"/>
      <c r="E3" s="98" t="s">
        <v>1467</v>
      </c>
    </row>
    <row r="4" spans="1:5" ht="94.5" x14ac:dyDescent="0.25">
      <c r="A4" s="275" t="str">
        <f>'Capabilities Assessment'!B15</f>
        <v>AUTOMATIC LOGOFF (ALOF)</v>
      </c>
      <c r="B4" s="272" t="s">
        <v>873</v>
      </c>
      <c r="C4" s="91" t="s">
        <v>1083</v>
      </c>
      <c r="D4" s="92" t="s">
        <v>1215</v>
      </c>
      <c r="E4" s="92" t="s">
        <v>1085</v>
      </c>
    </row>
    <row r="5" spans="1:5" ht="84" x14ac:dyDescent="0.25">
      <c r="A5" s="277"/>
      <c r="B5" s="274"/>
      <c r="C5" s="91" t="s">
        <v>1084</v>
      </c>
      <c r="D5" s="92" t="s">
        <v>1216</v>
      </c>
      <c r="E5" s="92" t="s">
        <v>1086</v>
      </c>
    </row>
    <row r="6" spans="1:5" ht="21" x14ac:dyDescent="0.25">
      <c r="A6" s="275" t="str">
        <f>'Capabilities Assessment'!B16</f>
        <v>AUDIT CONTROLS (AUDT)</v>
      </c>
      <c r="B6" s="272" t="s">
        <v>876</v>
      </c>
      <c r="C6" s="91" t="s">
        <v>1087</v>
      </c>
      <c r="D6" s="92" t="s">
        <v>1088</v>
      </c>
      <c r="E6" s="92" t="s">
        <v>1147</v>
      </c>
    </row>
    <row r="7" spans="1:5" x14ac:dyDescent="0.25">
      <c r="A7" s="276"/>
      <c r="B7" s="273"/>
      <c r="C7" s="91" t="s">
        <v>1089</v>
      </c>
      <c r="D7" s="92" t="s">
        <v>1090</v>
      </c>
      <c r="E7" s="92"/>
    </row>
    <row r="8" spans="1:5" x14ac:dyDescent="0.25">
      <c r="A8" s="276"/>
      <c r="B8" s="273"/>
      <c r="C8" s="91" t="s">
        <v>1091</v>
      </c>
      <c r="D8" s="92" t="s">
        <v>1092</v>
      </c>
      <c r="E8" s="92" t="s">
        <v>1148</v>
      </c>
    </row>
    <row r="9" spans="1:5" ht="21" x14ac:dyDescent="0.25">
      <c r="A9" s="276"/>
      <c r="B9" s="273"/>
      <c r="C9" s="91" t="s">
        <v>1093</v>
      </c>
      <c r="D9" s="92" t="s">
        <v>1094</v>
      </c>
      <c r="E9" s="92" t="s">
        <v>1148</v>
      </c>
    </row>
    <row r="10" spans="1:5" x14ac:dyDescent="0.25">
      <c r="A10" s="276"/>
      <c r="B10" s="273"/>
      <c r="C10" s="91" t="s">
        <v>1095</v>
      </c>
      <c r="D10" s="92" t="s">
        <v>1096</v>
      </c>
      <c r="E10" s="92" t="s">
        <v>1148</v>
      </c>
    </row>
    <row r="11" spans="1:5" x14ac:dyDescent="0.25">
      <c r="A11" s="276"/>
      <c r="B11" s="273"/>
      <c r="C11" s="91" t="s">
        <v>1097</v>
      </c>
      <c r="D11" s="92" t="s">
        <v>1098</v>
      </c>
      <c r="E11" s="92" t="s">
        <v>1148</v>
      </c>
    </row>
    <row r="12" spans="1:5" x14ac:dyDescent="0.25">
      <c r="A12" s="276"/>
      <c r="B12" s="273"/>
      <c r="C12" s="91" t="s">
        <v>1099</v>
      </c>
      <c r="D12" s="92" t="s">
        <v>1100</v>
      </c>
      <c r="E12" s="92" t="s">
        <v>1148</v>
      </c>
    </row>
    <row r="13" spans="1:5" x14ac:dyDescent="0.25">
      <c r="A13" s="276"/>
      <c r="B13" s="273"/>
      <c r="C13" s="91" t="s">
        <v>1101</v>
      </c>
      <c r="D13" s="92" t="s">
        <v>1102</v>
      </c>
      <c r="E13" s="92" t="s">
        <v>1148</v>
      </c>
    </row>
    <row r="14" spans="1:5" x14ac:dyDescent="0.25">
      <c r="A14" s="276"/>
      <c r="B14" s="273"/>
      <c r="C14" s="91" t="s">
        <v>1103</v>
      </c>
      <c r="D14" s="92" t="s">
        <v>1104</v>
      </c>
      <c r="E14" s="92" t="s">
        <v>1148</v>
      </c>
    </row>
    <row r="15" spans="1:5" x14ac:dyDescent="0.25">
      <c r="A15" s="276"/>
      <c r="B15" s="273"/>
      <c r="C15" s="91" t="s">
        <v>1105</v>
      </c>
      <c r="D15" s="92" t="s">
        <v>1106</v>
      </c>
      <c r="E15" s="92" t="s">
        <v>1148</v>
      </c>
    </row>
    <row r="16" spans="1:5" x14ac:dyDescent="0.25">
      <c r="A16" s="276"/>
      <c r="B16" s="273"/>
      <c r="C16" s="91" t="s">
        <v>1107</v>
      </c>
      <c r="D16" s="92" t="s">
        <v>1108</v>
      </c>
      <c r="E16" s="92" t="s">
        <v>1148</v>
      </c>
    </row>
    <row r="17" spans="1:5" x14ac:dyDescent="0.25">
      <c r="A17" s="276"/>
      <c r="B17" s="273"/>
      <c r="C17" s="91" t="s">
        <v>1109</v>
      </c>
      <c r="D17" s="92" t="s">
        <v>1110</v>
      </c>
      <c r="E17" s="92" t="s">
        <v>1148</v>
      </c>
    </row>
    <row r="18" spans="1:5" x14ac:dyDescent="0.25">
      <c r="A18" s="276"/>
      <c r="B18" s="273"/>
      <c r="C18" s="91" t="s">
        <v>1111</v>
      </c>
      <c r="D18" s="92" t="s">
        <v>1112</v>
      </c>
      <c r="E18" s="92" t="s">
        <v>1148</v>
      </c>
    </row>
    <row r="19" spans="1:5" x14ac:dyDescent="0.25">
      <c r="A19" s="276"/>
      <c r="B19" s="273"/>
      <c r="C19" s="91" t="s">
        <v>1113</v>
      </c>
      <c r="D19" s="92" t="s">
        <v>1114</v>
      </c>
      <c r="E19" s="92" t="s">
        <v>1148</v>
      </c>
    </row>
    <row r="20" spans="1:5" x14ac:dyDescent="0.25">
      <c r="A20" s="276"/>
      <c r="B20" s="273"/>
      <c r="C20" s="91" t="s">
        <v>1115</v>
      </c>
      <c r="D20" s="92" t="s">
        <v>1116</v>
      </c>
      <c r="E20" s="92" t="s">
        <v>1148</v>
      </c>
    </row>
    <row r="21" spans="1:5" x14ac:dyDescent="0.25">
      <c r="A21" s="276"/>
      <c r="B21" s="273"/>
      <c r="C21" s="91" t="s">
        <v>1117</v>
      </c>
      <c r="D21" s="92" t="s">
        <v>1118</v>
      </c>
      <c r="E21" s="92" t="s">
        <v>1148</v>
      </c>
    </row>
    <row r="22" spans="1:5" x14ac:dyDescent="0.25">
      <c r="A22" s="276"/>
      <c r="B22" s="273"/>
      <c r="C22" s="91" t="s">
        <v>1119</v>
      </c>
      <c r="D22" s="92" t="s">
        <v>1120</v>
      </c>
      <c r="E22" s="92" t="s">
        <v>1148</v>
      </c>
    </row>
    <row r="23" spans="1:5" x14ac:dyDescent="0.25">
      <c r="A23" s="276"/>
      <c r="B23" s="273"/>
      <c r="C23" s="91" t="s">
        <v>1121</v>
      </c>
      <c r="D23" s="92" t="s">
        <v>1122</v>
      </c>
      <c r="E23" s="92" t="s">
        <v>1148</v>
      </c>
    </row>
    <row r="24" spans="1:5" x14ac:dyDescent="0.25">
      <c r="A24" s="276"/>
      <c r="B24" s="273"/>
      <c r="C24" s="91" t="s">
        <v>1123</v>
      </c>
      <c r="D24" s="92" t="s">
        <v>1124</v>
      </c>
      <c r="E24" s="92" t="s">
        <v>1148</v>
      </c>
    </row>
    <row r="25" spans="1:5" x14ac:dyDescent="0.25">
      <c r="A25" s="276"/>
      <c r="B25" s="273"/>
      <c r="C25" s="91" t="s">
        <v>1125</v>
      </c>
      <c r="D25" s="92" t="s">
        <v>1126</v>
      </c>
      <c r="E25" s="92" t="s">
        <v>1148</v>
      </c>
    </row>
    <row r="26" spans="1:5" ht="21" x14ac:dyDescent="0.25">
      <c r="A26" s="276"/>
      <c r="B26" s="273"/>
      <c r="C26" s="91" t="s">
        <v>1127</v>
      </c>
      <c r="D26" s="92" t="s">
        <v>1128</v>
      </c>
      <c r="E26" s="92" t="s">
        <v>1148</v>
      </c>
    </row>
    <row r="27" spans="1:5" x14ac:dyDescent="0.25">
      <c r="A27" s="276"/>
      <c r="B27" s="273"/>
      <c r="C27" s="91" t="s">
        <v>1129</v>
      </c>
      <c r="D27" s="92" t="s">
        <v>1130</v>
      </c>
      <c r="E27" s="92" t="s">
        <v>1148</v>
      </c>
    </row>
    <row r="28" spans="1:5" x14ac:dyDescent="0.25">
      <c r="A28" s="276"/>
      <c r="B28" s="273"/>
      <c r="C28" s="91" t="s">
        <v>1131</v>
      </c>
      <c r="D28" s="92" t="s">
        <v>1132</v>
      </c>
      <c r="E28" s="92"/>
    </row>
    <row r="29" spans="1:5" x14ac:dyDescent="0.25">
      <c r="A29" s="276"/>
      <c r="B29" s="273"/>
      <c r="C29" s="91" t="s">
        <v>1133</v>
      </c>
      <c r="D29" s="92" t="s">
        <v>1134</v>
      </c>
      <c r="E29" s="92"/>
    </row>
    <row r="30" spans="1:5" x14ac:dyDescent="0.25">
      <c r="A30" s="276"/>
      <c r="B30" s="273"/>
      <c r="C30" s="91" t="s">
        <v>1135</v>
      </c>
      <c r="D30" s="92" t="s">
        <v>1136</v>
      </c>
      <c r="E30" s="92"/>
    </row>
    <row r="31" spans="1:5" x14ac:dyDescent="0.25">
      <c r="A31" s="276"/>
      <c r="B31" s="273"/>
      <c r="C31" s="91" t="s">
        <v>1137</v>
      </c>
      <c r="D31" s="92" t="s">
        <v>1138</v>
      </c>
      <c r="E31" s="92"/>
    </row>
    <row r="32" spans="1:5" x14ac:dyDescent="0.25">
      <c r="A32" s="276"/>
      <c r="B32" s="273"/>
      <c r="C32" s="91" t="s">
        <v>1139</v>
      </c>
      <c r="D32" s="92" t="s">
        <v>1140</v>
      </c>
      <c r="E32" s="92"/>
    </row>
    <row r="33" spans="1:5" x14ac:dyDescent="0.25">
      <c r="A33" s="276"/>
      <c r="B33" s="273"/>
      <c r="C33" s="91" t="s">
        <v>1141</v>
      </c>
      <c r="D33" s="92" t="s">
        <v>1142</v>
      </c>
      <c r="E33" s="92" t="s">
        <v>1148</v>
      </c>
    </row>
    <row r="34" spans="1:5" x14ac:dyDescent="0.25">
      <c r="A34" s="276"/>
      <c r="B34" s="273"/>
      <c r="C34" s="91" t="s">
        <v>1143</v>
      </c>
      <c r="D34" s="92" t="s">
        <v>1144</v>
      </c>
      <c r="E34" s="92"/>
    </row>
    <row r="35" spans="1:5" x14ac:dyDescent="0.25">
      <c r="A35" s="277"/>
      <c r="B35" s="274"/>
      <c r="C35" s="91" t="s">
        <v>1145</v>
      </c>
      <c r="D35" s="92" t="s">
        <v>1146</v>
      </c>
      <c r="E35" s="92" t="s">
        <v>1148</v>
      </c>
    </row>
    <row r="36" spans="1:5" ht="31.5" x14ac:dyDescent="0.25">
      <c r="A36" s="275" t="str">
        <f>'Capabilities Assessment'!B17</f>
        <v>AUTHORIZATION (AUTH)</v>
      </c>
      <c r="B36" s="280" t="s">
        <v>883</v>
      </c>
      <c r="C36" s="91" t="s">
        <v>1149</v>
      </c>
      <c r="D36" s="92" t="s">
        <v>1160</v>
      </c>
      <c r="E36" s="92" t="s">
        <v>1162</v>
      </c>
    </row>
    <row r="37" spans="1:5" ht="31.5" x14ac:dyDescent="0.25">
      <c r="A37" s="276"/>
      <c r="B37" s="281"/>
      <c r="C37" s="91" t="s">
        <v>1150</v>
      </c>
      <c r="D37" s="92" t="s">
        <v>1161</v>
      </c>
      <c r="E37" s="92" t="s">
        <v>1162</v>
      </c>
    </row>
    <row r="38" spans="1:5" ht="21" x14ac:dyDescent="0.25">
      <c r="A38" s="276"/>
      <c r="B38" s="281"/>
      <c r="C38" s="91" t="s">
        <v>1151</v>
      </c>
      <c r="D38" s="92" t="s">
        <v>1157</v>
      </c>
      <c r="E38" s="92" t="s">
        <v>1162</v>
      </c>
    </row>
    <row r="39" spans="1:5" ht="21" x14ac:dyDescent="0.25">
      <c r="A39" s="276"/>
      <c r="B39" s="281"/>
      <c r="C39" s="91" t="s">
        <v>1152</v>
      </c>
      <c r="D39" s="92" t="s">
        <v>1158</v>
      </c>
      <c r="E39" s="92" t="s">
        <v>1162</v>
      </c>
    </row>
    <row r="40" spans="1:5" ht="31.5" x14ac:dyDescent="0.25">
      <c r="A40" s="276"/>
      <c r="B40" s="281"/>
      <c r="C40" s="91" t="s">
        <v>1153</v>
      </c>
      <c r="D40" s="92" t="s">
        <v>1218</v>
      </c>
      <c r="E40" s="92" t="s">
        <v>1162</v>
      </c>
    </row>
    <row r="41" spans="1:5" ht="31.5" x14ac:dyDescent="0.25">
      <c r="A41" s="276"/>
      <c r="B41" s="281"/>
      <c r="C41" s="91" t="s">
        <v>1154</v>
      </c>
      <c r="D41" s="92" t="s">
        <v>1217</v>
      </c>
      <c r="E41" s="92" t="s">
        <v>1162</v>
      </c>
    </row>
    <row r="42" spans="1:5" ht="21" x14ac:dyDescent="0.25">
      <c r="A42" s="276"/>
      <c r="B42" s="281"/>
      <c r="C42" s="91" t="s">
        <v>1155</v>
      </c>
      <c r="D42" s="92" t="s">
        <v>1159</v>
      </c>
      <c r="E42" s="92" t="s">
        <v>1162</v>
      </c>
    </row>
    <row r="43" spans="1:5" ht="31.5" x14ac:dyDescent="0.25">
      <c r="A43" s="277"/>
      <c r="B43" s="282"/>
      <c r="C43" s="91" t="s">
        <v>1156</v>
      </c>
      <c r="D43" s="92" t="s">
        <v>1219</v>
      </c>
      <c r="E43" s="92"/>
    </row>
    <row r="44" spans="1:5" ht="73.5" x14ac:dyDescent="0.25">
      <c r="A44" s="106" t="str">
        <f>'Capabilities Assessment'!B18</f>
        <v>CONFIGURATION OF SECURITY FEATURES (CNFS)</v>
      </c>
      <c r="B44" s="107" t="s">
        <v>885</v>
      </c>
      <c r="C44" s="93" t="s">
        <v>1080</v>
      </c>
      <c r="D44" s="94"/>
      <c r="E44" s="94"/>
    </row>
    <row r="45" spans="1:5" ht="31.5" x14ac:dyDescent="0.25">
      <c r="A45" s="275" t="str">
        <f>'Capabilities Assessment'!B19</f>
        <v>CYBER SECURITY PRODUCT UPGRADES (CSUP)</v>
      </c>
      <c r="B45" s="272" t="s">
        <v>884</v>
      </c>
      <c r="C45" s="91" t="s">
        <v>1163</v>
      </c>
      <c r="D45" s="92" t="s">
        <v>1164</v>
      </c>
      <c r="E45" s="92"/>
    </row>
    <row r="46" spans="1:5" x14ac:dyDescent="0.25">
      <c r="A46" s="276"/>
      <c r="B46" s="273"/>
      <c r="C46" s="91" t="s">
        <v>1165</v>
      </c>
      <c r="D46" s="92" t="s">
        <v>1166</v>
      </c>
      <c r="E46" s="92"/>
    </row>
    <row r="47" spans="1:5" ht="21" x14ac:dyDescent="0.25">
      <c r="A47" s="276"/>
      <c r="B47" s="273"/>
      <c r="C47" s="91" t="s">
        <v>1167</v>
      </c>
      <c r="D47" s="92" t="s">
        <v>1168</v>
      </c>
      <c r="E47" s="92"/>
    </row>
    <row r="48" spans="1:5" ht="21" x14ac:dyDescent="0.25">
      <c r="A48" s="276"/>
      <c r="B48" s="273"/>
      <c r="C48" s="91" t="s">
        <v>1169</v>
      </c>
      <c r="D48" s="92" t="s">
        <v>1170</v>
      </c>
      <c r="E48" s="92"/>
    </row>
    <row r="49" spans="1:5" ht="21" x14ac:dyDescent="0.25">
      <c r="A49" s="276"/>
      <c r="B49" s="273"/>
      <c r="C49" s="91" t="s">
        <v>1171</v>
      </c>
      <c r="D49" s="92" t="s">
        <v>1172</v>
      </c>
      <c r="E49" s="92"/>
    </row>
    <row r="50" spans="1:5" ht="21" x14ac:dyDescent="0.25">
      <c r="A50" s="276"/>
      <c r="B50" s="273"/>
      <c r="C50" s="91" t="s">
        <v>1173</v>
      </c>
      <c r="D50" s="92" t="s">
        <v>1174</v>
      </c>
      <c r="E50" s="92"/>
    </row>
    <row r="51" spans="1:5" x14ac:dyDescent="0.25">
      <c r="A51" s="276"/>
      <c r="B51" s="273"/>
      <c r="C51" s="91" t="s">
        <v>1175</v>
      </c>
      <c r="D51" s="92" t="s">
        <v>1176</v>
      </c>
      <c r="E51" s="92"/>
    </row>
    <row r="52" spans="1:5" ht="21" x14ac:dyDescent="0.25">
      <c r="A52" s="276"/>
      <c r="B52" s="273"/>
      <c r="C52" s="91" t="s">
        <v>1177</v>
      </c>
      <c r="D52" s="92" t="s">
        <v>1168</v>
      </c>
      <c r="E52" s="92"/>
    </row>
    <row r="53" spans="1:5" ht="21" x14ac:dyDescent="0.25">
      <c r="A53" s="276"/>
      <c r="B53" s="273"/>
      <c r="C53" s="91" t="s">
        <v>1178</v>
      </c>
      <c r="D53" s="92" t="s">
        <v>1170</v>
      </c>
      <c r="E53" s="92"/>
    </row>
    <row r="54" spans="1:5" ht="21" x14ac:dyDescent="0.25">
      <c r="A54" s="276"/>
      <c r="B54" s="273"/>
      <c r="C54" s="91" t="s">
        <v>1179</v>
      </c>
      <c r="D54" s="92" t="s">
        <v>1172</v>
      </c>
      <c r="E54" s="92"/>
    </row>
    <row r="55" spans="1:5" ht="21" x14ac:dyDescent="0.25">
      <c r="A55" s="276"/>
      <c r="B55" s="273"/>
      <c r="C55" s="91" t="s">
        <v>1180</v>
      </c>
      <c r="D55" s="92" t="s">
        <v>1174</v>
      </c>
      <c r="E55" s="92"/>
    </row>
    <row r="56" spans="1:5" x14ac:dyDescent="0.25">
      <c r="A56" s="276"/>
      <c r="B56" s="273"/>
      <c r="C56" s="91" t="s">
        <v>1181</v>
      </c>
      <c r="D56" s="92" t="s">
        <v>1182</v>
      </c>
      <c r="E56" s="92"/>
    </row>
    <row r="57" spans="1:5" ht="21" x14ac:dyDescent="0.25">
      <c r="A57" s="276"/>
      <c r="B57" s="273"/>
      <c r="C57" s="91" t="s">
        <v>1183</v>
      </c>
      <c r="D57" s="92" t="s">
        <v>1168</v>
      </c>
      <c r="E57" s="92"/>
    </row>
    <row r="58" spans="1:5" ht="21" x14ac:dyDescent="0.25">
      <c r="A58" s="276"/>
      <c r="B58" s="273"/>
      <c r="C58" s="91" t="s">
        <v>1184</v>
      </c>
      <c r="D58" s="92" t="s">
        <v>1170</v>
      </c>
      <c r="E58" s="92"/>
    </row>
    <row r="59" spans="1:5" ht="21" x14ac:dyDescent="0.25">
      <c r="A59" s="276"/>
      <c r="B59" s="273"/>
      <c r="C59" s="91" t="s">
        <v>1185</v>
      </c>
      <c r="D59" s="92" t="s">
        <v>1172</v>
      </c>
      <c r="E59" s="92"/>
    </row>
    <row r="60" spans="1:5" ht="21" x14ac:dyDescent="0.25">
      <c r="A60" s="276"/>
      <c r="B60" s="273"/>
      <c r="C60" s="91" t="s">
        <v>1186</v>
      </c>
      <c r="D60" s="92" t="s">
        <v>1174</v>
      </c>
      <c r="E60" s="92"/>
    </row>
    <row r="61" spans="1:5" ht="21" x14ac:dyDescent="0.25">
      <c r="A61" s="276"/>
      <c r="B61" s="273"/>
      <c r="C61" s="91" t="s">
        <v>1187</v>
      </c>
      <c r="D61" s="92" t="s">
        <v>1188</v>
      </c>
      <c r="E61" s="92"/>
    </row>
    <row r="62" spans="1:5" ht="21" x14ac:dyDescent="0.25">
      <c r="A62" s="276"/>
      <c r="B62" s="273"/>
      <c r="C62" s="91" t="s">
        <v>1189</v>
      </c>
      <c r="D62" s="92" t="s">
        <v>1168</v>
      </c>
      <c r="E62" s="92"/>
    </row>
    <row r="63" spans="1:5" ht="21" x14ac:dyDescent="0.25">
      <c r="A63" s="276"/>
      <c r="B63" s="273"/>
      <c r="C63" s="91" t="s">
        <v>1190</v>
      </c>
      <c r="D63" s="92" t="s">
        <v>1170</v>
      </c>
      <c r="E63" s="92"/>
    </row>
    <row r="64" spans="1:5" ht="21" x14ac:dyDescent="0.25">
      <c r="A64" s="276"/>
      <c r="B64" s="273"/>
      <c r="C64" s="91" t="s">
        <v>1191</v>
      </c>
      <c r="D64" s="92" t="s">
        <v>1172</v>
      </c>
      <c r="E64" s="92"/>
    </row>
    <row r="65" spans="1:5" ht="21" x14ac:dyDescent="0.25">
      <c r="A65" s="276"/>
      <c r="B65" s="273"/>
      <c r="C65" s="91" t="s">
        <v>1192</v>
      </c>
      <c r="D65" s="92" t="s">
        <v>1174</v>
      </c>
      <c r="E65" s="92"/>
    </row>
    <row r="66" spans="1:5" ht="31.5" x14ac:dyDescent="0.25">
      <c r="A66" s="276"/>
      <c r="B66" s="273"/>
      <c r="C66" s="91" t="s">
        <v>1193</v>
      </c>
      <c r="D66" s="92" t="s">
        <v>1194</v>
      </c>
      <c r="E66" s="92"/>
    </row>
    <row r="67" spans="1:5" ht="21" x14ac:dyDescent="0.25">
      <c r="A67" s="276"/>
      <c r="B67" s="273"/>
      <c r="C67" s="91" t="s">
        <v>1195</v>
      </c>
      <c r="D67" s="92" t="s">
        <v>1168</v>
      </c>
      <c r="E67" s="92"/>
    </row>
    <row r="68" spans="1:5" ht="21" x14ac:dyDescent="0.25">
      <c r="A68" s="276"/>
      <c r="B68" s="273"/>
      <c r="C68" s="91" t="s">
        <v>1196</v>
      </c>
      <c r="D68" s="92" t="s">
        <v>1170</v>
      </c>
      <c r="E68" s="92"/>
    </row>
    <row r="69" spans="1:5" ht="21" x14ac:dyDescent="0.25">
      <c r="A69" s="276"/>
      <c r="B69" s="273"/>
      <c r="C69" s="91" t="s">
        <v>1197</v>
      </c>
      <c r="D69" s="92" t="s">
        <v>1172</v>
      </c>
      <c r="E69" s="92"/>
    </row>
    <row r="70" spans="1:5" ht="21" x14ac:dyDescent="0.25">
      <c r="A70" s="276"/>
      <c r="B70" s="273"/>
      <c r="C70" s="91" t="s">
        <v>1198</v>
      </c>
      <c r="D70" s="92" t="s">
        <v>1174</v>
      </c>
      <c r="E70" s="92"/>
    </row>
    <row r="71" spans="1:5" x14ac:dyDescent="0.25">
      <c r="A71" s="276"/>
      <c r="B71" s="273"/>
      <c r="C71" s="91" t="s">
        <v>1199</v>
      </c>
      <c r="D71" s="92" t="s">
        <v>1200</v>
      </c>
      <c r="E71" s="92"/>
    </row>
    <row r="72" spans="1:5" x14ac:dyDescent="0.25">
      <c r="A72" s="276"/>
      <c r="B72" s="273"/>
      <c r="C72" s="91" t="s">
        <v>1201</v>
      </c>
      <c r="D72" s="92" t="s">
        <v>1202</v>
      </c>
      <c r="E72" s="92"/>
    </row>
    <row r="73" spans="1:5" ht="21" x14ac:dyDescent="0.25">
      <c r="A73" s="276"/>
      <c r="B73" s="273"/>
      <c r="C73" s="91" t="s">
        <v>1203</v>
      </c>
      <c r="D73" s="92" t="s">
        <v>1204</v>
      </c>
      <c r="E73" s="92"/>
    </row>
    <row r="74" spans="1:5" ht="21" x14ac:dyDescent="0.25">
      <c r="A74" s="276"/>
      <c r="B74" s="273"/>
      <c r="C74" s="91" t="s">
        <v>1205</v>
      </c>
      <c r="D74" s="92" t="s">
        <v>1206</v>
      </c>
      <c r="E74" s="92"/>
    </row>
    <row r="75" spans="1:5" x14ac:dyDescent="0.25">
      <c r="A75" s="276"/>
      <c r="B75" s="273"/>
      <c r="C75" s="91" t="s">
        <v>1207</v>
      </c>
      <c r="D75" s="92" t="s">
        <v>1208</v>
      </c>
      <c r="E75" s="92"/>
    </row>
    <row r="76" spans="1:5" x14ac:dyDescent="0.25">
      <c r="A76" s="276"/>
      <c r="B76" s="273"/>
      <c r="C76" s="91" t="s">
        <v>1209</v>
      </c>
      <c r="D76" s="92" t="s">
        <v>1210</v>
      </c>
      <c r="E76" s="92"/>
    </row>
    <row r="77" spans="1:5" x14ac:dyDescent="0.25">
      <c r="A77" s="276"/>
      <c r="B77" s="273"/>
      <c r="C77" s="91" t="s">
        <v>1211</v>
      </c>
      <c r="D77" s="92" t="s">
        <v>1212</v>
      </c>
      <c r="E77" s="92"/>
    </row>
    <row r="78" spans="1:5" x14ac:dyDescent="0.25">
      <c r="A78" s="277"/>
      <c r="B78" s="274"/>
      <c r="C78" s="91" t="s">
        <v>1213</v>
      </c>
      <c r="D78" s="92" t="s">
        <v>1214</v>
      </c>
      <c r="E78" s="92"/>
    </row>
    <row r="79" spans="1:5" ht="42" x14ac:dyDescent="0.25">
      <c r="A79" s="275" t="str">
        <f>'Capabilities Assessment'!B20</f>
        <v>HEALTH DATA DE-IDENTIFICATION (DIDT)</v>
      </c>
      <c r="B79" s="272" t="s">
        <v>886</v>
      </c>
      <c r="C79" s="91" t="s">
        <v>1220</v>
      </c>
      <c r="D79" s="92" t="s">
        <v>1222</v>
      </c>
      <c r="E79" s="92"/>
    </row>
    <row r="80" spans="1:5" ht="42" x14ac:dyDescent="0.25">
      <c r="A80" s="277"/>
      <c r="B80" s="274"/>
      <c r="C80" s="91" t="s">
        <v>1221</v>
      </c>
      <c r="D80" s="92" t="s">
        <v>1223</v>
      </c>
      <c r="E80" s="92"/>
    </row>
    <row r="81" spans="1:5" ht="21" x14ac:dyDescent="0.25">
      <c r="A81" s="275" t="str">
        <f>'Capabilities Assessment'!B21</f>
        <v>DATA BACKUP AND DISASTER RECOVERY (DTBK)</v>
      </c>
      <c r="B81" s="272" t="s">
        <v>887</v>
      </c>
      <c r="C81" s="91" t="s">
        <v>1224</v>
      </c>
      <c r="D81" s="92" t="s">
        <v>1225</v>
      </c>
      <c r="E81" s="92"/>
    </row>
    <row r="82" spans="1:5" ht="21" x14ac:dyDescent="0.25">
      <c r="A82" s="276"/>
      <c r="B82" s="273"/>
      <c r="C82" s="91" t="s">
        <v>1226</v>
      </c>
      <c r="D82" s="92" t="s">
        <v>1227</v>
      </c>
      <c r="E82" s="92" t="s">
        <v>1236</v>
      </c>
    </row>
    <row r="83" spans="1:5" x14ac:dyDescent="0.25">
      <c r="A83" s="276"/>
      <c r="B83" s="273"/>
      <c r="C83" s="91" t="s">
        <v>1228</v>
      </c>
      <c r="D83" s="92" t="s">
        <v>1229</v>
      </c>
      <c r="E83" s="92" t="s">
        <v>1236</v>
      </c>
    </row>
    <row r="84" spans="1:5" x14ac:dyDescent="0.25">
      <c r="A84" s="276"/>
      <c r="B84" s="273"/>
      <c r="C84" s="91" t="s">
        <v>1230</v>
      </c>
      <c r="D84" s="92" t="s">
        <v>1231</v>
      </c>
      <c r="E84" s="92"/>
    </row>
    <row r="85" spans="1:5" ht="21" x14ac:dyDescent="0.25">
      <c r="A85" s="276"/>
      <c r="B85" s="273"/>
      <c r="C85" s="91" t="s">
        <v>1232</v>
      </c>
      <c r="D85" s="92" t="s">
        <v>1233</v>
      </c>
      <c r="E85" s="92"/>
    </row>
    <row r="86" spans="1:5" x14ac:dyDescent="0.25">
      <c r="A86" s="277"/>
      <c r="B86" s="274"/>
      <c r="C86" s="91" t="s">
        <v>1234</v>
      </c>
      <c r="D86" s="92" t="s">
        <v>1235</v>
      </c>
      <c r="E86" s="92" t="s">
        <v>1236</v>
      </c>
    </row>
    <row r="87" spans="1:5" ht="126" x14ac:dyDescent="0.25">
      <c r="A87" s="106" t="str">
        <f>'Capabilities Assessment'!B22</f>
        <v>EMERGENCY ACCESS (EMRG)</v>
      </c>
      <c r="B87" s="107" t="s">
        <v>888</v>
      </c>
      <c r="C87" s="95" t="s">
        <v>1237</v>
      </c>
      <c r="D87" s="96" t="s">
        <v>1238</v>
      </c>
      <c r="E87" s="96" t="s">
        <v>1239</v>
      </c>
    </row>
    <row r="88" spans="1:5" ht="42" x14ac:dyDescent="0.25">
      <c r="A88" s="275" t="str">
        <f>'Capabilities Assessment'!B23</f>
        <v>HEALTH DATA INTEGRITY AND AUTHENTICITY (IGAU)</v>
      </c>
      <c r="B88" s="272" t="s">
        <v>889</v>
      </c>
      <c r="C88" s="91" t="s">
        <v>1240</v>
      </c>
      <c r="D88" s="92" t="s">
        <v>1242</v>
      </c>
      <c r="E88" s="92" t="s">
        <v>1244</v>
      </c>
    </row>
    <row r="89" spans="1:5" ht="42" x14ac:dyDescent="0.25">
      <c r="A89" s="277"/>
      <c r="B89" s="274"/>
      <c r="C89" s="91" t="s">
        <v>1241</v>
      </c>
      <c r="D89" s="92" t="s">
        <v>1243</v>
      </c>
      <c r="E89" s="92" t="s">
        <v>1244</v>
      </c>
    </row>
    <row r="90" spans="1:5" x14ac:dyDescent="0.25">
      <c r="A90" s="275" t="str">
        <f>'Capabilities Assessment'!B24</f>
        <v>MALWARE DETECTION/PROTECTION (MLDP)</v>
      </c>
      <c r="B90" s="272" t="s">
        <v>890</v>
      </c>
      <c r="C90" s="91" t="s">
        <v>1245</v>
      </c>
      <c r="D90" s="92" t="s">
        <v>1246</v>
      </c>
      <c r="E90" s="92"/>
    </row>
    <row r="91" spans="1:5" ht="21" x14ac:dyDescent="0.25">
      <c r="A91" s="276"/>
      <c r="B91" s="273"/>
      <c r="C91" s="91" t="s">
        <v>1247</v>
      </c>
      <c r="D91" s="92" t="s">
        <v>1248</v>
      </c>
      <c r="E91" s="92" t="s">
        <v>1275</v>
      </c>
    </row>
    <row r="92" spans="1:5" x14ac:dyDescent="0.25">
      <c r="A92" s="276"/>
      <c r="B92" s="273"/>
      <c r="C92" s="91" t="s">
        <v>1249</v>
      </c>
      <c r="D92" s="92" t="s">
        <v>1250</v>
      </c>
      <c r="E92" s="92" t="s">
        <v>1276</v>
      </c>
    </row>
    <row r="93" spans="1:5" x14ac:dyDescent="0.25">
      <c r="A93" s="276"/>
      <c r="B93" s="273"/>
      <c r="C93" s="91" t="s">
        <v>1251</v>
      </c>
      <c r="D93" s="92" t="s">
        <v>1252</v>
      </c>
      <c r="E93" s="92" t="s">
        <v>1277</v>
      </c>
    </row>
    <row r="94" spans="1:5" ht="21" x14ac:dyDescent="0.25">
      <c r="A94" s="276"/>
      <c r="B94" s="273"/>
      <c r="C94" s="91" t="s">
        <v>1253</v>
      </c>
      <c r="D94" s="92" t="s">
        <v>1254</v>
      </c>
      <c r="E94" s="92" t="s">
        <v>1278</v>
      </c>
    </row>
    <row r="95" spans="1:5" x14ac:dyDescent="0.25">
      <c r="A95" s="276"/>
      <c r="B95" s="273"/>
      <c r="C95" s="91" t="s">
        <v>1255</v>
      </c>
      <c r="D95" s="92" t="s">
        <v>1256</v>
      </c>
      <c r="E95" s="92" t="s">
        <v>1148</v>
      </c>
    </row>
    <row r="96" spans="1:5" x14ac:dyDescent="0.25">
      <c r="A96" s="276"/>
      <c r="B96" s="273"/>
      <c r="C96" s="91" t="s">
        <v>1257</v>
      </c>
      <c r="D96" s="92" t="s">
        <v>1258</v>
      </c>
      <c r="E96" s="92"/>
    </row>
    <row r="97" spans="1:5" ht="21" x14ac:dyDescent="0.25">
      <c r="A97" s="276"/>
      <c r="B97" s="273"/>
      <c r="C97" s="91" t="s">
        <v>1259</v>
      </c>
      <c r="D97" s="92" t="s">
        <v>1260</v>
      </c>
      <c r="E97" s="92"/>
    </row>
    <row r="98" spans="1:5" x14ac:dyDescent="0.25">
      <c r="A98" s="276"/>
      <c r="B98" s="273"/>
      <c r="C98" s="91" t="s">
        <v>1261</v>
      </c>
      <c r="D98" s="92" t="s">
        <v>1262</v>
      </c>
      <c r="E98" s="92"/>
    </row>
    <row r="99" spans="1:5" ht="21" x14ac:dyDescent="0.25">
      <c r="A99" s="276"/>
      <c r="B99" s="273"/>
      <c r="C99" s="91" t="s">
        <v>1263</v>
      </c>
      <c r="D99" s="92" t="s">
        <v>1264</v>
      </c>
      <c r="E99" s="92"/>
    </row>
    <row r="100" spans="1:5" ht="21" x14ac:dyDescent="0.25">
      <c r="A100" s="276"/>
      <c r="B100" s="273"/>
      <c r="C100" s="91" t="s">
        <v>1265</v>
      </c>
      <c r="D100" s="92" t="s">
        <v>1266</v>
      </c>
      <c r="E100" s="92" t="s">
        <v>1279</v>
      </c>
    </row>
    <row r="101" spans="1:5" ht="21" x14ac:dyDescent="0.25">
      <c r="A101" s="276"/>
      <c r="B101" s="273"/>
      <c r="C101" s="91" t="s">
        <v>1267</v>
      </c>
      <c r="D101" s="92" t="s">
        <v>1268</v>
      </c>
      <c r="E101" s="92" t="s">
        <v>1275</v>
      </c>
    </row>
    <row r="102" spans="1:5" x14ac:dyDescent="0.25">
      <c r="A102" s="276"/>
      <c r="B102" s="273"/>
      <c r="C102" s="91" t="s">
        <v>1269</v>
      </c>
      <c r="D102" s="92" t="s">
        <v>1270</v>
      </c>
      <c r="E102" s="92" t="s">
        <v>1280</v>
      </c>
    </row>
    <row r="103" spans="1:5" x14ac:dyDescent="0.25">
      <c r="A103" s="276"/>
      <c r="B103" s="273"/>
      <c r="C103" s="91" t="s">
        <v>1271</v>
      </c>
      <c r="D103" s="92" t="s">
        <v>1272</v>
      </c>
      <c r="E103" s="92" t="s">
        <v>1281</v>
      </c>
    </row>
    <row r="104" spans="1:5" x14ac:dyDescent="0.25">
      <c r="A104" s="277"/>
      <c r="B104" s="274"/>
      <c r="C104" s="91" t="s">
        <v>1273</v>
      </c>
      <c r="D104" s="92" t="s">
        <v>1274</v>
      </c>
      <c r="E104" s="92"/>
    </row>
    <row r="105" spans="1:5" ht="31.5" x14ac:dyDescent="0.25">
      <c r="A105" s="275" t="str">
        <f>'Capabilities Assessment'!B25</f>
        <v>NODE AUTHENTICATION (NAUT)</v>
      </c>
      <c r="B105" s="272" t="s">
        <v>891</v>
      </c>
      <c r="C105" s="91" t="s">
        <v>1282</v>
      </c>
      <c r="D105" s="92" t="s">
        <v>1283</v>
      </c>
      <c r="E105" s="92" t="s">
        <v>1290</v>
      </c>
    </row>
    <row r="106" spans="1:5" ht="31.5" x14ac:dyDescent="0.25">
      <c r="A106" s="276"/>
      <c r="B106" s="273"/>
      <c r="C106" s="91" t="s">
        <v>1284</v>
      </c>
      <c r="D106" s="92" t="s">
        <v>1287</v>
      </c>
      <c r="E106" s="92" t="s">
        <v>1291</v>
      </c>
    </row>
    <row r="107" spans="1:5" ht="21" x14ac:dyDescent="0.25">
      <c r="A107" s="276"/>
      <c r="B107" s="273"/>
      <c r="C107" s="91" t="s">
        <v>1285</v>
      </c>
      <c r="D107" s="92" t="s">
        <v>1288</v>
      </c>
      <c r="E107" s="92"/>
    </row>
    <row r="108" spans="1:5" ht="21" x14ac:dyDescent="0.25">
      <c r="A108" s="277"/>
      <c r="B108" s="274"/>
      <c r="C108" s="91" t="s">
        <v>1286</v>
      </c>
      <c r="D108" s="92" t="s">
        <v>1289</v>
      </c>
      <c r="E108" s="92"/>
    </row>
    <row r="109" spans="1:5" ht="21" x14ac:dyDescent="0.25">
      <c r="A109" s="275" t="str">
        <f>'Capabilities Assessment'!B26</f>
        <v>PERSON AUTHENTICATION (PAUT)</v>
      </c>
      <c r="B109" s="272" t="s">
        <v>892</v>
      </c>
      <c r="C109" s="91" t="s">
        <v>1292</v>
      </c>
      <c r="D109" s="92" t="s">
        <v>1293</v>
      </c>
      <c r="E109" s="92" t="s">
        <v>1162</v>
      </c>
    </row>
    <row r="110" spans="1:5" ht="21" x14ac:dyDescent="0.25">
      <c r="A110" s="276"/>
      <c r="B110" s="273"/>
      <c r="C110" s="91" t="s">
        <v>1294</v>
      </c>
      <c r="D110" s="92" t="s">
        <v>1295</v>
      </c>
      <c r="E110" s="92" t="s">
        <v>1162</v>
      </c>
    </row>
    <row r="111" spans="1:5" ht="21" x14ac:dyDescent="0.25">
      <c r="A111" s="276"/>
      <c r="B111" s="273"/>
      <c r="C111" s="91" t="s">
        <v>1296</v>
      </c>
      <c r="D111" s="92" t="s">
        <v>1297</v>
      </c>
      <c r="E111" s="92" t="s">
        <v>1324</v>
      </c>
    </row>
    <row r="112" spans="1:5" ht="21" x14ac:dyDescent="0.25">
      <c r="A112" s="276"/>
      <c r="B112" s="273"/>
      <c r="C112" s="91" t="s">
        <v>1298</v>
      </c>
      <c r="D112" s="92" t="s">
        <v>1299</v>
      </c>
      <c r="E112" s="92" t="s">
        <v>1162</v>
      </c>
    </row>
    <row r="113" spans="1:5" ht="21" x14ac:dyDescent="0.25">
      <c r="A113" s="276"/>
      <c r="B113" s="273"/>
      <c r="C113" s="91" t="s">
        <v>1300</v>
      </c>
      <c r="D113" s="92" t="s">
        <v>1301</v>
      </c>
      <c r="E113" s="92" t="s">
        <v>1325</v>
      </c>
    </row>
    <row r="114" spans="1:5" x14ac:dyDescent="0.25">
      <c r="A114" s="276"/>
      <c r="B114" s="273"/>
      <c r="C114" s="91" t="s">
        <v>1302</v>
      </c>
      <c r="D114" s="92" t="s">
        <v>1303</v>
      </c>
      <c r="E114" s="92"/>
    </row>
    <row r="115" spans="1:5" ht="21" x14ac:dyDescent="0.25">
      <c r="A115" s="276"/>
      <c r="B115" s="273"/>
      <c r="C115" s="91" t="s">
        <v>1304</v>
      </c>
      <c r="D115" s="92" t="s">
        <v>1305</v>
      </c>
      <c r="E115" s="92" t="s">
        <v>1162</v>
      </c>
    </row>
    <row r="116" spans="1:5" x14ac:dyDescent="0.25">
      <c r="A116" s="276"/>
      <c r="B116" s="273"/>
      <c r="C116" s="91" t="s">
        <v>1306</v>
      </c>
      <c r="D116" s="92" t="s">
        <v>1307</v>
      </c>
      <c r="E116" s="92"/>
    </row>
    <row r="117" spans="1:5" x14ac:dyDescent="0.25">
      <c r="A117" s="276"/>
      <c r="B117" s="273"/>
      <c r="C117" s="91" t="s">
        <v>1308</v>
      </c>
      <c r="D117" s="92" t="s">
        <v>1309</v>
      </c>
      <c r="E117" s="92"/>
    </row>
    <row r="118" spans="1:5" x14ac:dyDescent="0.25">
      <c r="A118" s="276"/>
      <c r="B118" s="273"/>
      <c r="C118" s="91" t="s">
        <v>1310</v>
      </c>
      <c r="D118" s="92" t="s">
        <v>1311</v>
      </c>
      <c r="E118" s="92" t="s">
        <v>1162</v>
      </c>
    </row>
    <row r="119" spans="1:5" x14ac:dyDescent="0.25">
      <c r="A119" s="276"/>
      <c r="B119" s="273"/>
      <c r="C119" s="91" t="s">
        <v>1312</v>
      </c>
      <c r="D119" s="92" t="s">
        <v>1313</v>
      </c>
      <c r="E119" s="92" t="s">
        <v>1162</v>
      </c>
    </row>
    <row r="120" spans="1:5" x14ac:dyDescent="0.25">
      <c r="A120" s="276"/>
      <c r="B120" s="273"/>
      <c r="C120" s="91" t="s">
        <v>1314</v>
      </c>
      <c r="D120" s="92" t="s">
        <v>1315</v>
      </c>
      <c r="E120" s="92" t="s">
        <v>1162</v>
      </c>
    </row>
    <row r="121" spans="1:5" x14ac:dyDescent="0.25">
      <c r="A121" s="276"/>
      <c r="B121" s="273"/>
      <c r="C121" s="91" t="s">
        <v>1316</v>
      </c>
      <c r="D121" s="92" t="s">
        <v>1317</v>
      </c>
      <c r="E121" s="92"/>
    </row>
    <row r="122" spans="1:5" x14ac:dyDescent="0.25">
      <c r="A122" s="276"/>
      <c r="B122" s="273"/>
      <c r="C122" s="91" t="s">
        <v>1318</v>
      </c>
      <c r="D122" s="92" t="s">
        <v>1319</v>
      </c>
      <c r="E122" s="92"/>
    </row>
    <row r="123" spans="1:5" x14ac:dyDescent="0.25">
      <c r="A123" s="276"/>
      <c r="B123" s="273"/>
      <c r="C123" s="91" t="s">
        <v>1320</v>
      </c>
      <c r="D123" s="92" t="s">
        <v>1321</v>
      </c>
      <c r="E123" s="92"/>
    </row>
    <row r="124" spans="1:5" x14ac:dyDescent="0.25">
      <c r="A124" s="277"/>
      <c r="B124" s="274"/>
      <c r="C124" s="91" t="s">
        <v>1322</v>
      </c>
      <c r="D124" s="92" t="s">
        <v>1323</v>
      </c>
      <c r="E124" s="92"/>
    </row>
    <row r="125" spans="1:5" x14ac:dyDescent="0.25">
      <c r="A125" s="275" t="str">
        <f>'Capabilities Assessment'!B27</f>
        <v>PHYSICAL LOCKS (PLOK)</v>
      </c>
      <c r="B125" s="272" t="s">
        <v>893</v>
      </c>
      <c r="C125" s="91" t="s">
        <v>1326</v>
      </c>
      <c r="D125" s="92" t="s">
        <v>1327</v>
      </c>
      <c r="E125" s="92" t="s">
        <v>1334</v>
      </c>
    </row>
    <row r="126" spans="1:5" ht="21" x14ac:dyDescent="0.25">
      <c r="A126" s="276"/>
      <c r="B126" s="273"/>
      <c r="C126" s="91" t="s">
        <v>1328</v>
      </c>
      <c r="D126" s="92" t="s">
        <v>1329</v>
      </c>
      <c r="E126" s="92" t="s">
        <v>1334</v>
      </c>
    </row>
    <row r="127" spans="1:5" ht="21" x14ac:dyDescent="0.25">
      <c r="A127" s="276"/>
      <c r="B127" s="273"/>
      <c r="C127" s="91" t="s">
        <v>1330</v>
      </c>
      <c r="D127" s="92" t="s">
        <v>1331</v>
      </c>
      <c r="E127" s="92" t="s">
        <v>1334</v>
      </c>
    </row>
    <row r="128" spans="1:5" ht="21" x14ac:dyDescent="0.25">
      <c r="A128" s="277"/>
      <c r="B128" s="274"/>
      <c r="C128" s="91" t="s">
        <v>1332</v>
      </c>
      <c r="D128" s="92" t="s">
        <v>1333</v>
      </c>
      <c r="E128" s="92" t="s">
        <v>1334</v>
      </c>
    </row>
    <row r="129" spans="1:5" ht="42" x14ac:dyDescent="0.25">
      <c r="A129" s="275" t="str">
        <f>'Capabilities Assessment'!B28</f>
        <v>ROADMAP FOR THIRD PARTY COMPONENTS IN DEVICE LIFE CYCLE (RDMP)</v>
      </c>
      <c r="B129" s="272" t="s">
        <v>894</v>
      </c>
      <c r="C129" s="91" t="s">
        <v>1335</v>
      </c>
      <c r="D129" s="92" t="s">
        <v>1339</v>
      </c>
      <c r="E129" s="92"/>
    </row>
    <row r="130" spans="1:5" ht="42" x14ac:dyDescent="0.25">
      <c r="A130" s="276"/>
      <c r="B130" s="273"/>
      <c r="C130" s="91" t="s">
        <v>1336</v>
      </c>
      <c r="D130" s="92" t="s">
        <v>1340</v>
      </c>
      <c r="E130" s="92"/>
    </row>
    <row r="131" spans="1:5" ht="42" x14ac:dyDescent="0.25">
      <c r="A131" s="276"/>
      <c r="B131" s="273"/>
      <c r="C131" s="91" t="s">
        <v>1337</v>
      </c>
      <c r="D131" s="92" t="s">
        <v>1341</v>
      </c>
      <c r="E131" s="92"/>
    </row>
    <row r="132" spans="1:5" ht="42" x14ac:dyDescent="0.25">
      <c r="A132" s="277"/>
      <c r="B132" s="274"/>
      <c r="C132" s="91" t="s">
        <v>1338</v>
      </c>
      <c r="D132" s="92" t="s">
        <v>1342</v>
      </c>
      <c r="E132" s="92"/>
    </row>
    <row r="133" spans="1:5" x14ac:dyDescent="0.25">
      <c r="A133" s="275" t="str">
        <f>'Capabilities Assessment'!B29</f>
        <v>SYSTEM AND APPLICATION HARDENING (SAHD)</v>
      </c>
      <c r="B133" s="272" t="s">
        <v>895</v>
      </c>
      <c r="C133" s="91" t="s">
        <v>1343</v>
      </c>
      <c r="D133" s="92" t="s">
        <v>1344</v>
      </c>
      <c r="E133" s="92" t="s">
        <v>1387</v>
      </c>
    </row>
    <row r="134" spans="1:5" x14ac:dyDescent="0.25">
      <c r="A134" s="276"/>
      <c r="B134" s="273"/>
      <c r="C134" s="91" t="s">
        <v>1345</v>
      </c>
      <c r="D134" s="92" t="s">
        <v>1346</v>
      </c>
      <c r="E134" s="92" t="s">
        <v>1388</v>
      </c>
    </row>
    <row r="135" spans="1:5" x14ac:dyDescent="0.25">
      <c r="A135" s="276"/>
      <c r="B135" s="273"/>
      <c r="C135" s="91" t="s">
        <v>1347</v>
      </c>
      <c r="D135" s="92" t="s">
        <v>1348</v>
      </c>
      <c r="E135" s="92"/>
    </row>
    <row r="136" spans="1:5" ht="21" x14ac:dyDescent="0.25">
      <c r="A136" s="276"/>
      <c r="B136" s="273"/>
      <c r="C136" s="91" t="s">
        <v>1349</v>
      </c>
      <c r="D136" s="92" t="s">
        <v>1350</v>
      </c>
      <c r="E136" s="92"/>
    </row>
    <row r="137" spans="1:5" ht="21" x14ac:dyDescent="0.25">
      <c r="A137" s="276"/>
      <c r="B137" s="273"/>
      <c r="C137" s="91" t="s">
        <v>1351</v>
      </c>
      <c r="D137" s="92" t="s">
        <v>1352</v>
      </c>
      <c r="E137" s="92" t="s">
        <v>1389</v>
      </c>
    </row>
    <row r="138" spans="1:5" ht="21" x14ac:dyDescent="0.25">
      <c r="A138" s="276"/>
      <c r="B138" s="273"/>
      <c r="C138" s="91" t="s">
        <v>1353</v>
      </c>
      <c r="D138" s="92" t="s">
        <v>1354</v>
      </c>
      <c r="E138" s="92" t="s">
        <v>1390</v>
      </c>
    </row>
    <row r="139" spans="1:5" ht="21" x14ac:dyDescent="0.25">
      <c r="A139" s="276"/>
      <c r="B139" s="273"/>
      <c r="C139" s="91" t="s">
        <v>1355</v>
      </c>
      <c r="D139" s="92" t="s">
        <v>1356</v>
      </c>
      <c r="E139" s="92" t="s">
        <v>1281</v>
      </c>
    </row>
    <row r="140" spans="1:5" x14ac:dyDescent="0.25">
      <c r="A140" s="276"/>
      <c r="B140" s="273"/>
      <c r="C140" s="91" t="s">
        <v>1357</v>
      </c>
      <c r="D140" s="92" t="s">
        <v>1358</v>
      </c>
      <c r="E140" s="92" t="s">
        <v>1281</v>
      </c>
    </row>
    <row r="141" spans="1:5" ht="21" x14ac:dyDescent="0.25">
      <c r="A141" s="276"/>
      <c r="B141" s="273"/>
      <c r="C141" s="91" t="s">
        <v>1359</v>
      </c>
      <c r="D141" s="92" t="s">
        <v>1360</v>
      </c>
      <c r="E141" s="92" t="s">
        <v>1389</v>
      </c>
    </row>
    <row r="142" spans="1:5" x14ac:dyDescent="0.25">
      <c r="A142" s="276"/>
      <c r="B142" s="273"/>
      <c r="C142" s="91" t="s">
        <v>1361</v>
      </c>
      <c r="D142" s="92" t="s">
        <v>1362</v>
      </c>
      <c r="E142" s="92" t="s">
        <v>1281</v>
      </c>
    </row>
    <row r="143" spans="1:5" ht="21" x14ac:dyDescent="0.25">
      <c r="A143" s="276"/>
      <c r="B143" s="273"/>
      <c r="C143" s="91" t="s">
        <v>1363</v>
      </c>
      <c r="D143" s="92" t="s">
        <v>1364</v>
      </c>
      <c r="E143" s="92" t="s">
        <v>1281</v>
      </c>
    </row>
    <row r="144" spans="1:5" ht="21" x14ac:dyDescent="0.25">
      <c r="A144" s="276"/>
      <c r="B144" s="273"/>
      <c r="C144" s="91" t="s">
        <v>1365</v>
      </c>
      <c r="D144" s="92" t="s">
        <v>1366</v>
      </c>
      <c r="E144" s="92" t="s">
        <v>1281</v>
      </c>
    </row>
    <row r="145" spans="1:5" ht="21" x14ac:dyDescent="0.25">
      <c r="A145" s="276"/>
      <c r="B145" s="273"/>
      <c r="C145" s="91" t="s">
        <v>1367</v>
      </c>
      <c r="D145" s="92" t="s">
        <v>1368</v>
      </c>
      <c r="E145" s="92" t="s">
        <v>1391</v>
      </c>
    </row>
    <row r="146" spans="1:5" ht="21" x14ac:dyDescent="0.25">
      <c r="A146" s="276"/>
      <c r="B146" s="273"/>
      <c r="C146" s="91" t="s">
        <v>1369</v>
      </c>
      <c r="D146" s="92" t="s">
        <v>1370</v>
      </c>
      <c r="E146" s="92" t="s">
        <v>1392</v>
      </c>
    </row>
    <row r="147" spans="1:5" ht="21" x14ac:dyDescent="0.25">
      <c r="A147" s="276"/>
      <c r="B147" s="273"/>
      <c r="C147" s="91" t="s">
        <v>1371</v>
      </c>
      <c r="D147" s="92" t="s">
        <v>1372</v>
      </c>
      <c r="E147" s="92" t="s">
        <v>1279</v>
      </c>
    </row>
    <row r="148" spans="1:5" ht="21" x14ac:dyDescent="0.25">
      <c r="A148" s="276"/>
      <c r="B148" s="273"/>
      <c r="C148" s="91" t="s">
        <v>1373</v>
      </c>
      <c r="D148" s="92" t="s">
        <v>1374</v>
      </c>
      <c r="E148" s="92"/>
    </row>
    <row r="149" spans="1:5" ht="21" x14ac:dyDescent="0.25">
      <c r="A149" s="276"/>
      <c r="B149" s="273"/>
      <c r="C149" s="91" t="s">
        <v>1375</v>
      </c>
      <c r="D149" s="92" t="s">
        <v>1376</v>
      </c>
      <c r="E149" s="92"/>
    </row>
    <row r="150" spans="1:5" ht="21" x14ac:dyDescent="0.25">
      <c r="A150" s="276"/>
      <c r="B150" s="273"/>
      <c r="C150" s="91" t="s">
        <v>1377</v>
      </c>
      <c r="D150" s="92" t="s">
        <v>1378</v>
      </c>
      <c r="E150" s="92"/>
    </row>
    <row r="151" spans="1:5" x14ac:dyDescent="0.25">
      <c r="A151" s="276"/>
      <c r="B151" s="273"/>
      <c r="C151" s="91" t="s">
        <v>1379</v>
      </c>
      <c r="D151" s="92" t="s">
        <v>1380</v>
      </c>
      <c r="E151" s="92"/>
    </row>
    <row r="152" spans="1:5" x14ac:dyDescent="0.25">
      <c r="A152" s="276"/>
      <c r="B152" s="273"/>
      <c r="C152" s="91" t="s">
        <v>1381</v>
      </c>
      <c r="D152" s="92" t="s">
        <v>1382</v>
      </c>
      <c r="E152" s="92"/>
    </row>
    <row r="153" spans="1:5" x14ac:dyDescent="0.25">
      <c r="A153" s="276"/>
      <c r="B153" s="273"/>
      <c r="C153" s="91" t="s">
        <v>1383</v>
      </c>
      <c r="D153" s="92" t="s">
        <v>1384</v>
      </c>
      <c r="E153" s="92"/>
    </row>
    <row r="154" spans="1:5" x14ac:dyDescent="0.25">
      <c r="A154" s="277"/>
      <c r="B154" s="274"/>
      <c r="C154" s="91" t="s">
        <v>1385</v>
      </c>
      <c r="D154" s="92" t="s">
        <v>1386</v>
      </c>
      <c r="E154" s="92"/>
    </row>
    <row r="155" spans="1:5" ht="31.5" x14ac:dyDescent="0.25">
      <c r="A155" s="275" t="str">
        <f>'Capabilities Assessment'!B30</f>
        <v>SECURITY GUIDANCE (SGUD)</v>
      </c>
      <c r="B155" s="272" t="s">
        <v>896</v>
      </c>
      <c r="C155" s="91" t="s">
        <v>1393</v>
      </c>
      <c r="D155" s="92" t="s">
        <v>1401</v>
      </c>
      <c r="E155" s="92" t="s">
        <v>1417</v>
      </c>
    </row>
    <row r="156" spans="1:5" ht="31.5" x14ac:dyDescent="0.25">
      <c r="A156" s="276"/>
      <c r="B156" s="273"/>
      <c r="C156" s="91" t="s">
        <v>1394</v>
      </c>
      <c r="D156" s="92" t="s">
        <v>1400</v>
      </c>
      <c r="E156" s="92" t="s">
        <v>1418</v>
      </c>
    </row>
    <row r="157" spans="1:5" ht="31.5" x14ac:dyDescent="0.25">
      <c r="A157" s="276"/>
      <c r="B157" s="273"/>
      <c r="C157" s="91" t="s">
        <v>1395</v>
      </c>
      <c r="D157" s="92" t="s">
        <v>1402</v>
      </c>
      <c r="E157" s="92" t="s">
        <v>1419</v>
      </c>
    </row>
    <row r="158" spans="1:5" ht="21" x14ac:dyDescent="0.25">
      <c r="A158" s="276"/>
      <c r="B158" s="273"/>
      <c r="C158" s="91" t="s">
        <v>1396</v>
      </c>
      <c r="D158" s="92" t="s">
        <v>1398</v>
      </c>
      <c r="E158" s="92"/>
    </row>
    <row r="159" spans="1:5" ht="31.5" x14ac:dyDescent="0.25">
      <c r="A159" s="277"/>
      <c r="B159" s="274"/>
      <c r="C159" s="91" t="s">
        <v>1397</v>
      </c>
      <c r="D159" s="92" t="s">
        <v>1399</v>
      </c>
      <c r="E159" s="92"/>
    </row>
    <row r="160" spans="1:5" ht="21" x14ac:dyDescent="0.25">
      <c r="A160" s="275" t="str">
        <f>'Capabilities Assessment'!B31</f>
        <v>HEALTH DATA STORAGE CONFIDENTIALITY (STCF)</v>
      </c>
      <c r="B160" s="272" t="s">
        <v>898</v>
      </c>
      <c r="C160" s="91" t="s">
        <v>1403</v>
      </c>
      <c r="D160" s="92" t="s">
        <v>1416</v>
      </c>
      <c r="E160" s="92" t="s">
        <v>1244</v>
      </c>
    </row>
    <row r="161" spans="1:5" ht="21" x14ac:dyDescent="0.25">
      <c r="A161" s="276"/>
      <c r="B161" s="273"/>
      <c r="C161" s="91" t="s">
        <v>1404</v>
      </c>
      <c r="D161" s="92" t="s">
        <v>1415</v>
      </c>
      <c r="E161" s="92"/>
    </row>
    <row r="162" spans="1:5" ht="21" x14ac:dyDescent="0.25">
      <c r="A162" s="276"/>
      <c r="B162" s="273"/>
      <c r="C162" s="91" t="s">
        <v>1405</v>
      </c>
      <c r="D162" s="92" t="s">
        <v>1414</v>
      </c>
      <c r="E162" s="92"/>
    </row>
    <row r="163" spans="1:5" ht="21" x14ac:dyDescent="0.25">
      <c r="A163" s="276"/>
      <c r="B163" s="273"/>
      <c r="C163" s="91" t="s">
        <v>1406</v>
      </c>
      <c r="D163" s="92" t="s">
        <v>1413</v>
      </c>
      <c r="E163" s="92"/>
    </row>
    <row r="164" spans="1:5" ht="21" x14ac:dyDescent="0.25">
      <c r="A164" s="276"/>
      <c r="B164" s="273"/>
      <c r="C164" s="91" t="s">
        <v>1407</v>
      </c>
      <c r="D164" s="92" t="s">
        <v>1412</v>
      </c>
      <c r="E164" s="92" t="s">
        <v>1244</v>
      </c>
    </row>
    <row r="165" spans="1:5" ht="21" x14ac:dyDescent="0.25">
      <c r="A165" s="276"/>
      <c r="B165" s="273"/>
      <c r="C165" s="91" t="s">
        <v>1408</v>
      </c>
      <c r="D165" s="92" t="s">
        <v>1411</v>
      </c>
      <c r="E165" s="92"/>
    </row>
    <row r="166" spans="1:5" ht="21" x14ac:dyDescent="0.25">
      <c r="A166" s="277"/>
      <c r="B166" s="274"/>
      <c r="C166" s="91" t="s">
        <v>1409</v>
      </c>
      <c r="D166" s="92" t="s">
        <v>1410</v>
      </c>
      <c r="E166" s="92"/>
    </row>
    <row r="167" spans="1:5" ht="21" x14ac:dyDescent="0.25">
      <c r="A167" s="275" t="str">
        <f>'Capabilities Assessment'!B32</f>
        <v>TRANSMISSION CONFIDENTIALITY (TXCF)</v>
      </c>
      <c r="B167" s="272" t="s">
        <v>897</v>
      </c>
      <c r="C167" s="91" t="s">
        <v>1420</v>
      </c>
      <c r="D167" s="92" t="s">
        <v>1421</v>
      </c>
      <c r="E167" s="92" t="s">
        <v>1281</v>
      </c>
    </row>
    <row r="168" spans="1:5" ht="21" x14ac:dyDescent="0.25">
      <c r="A168" s="276"/>
      <c r="B168" s="273"/>
      <c r="C168" s="91" t="s">
        <v>1422</v>
      </c>
      <c r="D168" s="92" t="s">
        <v>1423</v>
      </c>
      <c r="E168" s="92" t="s">
        <v>1281</v>
      </c>
    </row>
    <row r="169" spans="1:5" x14ac:dyDescent="0.25">
      <c r="A169" s="276"/>
      <c r="B169" s="273"/>
      <c r="C169" s="91" t="s">
        <v>1424</v>
      </c>
      <c r="D169" s="92" t="s">
        <v>1425</v>
      </c>
      <c r="E169" s="92"/>
    </row>
    <row r="170" spans="1:5" ht="21" x14ac:dyDescent="0.25">
      <c r="A170" s="276"/>
      <c r="B170" s="273"/>
      <c r="C170" s="91" t="s">
        <v>1426</v>
      </c>
      <c r="D170" s="92" t="s">
        <v>1427</v>
      </c>
      <c r="E170" s="92" t="s">
        <v>1281</v>
      </c>
    </row>
    <row r="171" spans="1:5" x14ac:dyDescent="0.25">
      <c r="A171" s="276"/>
      <c r="B171" s="273"/>
      <c r="C171" s="91" t="s">
        <v>1428</v>
      </c>
      <c r="D171" s="92" t="s">
        <v>1429</v>
      </c>
      <c r="E171" s="92" t="s">
        <v>1281</v>
      </c>
    </row>
    <row r="172" spans="1:5" x14ac:dyDescent="0.25">
      <c r="A172" s="277"/>
      <c r="B172" s="274"/>
      <c r="C172" s="91" t="s">
        <v>1430</v>
      </c>
      <c r="D172" s="92" t="s">
        <v>1431</v>
      </c>
      <c r="E172" s="92"/>
    </row>
    <row r="173" spans="1:5" ht="52.5" customHeight="1" x14ac:dyDescent="0.25">
      <c r="A173" s="278" t="str">
        <f>'Capabilities Assessment'!B33</f>
        <v>TRANSMISSION INTEGRITY (TXIG)</v>
      </c>
      <c r="B173" s="279" t="s">
        <v>899</v>
      </c>
      <c r="C173" s="91" t="s">
        <v>1432</v>
      </c>
      <c r="D173" s="92" t="s">
        <v>1433</v>
      </c>
      <c r="E173" s="92" t="s">
        <v>1436</v>
      </c>
    </row>
    <row r="174" spans="1:5" x14ac:dyDescent="0.25">
      <c r="A174" s="278"/>
      <c r="B174" s="279"/>
      <c r="C174" s="91" t="s">
        <v>1434</v>
      </c>
      <c r="D174" s="92" t="s">
        <v>1435</v>
      </c>
      <c r="E174" s="92"/>
    </row>
  </sheetData>
  <sheetProtection sheet="1" objects="1" scenarios="1"/>
  <mergeCells count="35">
    <mergeCell ref="B36:B43"/>
    <mergeCell ref="A36:A43"/>
    <mergeCell ref="C3:D3"/>
    <mergeCell ref="B4:B5"/>
    <mergeCell ref="A4:A5"/>
    <mergeCell ref="B6:B35"/>
    <mergeCell ref="A6:A35"/>
    <mergeCell ref="B45:B78"/>
    <mergeCell ref="A45:A78"/>
    <mergeCell ref="A79:A80"/>
    <mergeCell ref="B79:B80"/>
    <mergeCell ref="B81:B86"/>
    <mergeCell ref="A81:A86"/>
    <mergeCell ref="B88:B89"/>
    <mergeCell ref="A88:A89"/>
    <mergeCell ref="B90:B104"/>
    <mergeCell ref="A90:A104"/>
    <mergeCell ref="B105:B108"/>
    <mergeCell ref="A105:A108"/>
    <mergeCell ref="B109:B124"/>
    <mergeCell ref="A109:A124"/>
    <mergeCell ref="B125:B128"/>
    <mergeCell ref="A125:A128"/>
    <mergeCell ref="B129:B132"/>
    <mergeCell ref="A129:A132"/>
    <mergeCell ref="B167:B172"/>
    <mergeCell ref="A167:A172"/>
    <mergeCell ref="A173:A174"/>
    <mergeCell ref="B173:B174"/>
    <mergeCell ref="B133:B154"/>
    <mergeCell ref="A133:A154"/>
    <mergeCell ref="B155:B159"/>
    <mergeCell ref="A155:A159"/>
    <mergeCell ref="B160:B166"/>
    <mergeCell ref="A160:A166"/>
  </mergeCells>
  <pageMargins left="0.7" right="0.7" top="1.0486111111111112" bottom="1.2847222222222223" header="0.3" footer="0.3"/>
  <pageSetup paperSize="3" fitToWidth="2" fitToHeight="0" orientation="landscape" horizontalDpi="1200" verticalDpi="1200" r:id="rId1"/>
  <headerFooter>
    <oddHeader>&amp;L&amp;G
&amp;"Cambria,Bold"&amp;14Form&amp;C&amp;"Cambria,Regular"  Doc Number: D0000003422
             Name: Product security standard assessment
        Revision: AB&amp;R&amp;"Cambria,Regular"Tab: Capabilities and MDS2</oddHeader>
    <oddFooter>&amp;L&amp;G&amp;R&amp;"Cambria,Regular"Page &amp;P of &amp;N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F156"/>
  <sheetViews>
    <sheetView zoomScale="130" zoomScaleNormal="130" zoomScalePageLayoutView="70" workbookViewId="0">
      <pane xSplit="1" ySplit="2" topLeftCell="B3" activePane="bottomRight" state="frozen"/>
      <selection pane="topRight" activeCell="B1" sqref="B1"/>
      <selection pane="bottomLeft" activeCell="A3" sqref="A3"/>
      <selection pane="bottomRight" activeCell="B114" sqref="B114"/>
    </sheetView>
  </sheetViews>
  <sheetFormatPr defaultColWidth="8.5703125" defaultRowHeight="12.75" x14ac:dyDescent="0.25"/>
  <cols>
    <col min="1" max="1" width="39.5703125" style="80" customWidth="1"/>
    <col min="2" max="2" width="66.42578125" style="71" customWidth="1"/>
    <col min="3" max="3" width="31.28515625" style="71" customWidth="1"/>
    <col min="4" max="4" width="80.28515625" style="71" customWidth="1"/>
    <col min="5" max="5" width="154.7109375" style="71" customWidth="1"/>
    <col min="6" max="6" width="41.7109375" style="81" customWidth="1"/>
    <col min="7" max="16384" width="8.5703125" style="71"/>
  </cols>
  <sheetData>
    <row r="1" spans="1:6" ht="15.75" x14ac:dyDescent="0.25">
      <c r="A1" s="20" t="s">
        <v>1468</v>
      </c>
      <c r="B1" s="20"/>
      <c r="C1" s="20"/>
      <c r="D1" s="20"/>
      <c r="E1" s="20"/>
      <c r="F1" s="20"/>
    </row>
    <row r="2" spans="1:6" s="73" customFormat="1" ht="38.25" x14ac:dyDescent="0.25">
      <c r="A2" s="72" t="s">
        <v>1489</v>
      </c>
      <c r="B2" s="72" t="s">
        <v>1488</v>
      </c>
      <c r="C2" s="72" t="s">
        <v>1487</v>
      </c>
      <c r="D2" s="72" t="s">
        <v>1490</v>
      </c>
      <c r="E2" s="72" t="s">
        <v>1491</v>
      </c>
      <c r="F2" s="72" t="s">
        <v>901</v>
      </c>
    </row>
    <row r="3" spans="1:6" ht="132" x14ac:dyDescent="0.25">
      <c r="A3" s="74" t="s">
        <v>269</v>
      </c>
      <c r="B3" s="75" t="s">
        <v>270</v>
      </c>
      <c r="C3" s="75" t="s">
        <v>1470</v>
      </c>
      <c r="D3" s="75" t="s">
        <v>271</v>
      </c>
      <c r="E3" s="75" t="s">
        <v>272</v>
      </c>
      <c r="F3" s="76" t="s">
        <v>272</v>
      </c>
    </row>
    <row r="4" spans="1:6" ht="409.5" x14ac:dyDescent="0.25">
      <c r="A4" s="74" t="s">
        <v>273</v>
      </c>
      <c r="B4" s="75" t="s">
        <v>274</v>
      </c>
      <c r="C4" s="75" t="s">
        <v>1471</v>
      </c>
      <c r="D4" s="75" t="s">
        <v>275</v>
      </c>
      <c r="E4" s="79" t="s">
        <v>276</v>
      </c>
      <c r="F4" s="76" t="s">
        <v>272</v>
      </c>
    </row>
    <row r="5" spans="1:6" ht="409.5" x14ac:dyDescent="0.25">
      <c r="A5" s="74" t="s">
        <v>277</v>
      </c>
      <c r="B5" s="79" t="s">
        <v>278</v>
      </c>
      <c r="C5" s="79" t="s">
        <v>1472</v>
      </c>
      <c r="D5" s="79" t="s">
        <v>279</v>
      </c>
      <c r="E5" s="79" t="s">
        <v>280</v>
      </c>
      <c r="F5" s="76" t="s">
        <v>272</v>
      </c>
    </row>
    <row r="6" spans="1:6" ht="84" x14ac:dyDescent="0.25">
      <c r="A6" s="74" t="s">
        <v>281</v>
      </c>
      <c r="B6" s="79" t="s">
        <v>282</v>
      </c>
      <c r="C6" s="79" t="s">
        <v>1473</v>
      </c>
      <c r="D6" s="79" t="s">
        <v>283</v>
      </c>
      <c r="E6" s="79" t="s">
        <v>272</v>
      </c>
      <c r="F6" s="76" t="s">
        <v>272</v>
      </c>
    </row>
    <row r="7" spans="1:6" ht="409.5" x14ac:dyDescent="0.25">
      <c r="A7" s="74" t="s">
        <v>284</v>
      </c>
      <c r="B7" s="79" t="s">
        <v>285</v>
      </c>
      <c r="C7" s="79" t="s">
        <v>1474</v>
      </c>
      <c r="D7" s="79" t="s">
        <v>286</v>
      </c>
      <c r="E7" s="79" t="s">
        <v>287</v>
      </c>
      <c r="F7" s="76" t="s">
        <v>272</v>
      </c>
    </row>
    <row r="8" spans="1:6" ht="108" x14ac:dyDescent="0.25">
      <c r="A8" s="74" t="s">
        <v>288</v>
      </c>
      <c r="B8" s="79" t="s">
        <v>289</v>
      </c>
      <c r="C8" s="79" t="s">
        <v>1475</v>
      </c>
      <c r="D8" s="79" t="s">
        <v>290</v>
      </c>
      <c r="E8" s="79" t="s">
        <v>291</v>
      </c>
      <c r="F8" s="76" t="s">
        <v>272</v>
      </c>
    </row>
    <row r="9" spans="1:6" ht="240" x14ac:dyDescent="0.25">
      <c r="A9" s="74" t="s">
        <v>292</v>
      </c>
      <c r="B9" s="79" t="s">
        <v>293</v>
      </c>
      <c r="C9" s="79" t="s">
        <v>1475</v>
      </c>
      <c r="D9" s="79" t="s">
        <v>294</v>
      </c>
      <c r="E9" s="79" t="s">
        <v>272</v>
      </c>
      <c r="F9" s="76" t="s">
        <v>272</v>
      </c>
    </row>
    <row r="10" spans="1:6" ht="72" x14ac:dyDescent="0.25">
      <c r="A10" s="74" t="s">
        <v>295</v>
      </c>
      <c r="B10" s="79" t="s">
        <v>296</v>
      </c>
      <c r="C10" s="79" t="s">
        <v>1476</v>
      </c>
      <c r="D10" s="79" t="s">
        <v>297</v>
      </c>
      <c r="E10" s="79" t="s">
        <v>298</v>
      </c>
      <c r="F10" s="76" t="s">
        <v>272</v>
      </c>
    </row>
    <row r="11" spans="1:6" ht="121.15" customHeight="1" x14ac:dyDescent="0.25">
      <c r="A11" s="74" t="s">
        <v>299</v>
      </c>
      <c r="B11" s="79" t="s">
        <v>300</v>
      </c>
      <c r="C11" s="79" t="s">
        <v>272</v>
      </c>
      <c r="D11" s="79" t="s">
        <v>301</v>
      </c>
      <c r="E11" s="79" t="s">
        <v>302</v>
      </c>
      <c r="F11" s="76" t="s">
        <v>272</v>
      </c>
    </row>
    <row r="12" spans="1:6" ht="168" x14ac:dyDescent="0.25">
      <c r="A12" s="74" t="s">
        <v>303</v>
      </c>
      <c r="B12" s="79" t="s">
        <v>304</v>
      </c>
      <c r="C12" s="79" t="s">
        <v>272</v>
      </c>
      <c r="D12" s="79" t="s">
        <v>305</v>
      </c>
      <c r="E12" s="79" t="s">
        <v>272</v>
      </c>
      <c r="F12" s="76" t="s">
        <v>272</v>
      </c>
    </row>
    <row r="13" spans="1:6" ht="360" x14ac:dyDescent="0.25">
      <c r="A13" s="74" t="s">
        <v>306</v>
      </c>
      <c r="B13" s="79" t="s">
        <v>307</v>
      </c>
      <c r="C13" s="79" t="s">
        <v>1477</v>
      </c>
      <c r="D13" s="79" t="s">
        <v>308</v>
      </c>
      <c r="E13" s="79" t="s">
        <v>309</v>
      </c>
      <c r="F13" s="76" t="s">
        <v>272</v>
      </c>
    </row>
    <row r="14" spans="1:6" ht="228" x14ac:dyDescent="0.25">
      <c r="A14" s="74" t="s">
        <v>310</v>
      </c>
      <c r="B14" s="79" t="s">
        <v>311</v>
      </c>
      <c r="C14" s="79" t="s">
        <v>1478</v>
      </c>
      <c r="D14" s="79" t="s">
        <v>312</v>
      </c>
      <c r="E14" s="79" t="s">
        <v>313</v>
      </c>
      <c r="F14" s="76" t="s">
        <v>272</v>
      </c>
    </row>
    <row r="15" spans="1:6" ht="288" x14ac:dyDescent="0.25">
      <c r="A15" s="74" t="s">
        <v>314</v>
      </c>
      <c r="B15" s="79" t="s">
        <v>315</v>
      </c>
      <c r="C15" s="79" t="s">
        <v>1479</v>
      </c>
      <c r="D15" s="79" t="s">
        <v>316</v>
      </c>
      <c r="E15" s="79" t="s">
        <v>317</v>
      </c>
      <c r="F15" s="76" t="s">
        <v>272</v>
      </c>
    </row>
    <row r="16" spans="1:6" ht="84" x14ac:dyDescent="0.25">
      <c r="A16" s="74" t="s">
        <v>318</v>
      </c>
      <c r="B16" s="79" t="s">
        <v>319</v>
      </c>
      <c r="C16" s="79" t="s">
        <v>272</v>
      </c>
      <c r="D16" s="79" t="s">
        <v>320</v>
      </c>
      <c r="E16" s="79" t="s">
        <v>321</v>
      </c>
      <c r="F16" s="76" t="s">
        <v>272</v>
      </c>
    </row>
    <row r="17" spans="1:6" ht="108" x14ac:dyDescent="0.25">
      <c r="A17" s="74" t="s">
        <v>322</v>
      </c>
      <c r="B17" s="79" t="s">
        <v>323</v>
      </c>
      <c r="C17" s="79" t="s">
        <v>272</v>
      </c>
      <c r="D17" s="79" t="s">
        <v>324</v>
      </c>
      <c r="E17" s="79" t="s">
        <v>272</v>
      </c>
      <c r="F17" s="76" t="s">
        <v>272</v>
      </c>
    </row>
    <row r="18" spans="1:6" ht="168" x14ac:dyDescent="0.25">
      <c r="A18" s="74" t="s">
        <v>325</v>
      </c>
      <c r="B18" s="79" t="s">
        <v>326</v>
      </c>
      <c r="C18" s="79" t="s">
        <v>1480</v>
      </c>
      <c r="D18" s="79" t="s">
        <v>327</v>
      </c>
      <c r="E18" s="79" t="s">
        <v>328</v>
      </c>
      <c r="F18" s="76" t="s">
        <v>272</v>
      </c>
    </row>
    <row r="19" spans="1:6" ht="156" x14ac:dyDescent="0.25">
      <c r="A19" s="74" t="s">
        <v>329</v>
      </c>
      <c r="B19" s="75" t="s">
        <v>330</v>
      </c>
      <c r="C19" s="75" t="s">
        <v>1481</v>
      </c>
      <c r="D19" s="75" t="s">
        <v>331</v>
      </c>
      <c r="E19" s="75" t="s">
        <v>272</v>
      </c>
      <c r="F19" s="76" t="s">
        <v>272</v>
      </c>
    </row>
    <row r="20" spans="1:6" ht="120" x14ac:dyDescent="0.25">
      <c r="A20" s="74" t="s">
        <v>332</v>
      </c>
      <c r="B20" s="75" t="s">
        <v>333</v>
      </c>
      <c r="C20" s="75" t="s">
        <v>1482</v>
      </c>
      <c r="D20" s="75" t="s">
        <v>334</v>
      </c>
      <c r="E20" s="79" t="s">
        <v>335</v>
      </c>
      <c r="F20" s="76" t="s">
        <v>272</v>
      </c>
    </row>
    <row r="21" spans="1:6" ht="324" x14ac:dyDescent="0.25">
      <c r="A21" s="74" t="s">
        <v>336</v>
      </c>
      <c r="B21" s="79" t="s">
        <v>337</v>
      </c>
      <c r="C21" s="79" t="s">
        <v>1483</v>
      </c>
      <c r="D21" s="79" t="s">
        <v>338</v>
      </c>
      <c r="E21" s="79" t="s">
        <v>339</v>
      </c>
      <c r="F21" s="76" t="s">
        <v>272</v>
      </c>
    </row>
    <row r="22" spans="1:6" ht="132" x14ac:dyDescent="0.25">
      <c r="A22" s="74" t="s">
        <v>340</v>
      </c>
      <c r="B22" s="75" t="s">
        <v>341</v>
      </c>
      <c r="C22" s="75" t="s">
        <v>1481</v>
      </c>
      <c r="D22" s="75" t="s">
        <v>342</v>
      </c>
      <c r="E22" s="75" t="s">
        <v>272</v>
      </c>
      <c r="F22" s="76" t="s">
        <v>272</v>
      </c>
    </row>
    <row r="23" spans="1:6" ht="252" x14ac:dyDescent="0.25">
      <c r="A23" s="74" t="s">
        <v>343</v>
      </c>
      <c r="B23" s="75" t="s">
        <v>344</v>
      </c>
      <c r="C23" s="75" t="s">
        <v>272</v>
      </c>
      <c r="D23" s="75" t="s">
        <v>345</v>
      </c>
      <c r="E23" s="79" t="s">
        <v>346</v>
      </c>
      <c r="F23" s="76" t="s">
        <v>272</v>
      </c>
    </row>
    <row r="24" spans="1:6" ht="120" x14ac:dyDescent="0.25">
      <c r="A24" s="74" t="s">
        <v>347</v>
      </c>
      <c r="B24" s="79" t="s">
        <v>348</v>
      </c>
      <c r="C24" s="79" t="s">
        <v>1484</v>
      </c>
      <c r="D24" s="79" t="s">
        <v>349</v>
      </c>
      <c r="E24" s="79" t="s">
        <v>350</v>
      </c>
      <c r="F24" s="76" t="s">
        <v>272</v>
      </c>
    </row>
    <row r="25" spans="1:6" ht="60" x14ac:dyDescent="0.25">
      <c r="A25" s="74" t="s">
        <v>351</v>
      </c>
      <c r="B25" s="79" t="s">
        <v>352</v>
      </c>
      <c r="C25" s="79" t="s">
        <v>1485</v>
      </c>
      <c r="D25" s="79" t="s">
        <v>353</v>
      </c>
      <c r="E25" s="79" t="s">
        <v>354</v>
      </c>
      <c r="F25" s="76" t="s">
        <v>272</v>
      </c>
    </row>
    <row r="26" spans="1:6" ht="276" x14ac:dyDescent="0.25">
      <c r="A26" s="74" t="s">
        <v>355</v>
      </c>
      <c r="B26" s="79" t="s">
        <v>356</v>
      </c>
      <c r="C26" s="79" t="s">
        <v>272</v>
      </c>
      <c r="D26" s="79" t="s">
        <v>357</v>
      </c>
      <c r="E26" s="79" t="s">
        <v>358</v>
      </c>
      <c r="F26" s="76" t="s">
        <v>272</v>
      </c>
    </row>
    <row r="27" spans="1:6" ht="409.5" x14ac:dyDescent="0.25">
      <c r="A27" s="74" t="s">
        <v>359</v>
      </c>
      <c r="B27" s="79" t="s">
        <v>360</v>
      </c>
      <c r="C27" s="79" t="s">
        <v>1486</v>
      </c>
      <c r="D27" s="79" t="s">
        <v>361</v>
      </c>
      <c r="E27" s="79" t="s">
        <v>362</v>
      </c>
      <c r="F27" s="76" t="s">
        <v>272</v>
      </c>
    </row>
    <row r="28" spans="1:6" ht="108" x14ac:dyDescent="0.25">
      <c r="A28" s="74" t="s">
        <v>363</v>
      </c>
      <c r="B28" s="79" t="s">
        <v>364</v>
      </c>
      <c r="C28" s="79" t="s">
        <v>272</v>
      </c>
      <c r="D28" s="79" t="s">
        <v>365</v>
      </c>
      <c r="E28" s="79" t="s">
        <v>366</v>
      </c>
      <c r="F28" s="76" t="s">
        <v>272</v>
      </c>
    </row>
    <row r="29" spans="1:6" ht="96" x14ac:dyDescent="0.25">
      <c r="A29" s="74" t="s">
        <v>367</v>
      </c>
      <c r="B29" s="79" t="s">
        <v>368</v>
      </c>
      <c r="C29" s="79" t="s">
        <v>1492</v>
      </c>
      <c r="D29" s="79" t="s">
        <v>369</v>
      </c>
      <c r="E29" s="79" t="s">
        <v>370</v>
      </c>
      <c r="F29" s="76" t="s">
        <v>272</v>
      </c>
    </row>
    <row r="30" spans="1:6" ht="324" x14ac:dyDescent="0.25">
      <c r="A30" s="74" t="s">
        <v>371</v>
      </c>
      <c r="B30" s="79" t="s">
        <v>372</v>
      </c>
      <c r="C30" s="79" t="s">
        <v>1493</v>
      </c>
      <c r="D30" s="79" t="s">
        <v>373</v>
      </c>
      <c r="E30" s="79" t="s">
        <v>374</v>
      </c>
      <c r="F30" s="76" t="s">
        <v>272</v>
      </c>
    </row>
    <row r="31" spans="1:6" ht="348" x14ac:dyDescent="0.25">
      <c r="A31" s="74" t="s">
        <v>375</v>
      </c>
      <c r="B31" s="79" t="s">
        <v>376</v>
      </c>
      <c r="C31" s="79" t="s">
        <v>272</v>
      </c>
      <c r="D31" s="79" t="s">
        <v>377</v>
      </c>
      <c r="E31" s="79" t="s">
        <v>378</v>
      </c>
      <c r="F31" s="76" t="s">
        <v>272</v>
      </c>
    </row>
    <row r="32" spans="1:6" ht="84" x14ac:dyDescent="0.25">
      <c r="A32" s="74" t="s">
        <v>379</v>
      </c>
      <c r="B32" s="79" t="s">
        <v>380</v>
      </c>
      <c r="C32" s="79" t="s">
        <v>1494</v>
      </c>
      <c r="D32" s="79" t="s">
        <v>381</v>
      </c>
      <c r="E32" s="79" t="s">
        <v>382</v>
      </c>
      <c r="F32" s="76" t="s">
        <v>272</v>
      </c>
    </row>
    <row r="33" spans="1:6" ht="204" x14ac:dyDescent="0.25">
      <c r="A33" s="74" t="s">
        <v>383</v>
      </c>
      <c r="B33" s="79" t="s">
        <v>384</v>
      </c>
      <c r="C33" s="79" t="s">
        <v>1495</v>
      </c>
      <c r="D33" s="79" t="s">
        <v>385</v>
      </c>
      <c r="E33" s="79" t="s">
        <v>386</v>
      </c>
      <c r="F33" s="76" t="s">
        <v>272</v>
      </c>
    </row>
    <row r="34" spans="1:6" ht="72" x14ac:dyDescent="0.25">
      <c r="A34" s="74" t="s">
        <v>387</v>
      </c>
      <c r="B34" s="79" t="s">
        <v>388</v>
      </c>
      <c r="C34" s="79" t="s">
        <v>272</v>
      </c>
      <c r="D34" s="79" t="s">
        <v>389</v>
      </c>
      <c r="E34" s="79" t="s">
        <v>390</v>
      </c>
      <c r="F34" s="76" t="s">
        <v>272</v>
      </c>
    </row>
    <row r="35" spans="1:6" ht="72" x14ac:dyDescent="0.25">
      <c r="A35" s="74" t="s">
        <v>391</v>
      </c>
      <c r="B35" s="79" t="s">
        <v>392</v>
      </c>
      <c r="C35" s="79" t="s">
        <v>1484</v>
      </c>
      <c r="D35" s="79" t="s">
        <v>393</v>
      </c>
      <c r="E35" s="79" t="s">
        <v>394</v>
      </c>
      <c r="F35" s="76" t="s">
        <v>272</v>
      </c>
    </row>
    <row r="36" spans="1:6" ht="48" x14ac:dyDescent="0.25">
      <c r="A36" s="74" t="s">
        <v>395</v>
      </c>
      <c r="B36" s="79" t="s">
        <v>396</v>
      </c>
      <c r="C36" s="79" t="s">
        <v>272</v>
      </c>
      <c r="D36" s="79" t="s">
        <v>397</v>
      </c>
      <c r="E36" s="79" t="s">
        <v>272</v>
      </c>
      <c r="F36" s="76" t="s">
        <v>272</v>
      </c>
    </row>
    <row r="37" spans="1:6" ht="120" x14ac:dyDescent="0.25">
      <c r="A37" s="74" t="s">
        <v>398</v>
      </c>
      <c r="B37" s="79" t="s">
        <v>399</v>
      </c>
      <c r="C37" s="79" t="s">
        <v>272</v>
      </c>
      <c r="D37" s="79" t="s">
        <v>400</v>
      </c>
      <c r="E37" s="79" t="s">
        <v>401</v>
      </c>
      <c r="F37" s="76" t="s">
        <v>272</v>
      </c>
    </row>
    <row r="38" spans="1:6" ht="204" x14ac:dyDescent="0.25">
      <c r="A38" s="74" t="s">
        <v>402</v>
      </c>
      <c r="B38" s="79" t="s">
        <v>403</v>
      </c>
      <c r="C38" s="79" t="s">
        <v>272</v>
      </c>
      <c r="D38" s="79" t="s">
        <v>404</v>
      </c>
      <c r="E38" s="79" t="s">
        <v>405</v>
      </c>
      <c r="F38" s="76" t="s">
        <v>272</v>
      </c>
    </row>
    <row r="39" spans="1:6" ht="156" x14ac:dyDescent="0.25">
      <c r="A39" s="74" t="s">
        <v>406</v>
      </c>
      <c r="B39" s="75" t="s">
        <v>407</v>
      </c>
      <c r="C39" s="75" t="s">
        <v>1481</v>
      </c>
      <c r="D39" s="75" t="s">
        <v>408</v>
      </c>
      <c r="E39" s="75" t="s">
        <v>272</v>
      </c>
      <c r="F39" s="76" t="s">
        <v>272</v>
      </c>
    </row>
    <row r="40" spans="1:6" ht="409.5" x14ac:dyDescent="0.25">
      <c r="A40" s="74" t="s">
        <v>409</v>
      </c>
      <c r="B40" s="75" t="s">
        <v>410</v>
      </c>
      <c r="C40" s="75" t="s">
        <v>272</v>
      </c>
      <c r="D40" s="75" t="s">
        <v>411</v>
      </c>
      <c r="E40" s="79" t="s">
        <v>412</v>
      </c>
      <c r="F40" s="76" t="s">
        <v>272</v>
      </c>
    </row>
    <row r="41" spans="1:6" ht="384" x14ac:dyDescent="0.25">
      <c r="A41" s="74" t="s">
        <v>413</v>
      </c>
      <c r="B41" s="79" t="s">
        <v>414</v>
      </c>
      <c r="C41" s="79" t="s">
        <v>1496</v>
      </c>
      <c r="D41" s="79" t="s">
        <v>415</v>
      </c>
      <c r="E41" s="79" t="s">
        <v>416</v>
      </c>
      <c r="F41" s="76" t="s">
        <v>272</v>
      </c>
    </row>
    <row r="42" spans="1:6" ht="132" x14ac:dyDescent="0.25">
      <c r="A42" s="74" t="s">
        <v>417</v>
      </c>
      <c r="B42" s="79" t="s">
        <v>418</v>
      </c>
      <c r="C42" s="79" t="s">
        <v>1497</v>
      </c>
      <c r="D42" s="79" t="s">
        <v>419</v>
      </c>
      <c r="E42" s="79" t="s">
        <v>420</v>
      </c>
      <c r="F42" s="76" t="s">
        <v>272</v>
      </c>
    </row>
    <row r="43" spans="1:6" ht="372" x14ac:dyDescent="0.25">
      <c r="A43" s="74" t="s">
        <v>421</v>
      </c>
      <c r="B43" s="79" t="s">
        <v>422</v>
      </c>
      <c r="C43" s="79" t="s">
        <v>1498</v>
      </c>
      <c r="D43" s="79" t="s">
        <v>423</v>
      </c>
      <c r="E43" s="79" t="s">
        <v>424</v>
      </c>
      <c r="F43" s="76" t="s">
        <v>272</v>
      </c>
    </row>
    <row r="44" spans="1:6" ht="324" x14ac:dyDescent="0.25">
      <c r="A44" s="74" t="s">
        <v>425</v>
      </c>
      <c r="B44" s="79" t="s">
        <v>426</v>
      </c>
      <c r="C44" s="79" t="s">
        <v>272</v>
      </c>
      <c r="D44" s="79" t="s">
        <v>427</v>
      </c>
      <c r="E44" s="79" t="s">
        <v>428</v>
      </c>
      <c r="F44" s="76" t="s">
        <v>272</v>
      </c>
    </row>
    <row r="45" spans="1:6" ht="348" x14ac:dyDescent="0.25">
      <c r="A45" s="74" t="s">
        <v>429</v>
      </c>
      <c r="B45" s="79" t="s">
        <v>430</v>
      </c>
      <c r="C45" s="79" t="s">
        <v>1499</v>
      </c>
      <c r="D45" s="79" t="s">
        <v>431</v>
      </c>
      <c r="E45" s="79" t="s">
        <v>432</v>
      </c>
      <c r="F45" s="76" t="s">
        <v>272</v>
      </c>
    </row>
    <row r="46" spans="1:6" ht="216" x14ac:dyDescent="0.25">
      <c r="A46" s="74" t="s">
        <v>433</v>
      </c>
      <c r="B46" s="79" t="s">
        <v>434</v>
      </c>
      <c r="C46" s="79" t="s">
        <v>1500</v>
      </c>
      <c r="D46" s="79" t="s">
        <v>435</v>
      </c>
      <c r="E46" s="79" t="s">
        <v>436</v>
      </c>
      <c r="F46" s="76" t="s">
        <v>272</v>
      </c>
    </row>
    <row r="47" spans="1:6" ht="132" x14ac:dyDescent="0.25">
      <c r="A47" s="74" t="s">
        <v>437</v>
      </c>
      <c r="B47" s="75" t="s">
        <v>438</v>
      </c>
      <c r="C47" s="75" t="s">
        <v>1481</v>
      </c>
      <c r="D47" s="75" t="s">
        <v>439</v>
      </c>
      <c r="E47" s="75" t="s">
        <v>272</v>
      </c>
      <c r="F47" s="76" t="s">
        <v>272</v>
      </c>
    </row>
    <row r="48" spans="1:6" ht="409.5" x14ac:dyDescent="0.25">
      <c r="A48" s="74" t="s">
        <v>440</v>
      </c>
      <c r="B48" s="75" t="s">
        <v>441</v>
      </c>
      <c r="C48" s="75" t="s">
        <v>1501</v>
      </c>
      <c r="D48" s="75" t="s">
        <v>442</v>
      </c>
      <c r="E48" s="79" t="s">
        <v>443</v>
      </c>
      <c r="F48" s="76" t="s">
        <v>272</v>
      </c>
    </row>
    <row r="49" spans="1:6" ht="120" x14ac:dyDescent="0.25">
      <c r="A49" s="74" t="s">
        <v>444</v>
      </c>
      <c r="B49" s="79" t="s">
        <v>445</v>
      </c>
      <c r="C49" s="79" t="s">
        <v>1483</v>
      </c>
      <c r="D49" s="79" t="s">
        <v>446</v>
      </c>
      <c r="E49" s="79" t="s">
        <v>447</v>
      </c>
      <c r="F49" s="76" t="s">
        <v>272</v>
      </c>
    </row>
    <row r="50" spans="1:6" ht="216" x14ac:dyDescent="0.25">
      <c r="A50" s="74" t="s">
        <v>448</v>
      </c>
      <c r="B50" s="79" t="s">
        <v>449</v>
      </c>
      <c r="C50" s="79" t="s">
        <v>1502</v>
      </c>
      <c r="D50" s="79" t="s">
        <v>450</v>
      </c>
      <c r="E50" s="79" t="s">
        <v>451</v>
      </c>
      <c r="F50" s="76" t="s">
        <v>272</v>
      </c>
    </row>
    <row r="51" spans="1:6" ht="144" x14ac:dyDescent="0.25">
      <c r="A51" s="74" t="s">
        <v>452</v>
      </c>
      <c r="B51" s="79" t="s">
        <v>453</v>
      </c>
      <c r="C51" s="79" t="s">
        <v>1503</v>
      </c>
      <c r="D51" s="79" t="s">
        <v>454</v>
      </c>
      <c r="E51" s="79" t="s">
        <v>455</v>
      </c>
      <c r="F51" s="76" t="s">
        <v>272</v>
      </c>
    </row>
    <row r="52" spans="1:6" ht="264" x14ac:dyDescent="0.25">
      <c r="A52" s="74" t="s">
        <v>456</v>
      </c>
      <c r="B52" s="79" t="s">
        <v>457</v>
      </c>
      <c r="C52" s="79" t="s">
        <v>1503</v>
      </c>
      <c r="D52" s="79" t="s">
        <v>458</v>
      </c>
      <c r="E52" s="79" t="s">
        <v>459</v>
      </c>
      <c r="F52" s="76" t="s">
        <v>272</v>
      </c>
    </row>
    <row r="53" spans="1:6" ht="312" x14ac:dyDescent="0.25">
      <c r="A53" s="74" t="s">
        <v>460</v>
      </c>
      <c r="B53" s="79" t="s">
        <v>461</v>
      </c>
      <c r="C53" s="79" t="s">
        <v>1504</v>
      </c>
      <c r="D53" s="79" t="s">
        <v>462</v>
      </c>
      <c r="E53" s="79" t="s">
        <v>463</v>
      </c>
      <c r="F53" s="76" t="s">
        <v>272</v>
      </c>
    </row>
    <row r="54" spans="1:6" ht="324" x14ac:dyDescent="0.25">
      <c r="A54" s="74" t="s">
        <v>464</v>
      </c>
      <c r="B54" s="79" t="s">
        <v>465</v>
      </c>
      <c r="C54" s="79" t="s">
        <v>1505</v>
      </c>
      <c r="D54" s="79" t="s">
        <v>466</v>
      </c>
      <c r="E54" s="79" t="s">
        <v>467</v>
      </c>
      <c r="F54" s="76" t="s">
        <v>272</v>
      </c>
    </row>
    <row r="55" spans="1:6" ht="228" x14ac:dyDescent="0.25">
      <c r="A55" s="74" t="s">
        <v>468</v>
      </c>
      <c r="B55" s="79" t="s">
        <v>469</v>
      </c>
      <c r="C55" s="79" t="s">
        <v>1506</v>
      </c>
      <c r="D55" s="79" t="s">
        <v>470</v>
      </c>
      <c r="E55" s="79" t="s">
        <v>471</v>
      </c>
      <c r="F55" s="76" t="s">
        <v>272</v>
      </c>
    </row>
    <row r="56" spans="1:6" ht="144" x14ac:dyDescent="0.25">
      <c r="A56" s="74" t="s">
        <v>472</v>
      </c>
      <c r="B56" s="79" t="s">
        <v>473</v>
      </c>
      <c r="C56" s="79" t="s">
        <v>1507</v>
      </c>
      <c r="D56" s="79" t="s">
        <v>474</v>
      </c>
      <c r="E56" s="79" t="s">
        <v>272</v>
      </c>
      <c r="F56" s="76" t="s">
        <v>272</v>
      </c>
    </row>
    <row r="57" spans="1:6" ht="183" customHeight="1" x14ac:dyDescent="0.25">
      <c r="A57" s="74" t="s">
        <v>475</v>
      </c>
      <c r="B57" s="75" t="s">
        <v>476</v>
      </c>
      <c r="C57" s="75" t="s">
        <v>1481</v>
      </c>
      <c r="D57" s="75" t="s">
        <v>477</v>
      </c>
      <c r="E57" s="75" t="s">
        <v>272</v>
      </c>
      <c r="F57" s="76" t="s">
        <v>272</v>
      </c>
    </row>
    <row r="58" spans="1:6" ht="409.5" x14ac:dyDescent="0.25">
      <c r="A58" s="74" t="s">
        <v>478</v>
      </c>
      <c r="B58" s="75" t="s">
        <v>479</v>
      </c>
      <c r="C58" s="75" t="s">
        <v>1508</v>
      </c>
      <c r="D58" s="75" t="s">
        <v>480</v>
      </c>
      <c r="E58" s="79" t="s">
        <v>481</v>
      </c>
      <c r="F58" s="76" t="s">
        <v>272</v>
      </c>
    </row>
    <row r="59" spans="1:6" ht="336" x14ac:dyDescent="0.25">
      <c r="A59" s="74" t="s">
        <v>482</v>
      </c>
      <c r="B59" s="79" t="s">
        <v>483</v>
      </c>
      <c r="C59" s="79" t="s">
        <v>1508</v>
      </c>
      <c r="D59" s="79" t="s">
        <v>484</v>
      </c>
      <c r="E59" s="79" t="s">
        <v>485</v>
      </c>
      <c r="F59" s="76" t="s">
        <v>272</v>
      </c>
    </row>
    <row r="60" spans="1:6" ht="409.5" x14ac:dyDescent="0.25">
      <c r="A60" s="74" t="s">
        <v>486</v>
      </c>
      <c r="B60" s="79" t="s">
        <v>487</v>
      </c>
      <c r="C60" s="79" t="s">
        <v>1509</v>
      </c>
      <c r="D60" s="79" t="s">
        <v>488</v>
      </c>
      <c r="E60" s="79" t="s">
        <v>489</v>
      </c>
      <c r="F60" s="76" t="s">
        <v>272</v>
      </c>
    </row>
    <row r="61" spans="1:6" ht="48" x14ac:dyDescent="0.25">
      <c r="A61" s="74" t="s">
        <v>490</v>
      </c>
      <c r="B61" s="79" t="s">
        <v>491</v>
      </c>
      <c r="C61" s="79" t="s">
        <v>1510</v>
      </c>
      <c r="D61" s="79" t="s">
        <v>492</v>
      </c>
      <c r="E61" s="79" t="s">
        <v>272</v>
      </c>
      <c r="F61" s="76" t="s">
        <v>272</v>
      </c>
    </row>
    <row r="62" spans="1:6" ht="360" x14ac:dyDescent="0.25">
      <c r="A62" s="74" t="s">
        <v>493</v>
      </c>
      <c r="B62" s="79" t="s">
        <v>494</v>
      </c>
      <c r="C62" s="79" t="s">
        <v>1508</v>
      </c>
      <c r="D62" s="79" t="s">
        <v>495</v>
      </c>
      <c r="E62" s="79" t="s">
        <v>496</v>
      </c>
      <c r="F62" s="76" t="s">
        <v>272</v>
      </c>
    </row>
    <row r="63" spans="1:6" ht="212.1" customHeight="1" x14ac:dyDescent="0.25">
      <c r="A63" s="74" t="s">
        <v>497</v>
      </c>
      <c r="B63" s="79" t="s">
        <v>498</v>
      </c>
      <c r="C63" s="79" t="s">
        <v>272</v>
      </c>
      <c r="D63" s="79" t="s">
        <v>499</v>
      </c>
      <c r="E63" s="79" t="s">
        <v>500</v>
      </c>
      <c r="F63" s="76" t="s">
        <v>272</v>
      </c>
    </row>
    <row r="64" spans="1:6" ht="408.6" customHeight="1" x14ac:dyDescent="0.25">
      <c r="A64" s="74" t="s">
        <v>501</v>
      </c>
      <c r="B64" s="79" t="s">
        <v>502</v>
      </c>
      <c r="C64" s="79" t="s">
        <v>272</v>
      </c>
      <c r="D64" s="79" t="s">
        <v>503</v>
      </c>
      <c r="E64" s="79" t="s">
        <v>272</v>
      </c>
      <c r="F64" s="76" t="s">
        <v>272</v>
      </c>
    </row>
    <row r="65" spans="1:6" ht="194.65" customHeight="1" x14ac:dyDescent="0.25">
      <c r="A65" s="74" t="s">
        <v>504</v>
      </c>
      <c r="B65" s="79" t="s">
        <v>505</v>
      </c>
      <c r="C65" s="79" t="s">
        <v>272</v>
      </c>
      <c r="D65" s="79" t="s">
        <v>506</v>
      </c>
      <c r="E65" s="79" t="s">
        <v>272</v>
      </c>
      <c r="F65" s="76" t="s">
        <v>272</v>
      </c>
    </row>
    <row r="66" spans="1:6" ht="157.5" customHeight="1" x14ac:dyDescent="0.25">
      <c r="A66" s="74" t="s">
        <v>507</v>
      </c>
      <c r="B66" s="75" t="s">
        <v>508</v>
      </c>
      <c r="C66" s="75" t="s">
        <v>1511</v>
      </c>
      <c r="D66" s="75" t="s">
        <v>509</v>
      </c>
      <c r="E66" s="75" t="s">
        <v>272</v>
      </c>
      <c r="F66" s="76" t="s">
        <v>272</v>
      </c>
    </row>
    <row r="67" spans="1:6" ht="133.5" customHeight="1" x14ac:dyDescent="0.25">
      <c r="A67" s="74" t="s">
        <v>510</v>
      </c>
      <c r="B67" s="77" t="s">
        <v>511</v>
      </c>
      <c r="C67" s="77" t="s">
        <v>1483</v>
      </c>
      <c r="D67" s="77" t="s">
        <v>512</v>
      </c>
      <c r="E67" s="78" t="s">
        <v>513</v>
      </c>
      <c r="F67" s="76" t="s">
        <v>272</v>
      </c>
    </row>
    <row r="68" spans="1:6" ht="96" x14ac:dyDescent="0.25">
      <c r="A68" s="74" t="s">
        <v>514</v>
      </c>
      <c r="B68" s="79" t="s">
        <v>515</v>
      </c>
      <c r="C68" s="79" t="s">
        <v>272</v>
      </c>
      <c r="D68" s="79" t="s">
        <v>516</v>
      </c>
      <c r="E68" s="79" t="s">
        <v>517</v>
      </c>
      <c r="F68" s="76" t="s">
        <v>272</v>
      </c>
    </row>
    <row r="69" spans="1:6" ht="409.5" x14ac:dyDescent="0.25">
      <c r="A69" s="74" t="s">
        <v>518</v>
      </c>
      <c r="B69" s="79" t="s">
        <v>519</v>
      </c>
      <c r="C69" s="79" t="s">
        <v>1512</v>
      </c>
      <c r="D69" s="79" t="s">
        <v>520</v>
      </c>
      <c r="E69" s="79" t="s">
        <v>521</v>
      </c>
      <c r="F69" s="76" t="s">
        <v>272</v>
      </c>
    </row>
    <row r="70" spans="1:6" ht="72" x14ac:dyDescent="0.25">
      <c r="A70" s="74" t="s">
        <v>522</v>
      </c>
      <c r="B70" s="79" t="s">
        <v>523</v>
      </c>
      <c r="C70" s="79" t="s">
        <v>272</v>
      </c>
      <c r="D70" s="79" t="s">
        <v>524</v>
      </c>
      <c r="E70" s="79" t="s">
        <v>525</v>
      </c>
      <c r="F70" s="76" t="s">
        <v>272</v>
      </c>
    </row>
    <row r="71" spans="1:6" ht="132" x14ac:dyDescent="0.25">
      <c r="A71" s="74" t="s">
        <v>526</v>
      </c>
      <c r="B71" s="79" t="s">
        <v>527</v>
      </c>
      <c r="C71" s="79" t="s">
        <v>1513</v>
      </c>
      <c r="D71" s="79" t="s">
        <v>528</v>
      </c>
      <c r="E71" s="79" t="s">
        <v>529</v>
      </c>
      <c r="F71" s="76" t="s">
        <v>272</v>
      </c>
    </row>
    <row r="72" spans="1:6" ht="132" x14ac:dyDescent="0.25">
      <c r="A72" s="74" t="s">
        <v>530</v>
      </c>
      <c r="B72" s="79" t="s">
        <v>531</v>
      </c>
      <c r="C72" s="79" t="s">
        <v>272</v>
      </c>
      <c r="D72" s="79" t="s">
        <v>532</v>
      </c>
      <c r="E72" s="79" t="s">
        <v>533</v>
      </c>
      <c r="F72" s="76" t="s">
        <v>272</v>
      </c>
    </row>
    <row r="73" spans="1:6" ht="312" x14ac:dyDescent="0.25">
      <c r="A73" s="74" t="s">
        <v>534</v>
      </c>
      <c r="B73" s="79" t="s">
        <v>535</v>
      </c>
      <c r="C73" s="79" t="s">
        <v>1514</v>
      </c>
      <c r="D73" s="79" t="s">
        <v>536</v>
      </c>
      <c r="E73" s="79" t="s">
        <v>272</v>
      </c>
      <c r="F73" s="76" t="s">
        <v>272</v>
      </c>
    </row>
    <row r="74" spans="1:6" ht="156" x14ac:dyDescent="0.25">
      <c r="A74" s="74" t="s">
        <v>537</v>
      </c>
      <c r="B74" s="79" t="s">
        <v>538</v>
      </c>
      <c r="C74" s="79" t="s">
        <v>272</v>
      </c>
      <c r="D74" s="79" t="s">
        <v>539</v>
      </c>
      <c r="E74" s="79" t="s">
        <v>540</v>
      </c>
      <c r="F74" s="76" t="s">
        <v>272</v>
      </c>
    </row>
    <row r="75" spans="1:6" ht="132" x14ac:dyDescent="0.25">
      <c r="A75" s="74" t="s">
        <v>541</v>
      </c>
      <c r="B75" s="79" t="s">
        <v>542</v>
      </c>
      <c r="C75" s="79" t="s">
        <v>272</v>
      </c>
      <c r="D75" s="79" t="s">
        <v>543</v>
      </c>
      <c r="E75" s="79" t="s">
        <v>272</v>
      </c>
      <c r="F75" s="76" t="s">
        <v>272</v>
      </c>
    </row>
    <row r="76" spans="1:6" ht="132" x14ac:dyDescent="0.25">
      <c r="A76" s="74" t="s">
        <v>544</v>
      </c>
      <c r="B76" s="75" t="s">
        <v>545</v>
      </c>
      <c r="C76" s="75" t="s">
        <v>1481</v>
      </c>
      <c r="D76" s="75" t="s">
        <v>546</v>
      </c>
      <c r="E76" s="75" t="s">
        <v>272</v>
      </c>
      <c r="F76" s="76" t="s">
        <v>272</v>
      </c>
    </row>
    <row r="77" spans="1:6" ht="192" x14ac:dyDescent="0.25">
      <c r="A77" s="74" t="s">
        <v>547</v>
      </c>
      <c r="B77" s="75" t="s">
        <v>548</v>
      </c>
      <c r="C77" s="75" t="s">
        <v>1515</v>
      </c>
      <c r="D77" s="75" t="s">
        <v>549</v>
      </c>
      <c r="E77" s="79" t="s">
        <v>550</v>
      </c>
      <c r="F77" s="76" t="s">
        <v>272</v>
      </c>
    </row>
    <row r="78" spans="1:6" ht="228" x14ac:dyDescent="0.25">
      <c r="A78" s="74" t="s">
        <v>551</v>
      </c>
      <c r="B78" s="79" t="s">
        <v>552</v>
      </c>
      <c r="C78" s="79" t="s">
        <v>272</v>
      </c>
      <c r="D78" s="79" t="s">
        <v>553</v>
      </c>
      <c r="E78" s="79" t="s">
        <v>554</v>
      </c>
      <c r="F78" s="76" t="s">
        <v>272</v>
      </c>
    </row>
    <row r="79" spans="1:6" ht="409.5" x14ac:dyDescent="0.25">
      <c r="A79" s="74" t="s">
        <v>555</v>
      </c>
      <c r="B79" s="79" t="s">
        <v>556</v>
      </c>
      <c r="C79" s="79" t="s">
        <v>272</v>
      </c>
      <c r="D79" s="79" t="s">
        <v>557</v>
      </c>
      <c r="E79" s="79" t="s">
        <v>558</v>
      </c>
      <c r="F79" s="76" t="s">
        <v>272</v>
      </c>
    </row>
    <row r="80" spans="1:6" ht="360" x14ac:dyDescent="0.25">
      <c r="A80" s="74" t="s">
        <v>559</v>
      </c>
      <c r="B80" s="79" t="s">
        <v>560</v>
      </c>
      <c r="C80" s="79" t="s">
        <v>272</v>
      </c>
      <c r="D80" s="79" t="s">
        <v>561</v>
      </c>
      <c r="E80" s="79" t="s">
        <v>562</v>
      </c>
      <c r="F80" s="76" t="s">
        <v>272</v>
      </c>
    </row>
    <row r="81" spans="1:6" ht="252" x14ac:dyDescent="0.25">
      <c r="A81" s="74" t="s">
        <v>563</v>
      </c>
      <c r="B81" s="79" t="s">
        <v>564</v>
      </c>
      <c r="C81" s="79" t="s">
        <v>1516</v>
      </c>
      <c r="D81" s="79" t="s">
        <v>565</v>
      </c>
      <c r="E81" s="79" t="s">
        <v>566</v>
      </c>
      <c r="F81" s="76" t="s">
        <v>272</v>
      </c>
    </row>
    <row r="82" spans="1:6" ht="132" x14ac:dyDescent="0.25">
      <c r="A82" s="74" t="s">
        <v>567</v>
      </c>
      <c r="B82" s="75" t="s">
        <v>568</v>
      </c>
      <c r="C82" s="75" t="s">
        <v>1481</v>
      </c>
      <c r="D82" s="75" t="s">
        <v>569</v>
      </c>
      <c r="E82" s="75" t="s">
        <v>272</v>
      </c>
      <c r="F82" s="76" t="s">
        <v>272</v>
      </c>
    </row>
    <row r="83" spans="1:6" ht="96" x14ac:dyDescent="0.25">
      <c r="A83" s="74" t="s">
        <v>570</v>
      </c>
      <c r="B83" s="75" t="s">
        <v>571</v>
      </c>
      <c r="C83" s="75" t="s">
        <v>1517</v>
      </c>
      <c r="D83" s="75" t="s">
        <v>572</v>
      </c>
      <c r="E83" s="79" t="s">
        <v>573</v>
      </c>
      <c r="F83" s="76" t="s">
        <v>272</v>
      </c>
    </row>
    <row r="84" spans="1:6" ht="168" x14ac:dyDescent="0.25">
      <c r="A84" s="74" t="s">
        <v>574</v>
      </c>
      <c r="B84" s="79" t="s">
        <v>575</v>
      </c>
      <c r="C84" s="79" t="s">
        <v>1517</v>
      </c>
      <c r="D84" s="79" t="s">
        <v>576</v>
      </c>
      <c r="E84" s="79" t="s">
        <v>577</v>
      </c>
      <c r="F84" s="76" t="s">
        <v>272</v>
      </c>
    </row>
    <row r="85" spans="1:6" ht="192" x14ac:dyDescent="0.25">
      <c r="A85" s="74" t="s">
        <v>578</v>
      </c>
      <c r="B85" s="79" t="s">
        <v>579</v>
      </c>
      <c r="C85" s="79" t="s">
        <v>1518</v>
      </c>
      <c r="D85" s="79" t="s">
        <v>580</v>
      </c>
      <c r="E85" s="79" t="s">
        <v>581</v>
      </c>
      <c r="F85" s="76" t="s">
        <v>272</v>
      </c>
    </row>
    <row r="86" spans="1:6" ht="168" x14ac:dyDescent="0.25">
      <c r="A86" s="74" t="s">
        <v>582</v>
      </c>
      <c r="B86" s="79" t="s">
        <v>583</v>
      </c>
      <c r="C86" s="79" t="s">
        <v>272</v>
      </c>
      <c r="D86" s="79" t="s">
        <v>584</v>
      </c>
      <c r="E86" s="79" t="s">
        <v>585</v>
      </c>
      <c r="F86" s="76" t="s">
        <v>272</v>
      </c>
    </row>
    <row r="87" spans="1:6" ht="156" x14ac:dyDescent="0.25">
      <c r="A87" s="74" t="s">
        <v>586</v>
      </c>
      <c r="B87" s="75" t="s">
        <v>587</v>
      </c>
      <c r="C87" s="75" t="s">
        <v>1481</v>
      </c>
      <c r="D87" s="75" t="s">
        <v>588</v>
      </c>
      <c r="E87" s="75" t="s">
        <v>272</v>
      </c>
      <c r="F87" s="76" t="s">
        <v>272</v>
      </c>
    </row>
    <row r="88" spans="1:6" ht="156" x14ac:dyDescent="0.25">
      <c r="A88" s="74" t="s">
        <v>589</v>
      </c>
      <c r="B88" s="75" t="s">
        <v>590</v>
      </c>
      <c r="C88" s="75" t="s">
        <v>1519</v>
      </c>
      <c r="D88" s="75" t="s">
        <v>591</v>
      </c>
      <c r="E88" s="79" t="s">
        <v>592</v>
      </c>
      <c r="F88" s="76" t="s">
        <v>272</v>
      </c>
    </row>
    <row r="89" spans="1:6" ht="288" x14ac:dyDescent="0.25">
      <c r="A89" s="74" t="s">
        <v>593</v>
      </c>
      <c r="B89" s="79" t="s">
        <v>594</v>
      </c>
      <c r="C89" s="79" t="s">
        <v>1520</v>
      </c>
      <c r="D89" s="79" t="s">
        <v>595</v>
      </c>
      <c r="E89" s="79" t="s">
        <v>596</v>
      </c>
      <c r="F89" s="76" t="s">
        <v>272</v>
      </c>
    </row>
    <row r="90" spans="1:6" ht="72" x14ac:dyDescent="0.25">
      <c r="A90" s="74" t="s">
        <v>597</v>
      </c>
      <c r="B90" s="79" t="s">
        <v>598</v>
      </c>
      <c r="C90" s="79" t="s">
        <v>1521</v>
      </c>
      <c r="D90" s="79" t="s">
        <v>599</v>
      </c>
      <c r="E90" s="79" t="s">
        <v>272</v>
      </c>
      <c r="F90" s="76" t="s">
        <v>272</v>
      </c>
    </row>
    <row r="91" spans="1:6" ht="409.5" customHeight="1" x14ac:dyDescent="0.25">
      <c r="A91" s="74" t="s">
        <v>600</v>
      </c>
      <c r="B91" s="79" t="s">
        <v>601</v>
      </c>
      <c r="C91" s="79" t="s">
        <v>1522</v>
      </c>
      <c r="D91" s="79" t="s">
        <v>602</v>
      </c>
      <c r="E91" s="79" t="s">
        <v>603</v>
      </c>
      <c r="F91" s="76" t="s">
        <v>272</v>
      </c>
    </row>
    <row r="92" spans="1:6" ht="389.65" customHeight="1" x14ac:dyDescent="0.25">
      <c r="A92" s="74" t="s">
        <v>604</v>
      </c>
      <c r="B92" s="79" t="s">
        <v>605</v>
      </c>
      <c r="C92" s="79" t="s">
        <v>272</v>
      </c>
      <c r="D92" s="79" t="s">
        <v>606</v>
      </c>
      <c r="E92" s="79" t="s">
        <v>607</v>
      </c>
      <c r="F92" s="76" t="s">
        <v>272</v>
      </c>
    </row>
    <row r="93" spans="1:6" ht="125.65" customHeight="1" x14ac:dyDescent="0.25">
      <c r="A93" s="74" t="s">
        <v>608</v>
      </c>
      <c r="B93" s="79" t="s">
        <v>609</v>
      </c>
      <c r="C93" s="79" t="s">
        <v>1523</v>
      </c>
      <c r="D93" s="79" t="s">
        <v>610</v>
      </c>
      <c r="E93" s="79" t="s">
        <v>611</v>
      </c>
      <c r="F93" s="76" t="s">
        <v>272</v>
      </c>
    </row>
    <row r="94" spans="1:6" ht="84" x14ac:dyDescent="0.25">
      <c r="A94" s="74" t="s">
        <v>612</v>
      </c>
      <c r="B94" s="79" t="s">
        <v>613</v>
      </c>
      <c r="C94" s="79" t="s">
        <v>1524</v>
      </c>
      <c r="D94" s="79" t="s">
        <v>614</v>
      </c>
      <c r="E94" s="79" t="s">
        <v>615</v>
      </c>
      <c r="F94" s="76" t="s">
        <v>272</v>
      </c>
    </row>
    <row r="95" spans="1:6" ht="132" x14ac:dyDescent="0.25">
      <c r="A95" s="74" t="s">
        <v>616</v>
      </c>
      <c r="B95" s="75" t="s">
        <v>617</v>
      </c>
      <c r="C95" s="75" t="s">
        <v>1481</v>
      </c>
      <c r="D95" s="75" t="s">
        <v>618</v>
      </c>
      <c r="E95" s="75" t="s">
        <v>272</v>
      </c>
      <c r="F95" s="76" t="s">
        <v>272</v>
      </c>
    </row>
    <row r="96" spans="1:6" ht="288" x14ac:dyDescent="0.25">
      <c r="A96" s="74" t="s">
        <v>619</v>
      </c>
      <c r="B96" s="75" t="s">
        <v>620</v>
      </c>
      <c r="C96" s="75" t="s">
        <v>1525</v>
      </c>
      <c r="D96" s="75" t="s">
        <v>621</v>
      </c>
      <c r="E96" s="79" t="s">
        <v>622</v>
      </c>
      <c r="F96" s="76" t="s">
        <v>272</v>
      </c>
    </row>
    <row r="97" spans="1:6" ht="156" customHeight="1" x14ac:dyDescent="0.25">
      <c r="A97" s="74" t="s">
        <v>623</v>
      </c>
      <c r="B97" s="79" t="s">
        <v>624</v>
      </c>
      <c r="C97" s="79" t="s">
        <v>1526</v>
      </c>
      <c r="D97" s="79" t="s">
        <v>625</v>
      </c>
      <c r="E97" s="79" t="s">
        <v>626</v>
      </c>
      <c r="F97" s="76" t="s">
        <v>272</v>
      </c>
    </row>
    <row r="98" spans="1:6" ht="124.15" customHeight="1" x14ac:dyDescent="0.25">
      <c r="A98" s="74" t="s">
        <v>627</v>
      </c>
      <c r="B98" s="79" t="s">
        <v>628</v>
      </c>
      <c r="C98" s="79" t="s">
        <v>1527</v>
      </c>
      <c r="D98" s="79" t="s">
        <v>629</v>
      </c>
      <c r="E98" s="79" t="s">
        <v>272</v>
      </c>
      <c r="F98" s="76" t="s">
        <v>272</v>
      </c>
    </row>
    <row r="99" spans="1:6" ht="154.15" customHeight="1" x14ac:dyDescent="0.25">
      <c r="A99" s="74" t="s">
        <v>630</v>
      </c>
      <c r="B99" s="79" t="s">
        <v>631</v>
      </c>
      <c r="C99" s="79" t="s">
        <v>1527</v>
      </c>
      <c r="D99" s="79" t="s">
        <v>632</v>
      </c>
      <c r="E99" s="79" t="s">
        <v>633</v>
      </c>
      <c r="F99" s="76" t="s">
        <v>272</v>
      </c>
    </row>
    <row r="100" spans="1:6" ht="315.60000000000002" customHeight="1" x14ac:dyDescent="0.25">
      <c r="A100" s="74" t="s">
        <v>634</v>
      </c>
      <c r="B100" s="75" t="s">
        <v>635</v>
      </c>
      <c r="C100" s="75" t="s">
        <v>1528</v>
      </c>
      <c r="D100" s="75" t="s">
        <v>636</v>
      </c>
      <c r="E100" s="75" t="s">
        <v>272</v>
      </c>
      <c r="F100" s="76" t="s">
        <v>272</v>
      </c>
    </row>
    <row r="101" spans="1:6" ht="96" x14ac:dyDescent="0.25">
      <c r="A101" s="74" t="s">
        <v>637</v>
      </c>
      <c r="B101" s="79" t="s">
        <v>638</v>
      </c>
      <c r="C101" s="79" t="s">
        <v>272</v>
      </c>
      <c r="D101" s="79" t="s">
        <v>639</v>
      </c>
      <c r="E101" s="79" t="s">
        <v>272</v>
      </c>
      <c r="F101" s="76" t="s">
        <v>272</v>
      </c>
    </row>
    <row r="102" spans="1:6" ht="300" x14ac:dyDescent="0.25">
      <c r="A102" s="74" t="s">
        <v>927</v>
      </c>
      <c r="B102" s="79" t="s">
        <v>928</v>
      </c>
      <c r="C102" s="79" t="s">
        <v>272</v>
      </c>
      <c r="D102" s="79" t="s">
        <v>929</v>
      </c>
      <c r="E102" s="79" t="s">
        <v>272</v>
      </c>
      <c r="F102" s="76" t="s">
        <v>272</v>
      </c>
    </row>
    <row r="103" spans="1:6" ht="120" x14ac:dyDescent="0.25">
      <c r="A103" s="74" t="s">
        <v>640</v>
      </c>
      <c r="B103" s="79" t="s">
        <v>641</v>
      </c>
      <c r="C103" s="79" t="s">
        <v>272</v>
      </c>
      <c r="D103" s="79" t="s">
        <v>642</v>
      </c>
      <c r="E103" s="79" t="s">
        <v>272</v>
      </c>
      <c r="F103" s="76" t="s">
        <v>272</v>
      </c>
    </row>
    <row r="104" spans="1:6" ht="84" x14ac:dyDescent="0.25">
      <c r="A104" s="74" t="s">
        <v>643</v>
      </c>
      <c r="B104" s="79" t="s">
        <v>644</v>
      </c>
      <c r="C104" s="79" t="s">
        <v>1529</v>
      </c>
      <c r="D104" s="79" t="s">
        <v>645</v>
      </c>
      <c r="E104" s="79" t="s">
        <v>272</v>
      </c>
      <c r="F104" s="76" t="s">
        <v>272</v>
      </c>
    </row>
    <row r="105" spans="1:6" ht="132" x14ac:dyDescent="0.25">
      <c r="A105" s="74" t="s">
        <v>646</v>
      </c>
      <c r="B105" s="79" t="s">
        <v>647</v>
      </c>
      <c r="C105" s="79" t="s">
        <v>272</v>
      </c>
      <c r="D105" s="79" t="s">
        <v>648</v>
      </c>
      <c r="E105" s="79" t="s">
        <v>272</v>
      </c>
      <c r="F105" s="76" t="s">
        <v>272</v>
      </c>
    </row>
    <row r="106" spans="1:6" ht="132" x14ac:dyDescent="0.25">
      <c r="A106" s="74" t="s">
        <v>649</v>
      </c>
      <c r="B106" s="75" t="s">
        <v>650</v>
      </c>
      <c r="C106" s="75" t="s">
        <v>1481</v>
      </c>
      <c r="D106" s="75" t="s">
        <v>651</v>
      </c>
      <c r="E106" s="75" t="s">
        <v>272</v>
      </c>
      <c r="F106" s="76" t="s">
        <v>272</v>
      </c>
    </row>
    <row r="107" spans="1:6" ht="384" x14ac:dyDescent="0.25">
      <c r="A107" s="74" t="s">
        <v>652</v>
      </c>
      <c r="B107" s="79" t="s">
        <v>653</v>
      </c>
      <c r="C107" s="79" t="s">
        <v>1530</v>
      </c>
      <c r="D107" s="79" t="s">
        <v>654</v>
      </c>
      <c r="E107" s="79" t="s">
        <v>655</v>
      </c>
      <c r="F107" s="76" t="s">
        <v>272</v>
      </c>
    </row>
    <row r="108" spans="1:6" ht="156" x14ac:dyDescent="0.25">
      <c r="A108" s="74" t="s">
        <v>656</v>
      </c>
      <c r="B108" s="75" t="s">
        <v>657</v>
      </c>
      <c r="C108" s="75" t="s">
        <v>1481</v>
      </c>
      <c r="D108" s="75" t="s">
        <v>658</v>
      </c>
      <c r="E108" s="75" t="s">
        <v>272</v>
      </c>
      <c r="F108" s="76" t="s">
        <v>272</v>
      </c>
    </row>
    <row r="109" spans="1:6" ht="240" x14ac:dyDescent="0.25">
      <c r="A109" s="74" t="s">
        <v>659</v>
      </c>
      <c r="B109" s="79" t="s">
        <v>660</v>
      </c>
      <c r="C109" s="79" t="s">
        <v>1531</v>
      </c>
      <c r="D109" s="79" t="s">
        <v>661</v>
      </c>
      <c r="E109" s="79" t="s">
        <v>272</v>
      </c>
      <c r="F109" s="76" t="s">
        <v>272</v>
      </c>
    </row>
    <row r="110" spans="1:6" ht="409.5" x14ac:dyDescent="0.25">
      <c r="A110" s="74" t="s">
        <v>662</v>
      </c>
      <c r="B110" s="79" t="s">
        <v>663</v>
      </c>
      <c r="C110" s="79" t="s">
        <v>1532</v>
      </c>
      <c r="D110" s="79" t="s">
        <v>664</v>
      </c>
      <c r="E110" s="79" t="s">
        <v>665</v>
      </c>
      <c r="F110" s="76" t="s">
        <v>272</v>
      </c>
    </row>
    <row r="111" spans="1:6" ht="288" x14ac:dyDescent="0.25">
      <c r="A111" s="74" t="s">
        <v>666</v>
      </c>
      <c r="B111" s="79" t="s">
        <v>667</v>
      </c>
      <c r="C111" s="79" t="s">
        <v>1533</v>
      </c>
      <c r="D111" s="79" t="s">
        <v>668</v>
      </c>
      <c r="E111" s="79" t="s">
        <v>669</v>
      </c>
      <c r="F111" s="76" t="s">
        <v>272</v>
      </c>
    </row>
    <row r="112" spans="1:6" ht="144" x14ac:dyDescent="0.25">
      <c r="A112" s="74" t="s">
        <v>670</v>
      </c>
      <c r="B112" s="79" t="s">
        <v>671</v>
      </c>
      <c r="C112" s="79" t="s">
        <v>1534</v>
      </c>
      <c r="D112" s="79" t="s">
        <v>672</v>
      </c>
      <c r="E112" s="79" t="s">
        <v>272</v>
      </c>
      <c r="F112" s="76" t="s">
        <v>272</v>
      </c>
    </row>
    <row r="113" spans="1:6" ht="409.5" x14ac:dyDescent="0.25">
      <c r="A113" s="74" t="s">
        <v>673</v>
      </c>
      <c r="B113" s="79" t="s">
        <v>674</v>
      </c>
      <c r="C113" s="79" t="s">
        <v>1535</v>
      </c>
      <c r="D113" s="79" t="s">
        <v>675</v>
      </c>
      <c r="E113" s="79" t="s">
        <v>676</v>
      </c>
      <c r="F113" s="76" t="s">
        <v>272</v>
      </c>
    </row>
    <row r="114" spans="1:6" ht="384" x14ac:dyDescent="0.25">
      <c r="A114" s="74" t="s">
        <v>677</v>
      </c>
      <c r="B114" s="79" t="s">
        <v>678</v>
      </c>
      <c r="C114" s="79" t="s">
        <v>1536</v>
      </c>
      <c r="D114" s="79" t="s">
        <v>679</v>
      </c>
      <c r="E114" s="79" t="s">
        <v>680</v>
      </c>
      <c r="F114" s="76" t="s">
        <v>272</v>
      </c>
    </row>
    <row r="115" spans="1:6" ht="409.5" x14ac:dyDescent="0.25">
      <c r="A115" s="74" t="s">
        <v>681</v>
      </c>
      <c r="B115" s="79" t="s">
        <v>682</v>
      </c>
      <c r="C115" s="79" t="s">
        <v>1537</v>
      </c>
      <c r="D115" s="79" t="s">
        <v>683</v>
      </c>
      <c r="E115" s="79" t="s">
        <v>684</v>
      </c>
      <c r="F115" s="76" t="s">
        <v>272</v>
      </c>
    </row>
    <row r="116" spans="1:6" ht="409.5" x14ac:dyDescent="0.25">
      <c r="A116" s="74" t="s">
        <v>685</v>
      </c>
      <c r="B116" s="79" t="s">
        <v>686</v>
      </c>
      <c r="C116" s="79" t="s">
        <v>1538</v>
      </c>
      <c r="D116" s="79" t="s">
        <v>687</v>
      </c>
      <c r="E116" s="79" t="s">
        <v>688</v>
      </c>
      <c r="F116" s="76" t="s">
        <v>272</v>
      </c>
    </row>
    <row r="117" spans="1:6" ht="372" x14ac:dyDescent="0.25">
      <c r="A117" s="74" t="s">
        <v>689</v>
      </c>
      <c r="B117" s="79" t="s">
        <v>690</v>
      </c>
      <c r="C117" s="79" t="s">
        <v>272</v>
      </c>
      <c r="D117" s="79" t="s">
        <v>691</v>
      </c>
      <c r="E117" s="79" t="s">
        <v>272</v>
      </c>
      <c r="F117" s="76" t="s">
        <v>272</v>
      </c>
    </row>
    <row r="118" spans="1:6" ht="168" x14ac:dyDescent="0.25">
      <c r="A118" s="74" t="s">
        <v>692</v>
      </c>
      <c r="B118" s="79" t="s">
        <v>693</v>
      </c>
      <c r="C118" s="79" t="s">
        <v>272</v>
      </c>
      <c r="D118" s="79" t="s">
        <v>694</v>
      </c>
      <c r="E118" s="79" t="s">
        <v>695</v>
      </c>
      <c r="F118" s="76" t="s">
        <v>272</v>
      </c>
    </row>
    <row r="119" spans="1:6" ht="409.5" x14ac:dyDescent="0.25">
      <c r="A119" s="74" t="s">
        <v>696</v>
      </c>
      <c r="B119" s="79" t="s">
        <v>697</v>
      </c>
      <c r="C119" s="79" t="s">
        <v>1539</v>
      </c>
      <c r="D119" s="79" t="s">
        <v>698</v>
      </c>
      <c r="E119" s="79" t="s">
        <v>699</v>
      </c>
      <c r="F119" s="76" t="s">
        <v>272</v>
      </c>
    </row>
    <row r="120" spans="1:6" ht="84" x14ac:dyDescent="0.25">
      <c r="A120" s="74" t="s">
        <v>700</v>
      </c>
      <c r="B120" s="79" t="s">
        <v>701</v>
      </c>
      <c r="C120" s="79" t="s">
        <v>272</v>
      </c>
      <c r="D120" s="79" t="s">
        <v>702</v>
      </c>
      <c r="E120" s="79" t="s">
        <v>272</v>
      </c>
      <c r="F120" s="76" t="s">
        <v>272</v>
      </c>
    </row>
    <row r="121" spans="1:6" ht="409.5" x14ac:dyDescent="0.25">
      <c r="A121" s="74" t="s">
        <v>703</v>
      </c>
      <c r="B121" s="79" t="s">
        <v>704</v>
      </c>
      <c r="C121" s="79" t="s">
        <v>1540</v>
      </c>
      <c r="D121" s="79" t="s">
        <v>705</v>
      </c>
      <c r="E121" s="79" t="s">
        <v>706</v>
      </c>
      <c r="F121" s="76" t="s">
        <v>272</v>
      </c>
    </row>
    <row r="122" spans="1:6" ht="120" x14ac:dyDescent="0.25">
      <c r="A122" s="74" t="s">
        <v>707</v>
      </c>
      <c r="B122" s="79" t="s">
        <v>708</v>
      </c>
      <c r="C122" s="79" t="s">
        <v>272</v>
      </c>
      <c r="D122" s="79" t="s">
        <v>709</v>
      </c>
      <c r="E122" s="79" t="s">
        <v>710</v>
      </c>
      <c r="F122" s="76" t="s">
        <v>272</v>
      </c>
    </row>
    <row r="123" spans="1:6" ht="108" x14ac:dyDescent="0.25">
      <c r="A123" s="74" t="s">
        <v>711</v>
      </c>
      <c r="B123" s="79" t="s">
        <v>712</v>
      </c>
      <c r="C123" s="79" t="s">
        <v>1541</v>
      </c>
      <c r="D123" s="79" t="s">
        <v>713</v>
      </c>
      <c r="E123" s="79" t="s">
        <v>714</v>
      </c>
      <c r="F123" s="76" t="s">
        <v>272</v>
      </c>
    </row>
    <row r="124" spans="1:6" ht="156" x14ac:dyDescent="0.25">
      <c r="A124" s="74" t="s">
        <v>715</v>
      </c>
      <c r="B124" s="75" t="s">
        <v>716</v>
      </c>
      <c r="C124" s="75" t="s">
        <v>1481</v>
      </c>
      <c r="D124" s="75" t="s">
        <v>717</v>
      </c>
      <c r="E124" s="75" t="s">
        <v>272</v>
      </c>
      <c r="F124" s="76" t="s">
        <v>272</v>
      </c>
    </row>
    <row r="125" spans="1:6" ht="409.5" x14ac:dyDescent="0.25">
      <c r="A125" s="74" t="s">
        <v>718</v>
      </c>
      <c r="B125" s="79" t="s">
        <v>719</v>
      </c>
      <c r="C125" s="79" t="s">
        <v>1542</v>
      </c>
      <c r="D125" s="79" t="s">
        <v>720</v>
      </c>
      <c r="E125" s="79" t="s">
        <v>721</v>
      </c>
      <c r="F125" s="76" t="s">
        <v>272</v>
      </c>
    </row>
    <row r="126" spans="1:6" ht="300" x14ac:dyDescent="0.25">
      <c r="A126" s="74" t="s">
        <v>722</v>
      </c>
      <c r="B126" s="79" t="s">
        <v>723</v>
      </c>
      <c r="C126" s="79" t="s">
        <v>1543</v>
      </c>
      <c r="D126" s="79" t="s">
        <v>724</v>
      </c>
      <c r="E126" s="79" t="s">
        <v>725</v>
      </c>
      <c r="F126" s="76" t="s">
        <v>272</v>
      </c>
    </row>
    <row r="127" spans="1:6" ht="331.15" customHeight="1" x14ac:dyDescent="0.25">
      <c r="A127" s="74" t="s">
        <v>726</v>
      </c>
      <c r="B127" s="79" t="s">
        <v>727</v>
      </c>
      <c r="C127" s="79" t="s">
        <v>1544</v>
      </c>
      <c r="D127" s="79" t="s">
        <v>728</v>
      </c>
      <c r="E127" s="79" t="s">
        <v>729</v>
      </c>
      <c r="F127" s="76" t="s">
        <v>983</v>
      </c>
    </row>
    <row r="128" spans="1:6" ht="144" x14ac:dyDescent="0.25">
      <c r="A128" s="74" t="s">
        <v>730</v>
      </c>
      <c r="B128" s="79" t="s">
        <v>731</v>
      </c>
      <c r="C128" s="79" t="s">
        <v>1545</v>
      </c>
      <c r="D128" s="79" t="s">
        <v>732</v>
      </c>
      <c r="E128" s="79" t="s">
        <v>733</v>
      </c>
      <c r="F128" s="76" t="s">
        <v>272</v>
      </c>
    </row>
    <row r="129" spans="1:6" ht="48" x14ac:dyDescent="0.25">
      <c r="A129" s="74" t="s">
        <v>734</v>
      </c>
      <c r="B129" s="79" t="s">
        <v>735</v>
      </c>
      <c r="C129" s="79" t="s">
        <v>1544</v>
      </c>
      <c r="D129" s="79" t="s">
        <v>736</v>
      </c>
      <c r="E129" s="79" t="s">
        <v>272</v>
      </c>
      <c r="F129" s="76" t="s">
        <v>983</v>
      </c>
    </row>
    <row r="130" spans="1:6" ht="36" x14ac:dyDescent="0.25">
      <c r="A130" s="74" t="s">
        <v>737</v>
      </c>
      <c r="B130" s="79" t="s">
        <v>738</v>
      </c>
      <c r="C130" s="79" t="s">
        <v>272</v>
      </c>
      <c r="D130" s="79" t="s">
        <v>739</v>
      </c>
      <c r="E130" s="79" t="s">
        <v>272</v>
      </c>
      <c r="F130" s="76" t="s">
        <v>272</v>
      </c>
    </row>
    <row r="131" spans="1:6" ht="42" customHeight="1" x14ac:dyDescent="0.25">
      <c r="A131" s="74" t="s">
        <v>740</v>
      </c>
      <c r="B131" s="79" t="s">
        <v>741</v>
      </c>
      <c r="C131" s="79" t="s">
        <v>272</v>
      </c>
      <c r="D131" s="79" t="s">
        <v>742</v>
      </c>
      <c r="E131" s="79" t="s">
        <v>743</v>
      </c>
      <c r="F131" s="76" t="s">
        <v>272</v>
      </c>
    </row>
    <row r="132" spans="1:6" ht="144" x14ac:dyDescent="0.25">
      <c r="A132" s="74" t="s">
        <v>744</v>
      </c>
      <c r="B132" s="79" t="s">
        <v>745</v>
      </c>
      <c r="C132" s="79" t="s">
        <v>1546</v>
      </c>
      <c r="D132" s="79" t="s">
        <v>746</v>
      </c>
      <c r="E132" s="79" t="s">
        <v>747</v>
      </c>
      <c r="F132" s="76" t="s">
        <v>272</v>
      </c>
    </row>
    <row r="133" spans="1:6" ht="173.65" customHeight="1" x14ac:dyDescent="0.25">
      <c r="A133" s="74" t="s">
        <v>748</v>
      </c>
      <c r="B133" s="79" t="s">
        <v>749</v>
      </c>
      <c r="C133" s="79" t="s">
        <v>272</v>
      </c>
      <c r="D133" s="79" t="s">
        <v>750</v>
      </c>
      <c r="E133" s="79" t="s">
        <v>751</v>
      </c>
      <c r="F133" s="76" t="s">
        <v>272</v>
      </c>
    </row>
    <row r="134" spans="1:6" ht="336" x14ac:dyDescent="0.25">
      <c r="A134" s="74" t="s">
        <v>752</v>
      </c>
      <c r="B134" s="79" t="s">
        <v>753</v>
      </c>
      <c r="C134" s="79" t="s">
        <v>272</v>
      </c>
      <c r="D134" s="79" t="s">
        <v>754</v>
      </c>
      <c r="E134" s="79" t="s">
        <v>755</v>
      </c>
      <c r="F134" s="76" t="s">
        <v>272</v>
      </c>
    </row>
    <row r="135" spans="1:6" ht="299.10000000000002" customHeight="1" x14ac:dyDescent="0.25">
      <c r="A135" s="74" t="s">
        <v>756</v>
      </c>
      <c r="B135" s="79" t="s">
        <v>757</v>
      </c>
      <c r="C135" s="79" t="s">
        <v>272</v>
      </c>
      <c r="D135" s="79" t="s">
        <v>758</v>
      </c>
      <c r="E135" s="79" t="s">
        <v>759</v>
      </c>
      <c r="F135" s="76" t="s">
        <v>272</v>
      </c>
    </row>
    <row r="136" spans="1:6" ht="50.65" customHeight="1" x14ac:dyDescent="0.25">
      <c r="A136" s="74" t="s">
        <v>760</v>
      </c>
      <c r="B136" s="79" t="s">
        <v>761</v>
      </c>
      <c r="C136" s="79" t="s">
        <v>272</v>
      </c>
      <c r="D136" s="79" t="s">
        <v>762</v>
      </c>
      <c r="E136" s="79" t="s">
        <v>763</v>
      </c>
      <c r="F136" s="76" t="s">
        <v>272</v>
      </c>
    </row>
    <row r="137" spans="1:6" ht="60" x14ac:dyDescent="0.25">
      <c r="A137" s="74" t="s">
        <v>764</v>
      </c>
      <c r="B137" s="79" t="s">
        <v>765</v>
      </c>
      <c r="C137" s="79" t="s">
        <v>272</v>
      </c>
      <c r="D137" s="79" t="s">
        <v>766</v>
      </c>
      <c r="E137" s="79" t="s">
        <v>272</v>
      </c>
      <c r="F137" s="76" t="s">
        <v>272</v>
      </c>
    </row>
    <row r="138" spans="1:6" ht="132" x14ac:dyDescent="0.25">
      <c r="A138" s="74" t="s">
        <v>767</v>
      </c>
      <c r="B138" s="79" t="s">
        <v>768</v>
      </c>
      <c r="C138" s="79" t="s">
        <v>272</v>
      </c>
      <c r="D138" s="79" t="s">
        <v>769</v>
      </c>
      <c r="E138" s="79" t="s">
        <v>770</v>
      </c>
      <c r="F138" s="76" t="s">
        <v>272</v>
      </c>
    </row>
    <row r="139" spans="1:6" ht="252" x14ac:dyDescent="0.25">
      <c r="A139" s="74" t="s">
        <v>771</v>
      </c>
      <c r="B139" s="79" t="s">
        <v>772</v>
      </c>
      <c r="C139" s="79" t="s">
        <v>272</v>
      </c>
      <c r="D139" s="79" t="s">
        <v>773</v>
      </c>
      <c r="E139" s="79" t="s">
        <v>774</v>
      </c>
      <c r="F139" s="76" t="s">
        <v>272</v>
      </c>
    </row>
    <row r="140" spans="1:6" ht="60" x14ac:dyDescent="0.25">
      <c r="A140" s="74" t="s">
        <v>775</v>
      </c>
      <c r="B140" s="79" t="s">
        <v>776</v>
      </c>
      <c r="C140" s="79" t="s">
        <v>272</v>
      </c>
      <c r="D140" s="79" t="s">
        <v>777</v>
      </c>
      <c r="E140" s="79" t="s">
        <v>272</v>
      </c>
      <c r="F140" s="76" t="s">
        <v>272</v>
      </c>
    </row>
    <row r="141" spans="1:6" ht="180" x14ac:dyDescent="0.25">
      <c r="A141" s="74" t="s">
        <v>778</v>
      </c>
      <c r="B141" s="79" t="s">
        <v>779</v>
      </c>
      <c r="C141" s="79" t="s">
        <v>272</v>
      </c>
      <c r="D141" s="79" t="s">
        <v>780</v>
      </c>
      <c r="E141" s="79" t="s">
        <v>781</v>
      </c>
      <c r="F141" s="76" t="s">
        <v>272</v>
      </c>
    </row>
    <row r="142" spans="1:6" ht="72" x14ac:dyDescent="0.25">
      <c r="A142" s="74" t="s">
        <v>782</v>
      </c>
      <c r="B142" s="79" t="s">
        <v>783</v>
      </c>
      <c r="C142" s="79" t="s">
        <v>272</v>
      </c>
      <c r="D142" s="79" t="s">
        <v>784</v>
      </c>
      <c r="E142" s="79" t="s">
        <v>272</v>
      </c>
      <c r="F142" s="76" t="s">
        <v>272</v>
      </c>
    </row>
    <row r="143" spans="1:6" ht="108" x14ac:dyDescent="0.25">
      <c r="A143" s="74" t="s">
        <v>785</v>
      </c>
      <c r="B143" s="79" t="s">
        <v>786</v>
      </c>
      <c r="C143" s="79" t="s">
        <v>272</v>
      </c>
      <c r="D143" s="79" t="s">
        <v>787</v>
      </c>
      <c r="E143" s="79" t="s">
        <v>272</v>
      </c>
      <c r="F143" s="76" t="s">
        <v>272</v>
      </c>
    </row>
    <row r="144" spans="1:6" ht="156" x14ac:dyDescent="0.25">
      <c r="A144" s="74" t="s">
        <v>788</v>
      </c>
      <c r="B144" s="75" t="s">
        <v>789</v>
      </c>
      <c r="C144" s="75" t="s">
        <v>1481</v>
      </c>
      <c r="D144" s="75" t="s">
        <v>790</v>
      </c>
      <c r="E144" s="75" t="s">
        <v>272</v>
      </c>
      <c r="F144" s="76" t="s">
        <v>272</v>
      </c>
    </row>
    <row r="145" spans="1:6" ht="300" x14ac:dyDescent="0.25">
      <c r="A145" s="74" t="s">
        <v>791</v>
      </c>
      <c r="B145" s="75" t="s">
        <v>792</v>
      </c>
      <c r="C145" s="75" t="s">
        <v>1547</v>
      </c>
      <c r="D145" s="75" t="s">
        <v>793</v>
      </c>
      <c r="E145" s="79" t="s">
        <v>794</v>
      </c>
      <c r="F145" s="76" t="s">
        <v>272</v>
      </c>
    </row>
    <row r="146" spans="1:6" ht="409.5" x14ac:dyDescent="0.25">
      <c r="A146" s="74" t="s">
        <v>795</v>
      </c>
      <c r="B146" s="79" t="s">
        <v>796</v>
      </c>
      <c r="C146" s="79" t="s">
        <v>1548</v>
      </c>
      <c r="D146" s="79" t="s">
        <v>797</v>
      </c>
      <c r="E146" s="79" t="s">
        <v>798</v>
      </c>
      <c r="F146" s="76" t="s">
        <v>272</v>
      </c>
    </row>
    <row r="147" spans="1:6" ht="409.5" x14ac:dyDescent="0.25">
      <c r="A147" s="74" t="s">
        <v>799</v>
      </c>
      <c r="B147" s="79" t="s">
        <v>800</v>
      </c>
      <c r="C147" s="79" t="s">
        <v>272</v>
      </c>
      <c r="D147" s="79" t="s">
        <v>801</v>
      </c>
      <c r="E147" s="79" t="s">
        <v>802</v>
      </c>
      <c r="F147" s="76" t="s">
        <v>272</v>
      </c>
    </row>
    <row r="148" spans="1:6" ht="120" x14ac:dyDescent="0.25">
      <c r="A148" s="74" t="s">
        <v>803</v>
      </c>
      <c r="B148" s="79" t="s">
        <v>804</v>
      </c>
      <c r="C148" s="79" t="s">
        <v>1549</v>
      </c>
      <c r="D148" s="79" t="s">
        <v>805</v>
      </c>
      <c r="E148" s="79" t="s">
        <v>806</v>
      </c>
      <c r="F148" s="76" t="s">
        <v>272</v>
      </c>
    </row>
    <row r="149" spans="1:6" ht="132" x14ac:dyDescent="0.25">
      <c r="A149" s="74" t="s">
        <v>807</v>
      </c>
      <c r="B149" s="79" t="s">
        <v>808</v>
      </c>
      <c r="C149" s="79" t="s">
        <v>272</v>
      </c>
      <c r="D149" s="79" t="s">
        <v>809</v>
      </c>
      <c r="E149" s="79" t="s">
        <v>810</v>
      </c>
      <c r="F149" s="76" t="s">
        <v>272</v>
      </c>
    </row>
    <row r="150" spans="1:6" ht="409.5" x14ac:dyDescent="0.25">
      <c r="A150" s="74" t="s">
        <v>811</v>
      </c>
      <c r="B150" s="79" t="s">
        <v>812</v>
      </c>
      <c r="C150" s="79" t="s">
        <v>272</v>
      </c>
      <c r="D150" s="79" t="s">
        <v>813</v>
      </c>
      <c r="E150" s="79" t="s">
        <v>814</v>
      </c>
      <c r="F150" s="76" t="s">
        <v>272</v>
      </c>
    </row>
    <row r="151" spans="1:6" ht="120" x14ac:dyDescent="0.25">
      <c r="A151" s="74" t="s">
        <v>815</v>
      </c>
      <c r="B151" s="79" t="s">
        <v>816</v>
      </c>
      <c r="C151" s="79" t="s">
        <v>272</v>
      </c>
      <c r="D151" s="79" t="s">
        <v>817</v>
      </c>
      <c r="E151" s="79" t="s">
        <v>818</v>
      </c>
      <c r="F151" s="76" t="s">
        <v>272</v>
      </c>
    </row>
    <row r="152" spans="1:6" ht="409.5" customHeight="1" x14ac:dyDescent="0.25">
      <c r="A152" s="74" t="s">
        <v>819</v>
      </c>
      <c r="B152" s="79" t="s">
        <v>820</v>
      </c>
      <c r="C152" s="79" t="s">
        <v>272</v>
      </c>
      <c r="D152" s="79" t="s">
        <v>821</v>
      </c>
      <c r="E152" s="79" t="s">
        <v>822</v>
      </c>
      <c r="F152" s="76" t="s">
        <v>272</v>
      </c>
    </row>
    <row r="153" spans="1:6" ht="96" x14ac:dyDescent="0.25">
      <c r="A153" s="74" t="s">
        <v>823</v>
      </c>
      <c r="B153" s="79" t="s">
        <v>824</v>
      </c>
      <c r="C153" s="79" t="s">
        <v>272</v>
      </c>
      <c r="D153" s="79" t="s">
        <v>825</v>
      </c>
      <c r="E153" s="79" t="s">
        <v>272</v>
      </c>
      <c r="F153" s="76" t="s">
        <v>272</v>
      </c>
    </row>
    <row r="154" spans="1:6" ht="48" x14ac:dyDescent="0.25">
      <c r="A154" s="74" t="s">
        <v>826</v>
      </c>
      <c r="B154" s="79" t="s">
        <v>827</v>
      </c>
      <c r="C154" s="79" t="s">
        <v>272</v>
      </c>
      <c r="D154" s="79" t="s">
        <v>828</v>
      </c>
      <c r="E154" s="79" t="s">
        <v>272</v>
      </c>
      <c r="F154" s="76" t="s">
        <v>272</v>
      </c>
    </row>
    <row r="155" spans="1:6" ht="60" x14ac:dyDescent="0.25">
      <c r="A155" s="74" t="s">
        <v>829</v>
      </c>
      <c r="B155" s="79" t="s">
        <v>830</v>
      </c>
      <c r="C155" s="79" t="s">
        <v>272</v>
      </c>
      <c r="D155" s="79" t="s">
        <v>831</v>
      </c>
      <c r="E155" s="79" t="s">
        <v>272</v>
      </c>
      <c r="F155" s="76" t="s">
        <v>272</v>
      </c>
    </row>
    <row r="156" spans="1:6" ht="60" x14ac:dyDescent="0.25">
      <c r="A156" s="74" t="s">
        <v>832</v>
      </c>
      <c r="B156" s="79" t="s">
        <v>833</v>
      </c>
      <c r="C156" s="79" t="s">
        <v>272</v>
      </c>
      <c r="D156" s="79" t="s">
        <v>834</v>
      </c>
      <c r="E156" s="79" t="s">
        <v>272</v>
      </c>
      <c r="F156" s="76" t="s">
        <v>272</v>
      </c>
    </row>
  </sheetData>
  <pageMargins left="0.7" right="0.7" top="0.56999999999999995" bottom="0.70260416666666703" header="0.3" footer="0.3"/>
  <pageSetup scale="35" fitToHeight="0" orientation="landscape" horizontalDpi="1200" verticalDpi="1200" r:id="rId1"/>
  <headerFooter>
    <oddHeader>&amp;L&amp;G
&amp;"Cambria,Bold"&amp;14Form&amp;C&amp;"Cambria,Regular"  Doc Number: D0000003422
             Name: Product security standard assessment
        Revision: AB&amp;R&amp;"Cambria,Regular"Tab: Controls and Guidance</oddHeader>
    <oddFooter>&amp;L&amp;G&amp;R&amp;"Cambria,Regular"Page &amp;P of &amp;N</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D40"/>
  <sheetViews>
    <sheetView zoomScale="90" zoomScaleNormal="90" zoomScalePageLayoutView="70" workbookViewId="0">
      <pane xSplit="2" ySplit="3" topLeftCell="C16" activePane="bottomRight" state="frozen"/>
      <selection pane="topRight" activeCell="C1" sqref="C1"/>
      <selection pane="bottomLeft" activeCell="A4" sqref="A4"/>
      <selection pane="bottomRight" activeCell="D16" sqref="D16"/>
    </sheetView>
  </sheetViews>
  <sheetFormatPr defaultColWidth="8.5703125" defaultRowHeight="12.75" x14ac:dyDescent="0.25"/>
  <cols>
    <col min="1" max="1" width="39.5703125" style="80" customWidth="1"/>
    <col min="2" max="2" width="53.28515625" style="71" customWidth="1"/>
    <col min="3" max="3" width="30.5703125" style="71" customWidth="1"/>
    <col min="4" max="4" width="80.28515625" style="71" customWidth="1"/>
    <col min="5" max="16384" width="8.5703125" style="71"/>
  </cols>
  <sheetData>
    <row r="1" spans="1:4" ht="15.75" x14ac:dyDescent="0.25">
      <c r="A1" s="84" t="s">
        <v>986</v>
      </c>
      <c r="B1" s="85"/>
      <c r="C1" s="85"/>
      <c r="D1" s="86"/>
    </row>
    <row r="2" spans="1:4" ht="15.75" x14ac:dyDescent="0.25">
      <c r="A2" s="87" t="s">
        <v>1001</v>
      </c>
      <c r="B2" s="88"/>
      <c r="C2" s="88"/>
      <c r="D2" s="89"/>
    </row>
    <row r="3" spans="1:4" s="73" customFormat="1" x14ac:dyDescent="0.25">
      <c r="A3" s="72" t="s">
        <v>987</v>
      </c>
      <c r="B3" s="72" t="s">
        <v>988</v>
      </c>
      <c r="C3" s="72" t="s">
        <v>1074</v>
      </c>
      <c r="D3" s="72" t="s">
        <v>1075</v>
      </c>
    </row>
    <row r="4" spans="1:4" ht="169.9" customHeight="1" x14ac:dyDescent="0.25">
      <c r="A4" s="291" t="s">
        <v>1002</v>
      </c>
      <c r="B4" s="288" t="s">
        <v>994</v>
      </c>
      <c r="C4" s="82" t="s">
        <v>989</v>
      </c>
      <c r="D4" s="75" t="s">
        <v>1445</v>
      </c>
    </row>
    <row r="5" spans="1:4" ht="24" x14ac:dyDescent="0.25">
      <c r="A5" s="292"/>
      <c r="B5" s="289"/>
      <c r="C5" s="82" t="s">
        <v>990</v>
      </c>
      <c r="D5" s="75" t="s">
        <v>993</v>
      </c>
    </row>
    <row r="6" spans="1:4" ht="84" x14ac:dyDescent="0.25">
      <c r="A6" s="292"/>
      <c r="B6" s="290"/>
      <c r="C6" s="83" t="s">
        <v>991</v>
      </c>
      <c r="D6" s="79" t="s">
        <v>992</v>
      </c>
    </row>
    <row r="7" spans="1:4" ht="24" x14ac:dyDescent="0.25">
      <c r="A7" s="292"/>
      <c r="B7" s="285" t="s">
        <v>995</v>
      </c>
      <c r="C7" s="83" t="s">
        <v>996</v>
      </c>
      <c r="D7" s="79" t="s">
        <v>999</v>
      </c>
    </row>
    <row r="8" spans="1:4" ht="48" x14ac:dyDescent="0.25">
      <c r="A8" s="292"/>
      <c r="B8" s="286"/>
      <c r="C8" s="83" t="s">
        <v>997</v>
      </c>
      <c r="D8" s="79" t="s">
        <v>1038</v>
      </c>
    </row>
    <row r="9" spans="1:4" x14ac:dyDescent="0.25">
      <c r="A9" s="293"/>
      <c r="B9" s="287"/>
      <c r="C9" s="83" t="s">
        <v>998</v>
      </c>
      <c r="D9" s="79" t="s">
        <v>1000</v>
      </c>
    </row>
    <row r="10" spans="1:4" ht="36" x14ac:dyDescent="0.25">
      <c r="A10" s="291" t="s">
        <v>1003</v>
      </c>
      <c r="B10" s="79" t="s">
        <v>1004</v>
      </c>
      <c r="C10" s="294" t="s">
        <v>1005</v>
      </c>
      <c r="D10" s="295"/>
    </row>
    <row r="11" spans="1:4" ht="48" x14ac:dyDescent="0.25">
      <c r="A11" s="292"/>
      <c r="B11" s="79" t="s">
        <v>1006</v>
      </c>
      <c r="C11" s="83" t="s">
        <v>1007</v>
      </c>
      <c r="D11" s="79" t="s">
        <v>1008</v>
      </c>
    </row>
    <row r="12" spans="1:4" ht="48" x14ac:dyDescent="0.25">
      <c r="A12" s="292"/>
      <c r="B12" s="79" t="s">
        <v>1018</v>
      </c>
      <c r="C12" s="294" t="s">
        <v>1005</v>
      </c>
      <c r="D12" s="295"/>
    </row>
    <row r="13" spans="1:4" ht="36" x14ac:dyDescent="0.25">
      <c r="A13" s="292"/>
      <c r="B13" s="79" t="s">
        <v>1017</v>
      </c>
      <c r="C13" s="294" t="s">
        <v>1005</v>
      </c>
      <c r="D13" s="295"/>
    </row>
    <row r="14" spans="1:4" ht="36" x14ac:dyDescent="0.25">
      <c r="A14" s="292"/>
      <c r="B14" s="79" t="s">
        <v>1016</v>
      </c>
      <c r="C14" s="294" t="s">
        <v>1005</v>
      </c>
      <c r="D14" s="295"/>
    </row>
    <row r="15" spans="1:4" ht="36" x14ac:dyDescent="0.25">
      <c r="A15" s="292"/>
      <c r="B15" s="79" t="s">
        <v>1015</v>
      </c>
      <c r="C15" s="294" t="s">
        <v>1005</v>
      </c>
      <c r="D15" s="295"/>
    </row>
    <row r="16" spans="1:4" ht="36" x14ac:dyDescent="0.25">
      <c r="A16" s="292"/>
      <c r="B16" s="285" t="s">
        <v>1014</v>
      </c>
      <c r="C16" s="83" t="s">
        <v>1009</v>
      </c>
      <c r="D16" s="79" t="s">
        <v>1019</v>
      </c>
    </row>
    <row r="17" spans="1:4" ht="24" x14ac:dyDescent="0.25">
      <c r="A17" s="292"/>
      <c r="B17" s="286"/>
      <c r="C17" s="83" t="s">
        <v>1011</v>
      </c>
      <c r="D17" s="79" t="s">
        <v>1020</v>
      </c>
    </row>
    <row r="18" spans="1:4" ht="36" x14ac:dyDescent="0.25">
      <c r="A18" s="292"/>
      <c r="B18" s="286"/>
      <c r="C18" s="83" t="s">
        <v>1010</v>
      </c>
      <c r="D18" s="79" t="s">
        <v>1021</v>
      </c>
    </row>
    <row r="19" spans="1:4" ht="24" x14ac:dyDescent="0.25">
      <c r="A19" s="292"/>
      <c r="B19" s="287"/>
      <c r="C19" s="83" t="s">
        <v>1012</v>
      </c>
      <c r="D19" s="79" t="s">
        <v>1022</v>
      </c>
    </row>
    <row r="20" spans="1:4" ht="36" x14ac:dyDescent="0.25">
      <c r="A20" s="293"/>
      <c r="B20" s="79" t="s">
        <v>1013</v>
      </c>
      <c r="C20" s="294" t="s">
        <v>1005</v>
      </c>
      <c r="D20" s="295"/>
    </row>
    <row r="21" spans="1:4" ht="36" x14ac:dyDescent="0.25">
      <c r="A21" s="291" t="s">
        <v>1023</v>
      </c>
      <c r="B21" s="285" t="s">
        <v>1024</v>
      </c>
      <c r="C21" s="83" t="s">
        <v>1027</v>
      </c>
      <c r="D21" s="79" t="s">
        <v>1031</v>
      </c>
    </row>
    <row r="22" spans="1:4" ht="36" x14ac:dyDescent="0.25">
      <c r="A22" s="292"/>
      <c r="B22" s="287"/>
      <c r="C22" s="83" t="s">
        <v>1026</v>
      </c>
      <c r="D22" s="79" t="s">
        <v>1030</v>
      </c>
    </row>
    <row r="23" spans="1:4" ht="48" x14ac:dyDescent="0.2">
      <c r="A23" s="293"/>
      <c r="B23" s="90" t="s">
        <v>1025</v>
      </c>
      <c r="C23" s="83" t="s">
        <v>1028</v>
      </c>
      <c r="D23" s="79" t="s">
        <v>1029</v>
      </c>
    </row>
    <row r="24" spans="1:4" ht="36" x14ac:dyDescent="0.25">
      <c r="A24" s="291" t="s">
        <v>1037</v>
      </c>
      <c r="B24" s="108" t="s">
        <v>1033</v>
      </c>
      <c r="C24" s="294" t="s">
        <v>1039</v>
      </c>
      <c r="D24" s="295"/>
    </row>
    <row r="25" spans="1:4" ht="36" x14ac:dyDescent="0.25">
      <c r="A25" s="292"/>
      <c r="B25" s="285" t="s">
        <v>1032</v>
      </c>
      <c r="C25" s="83" t="s">
        <v>1043</v>
      </c>
      <c r="D25" s="79" t="s">
        <v>1044</v>
      </c>
    </row>
    <row r="26" spans="1:4" ht="36" x14ac:dyDescent="0.25">
      <c r="A26" s="292"/>
      <c r="B26" s="286"/>
      <c r="C26" s="83" t="s">
        <v>1040</v>
      </c>
      <c r="D26" s="79" t="s">
        <v>1045</v>
      </c>
    </row>
    <row r="27" spans="1:4" ht="36" x14ac:dyDescent="0.25">
      <c r="A27" s="292"/>
      <c r="B27" s="287"/>
      <c r="C27" s="83" t="s">
        <v>1041</v>
      </c>
      <c r="D27" s="79" t="s">
        <v>1042</v>
      </c>
    </row>
    <row r="28" spans="1:4" ht="36" x14ac:dyDescent="0.25">
      <c r="A28" s="293"/>
      <c r="B28" s="79" t="s">
        <v>1034</v>
      </c>
      <c r="C28" s="83" t="s">
        <v>1036</v>
      </c>
      <c r="D28" s="79" t="s">
        <v>1035</v>
      </c>
    </row>
    <row r="29" spans="1:4" ht="24" x14ac:dyDescent="0.25">
      <c r="A29" s="291" t="s">
        <v>1046</v>
      </c>
      <c r="B29" s="285" t="s">
        <v>1047</v>
      </c>
      <c r="C29" s="83" t="s">
        <v>1051</v>
      </c>
      <c r="D29" s="79" t="s">
        <v>1053</v>
      </c>
    </row>
    <row r="30" spans="1:4" ht="36" x14ac:dyDescent="0.25">
      <c r="A30" s="292"/>
      <c r="B30" s="287"/>
      <c r="C30" s="83" t="s">
        <v>1052</v>
      </c>
      <c r="D30" s="79" t="s">
        <v>1054</v>
      </c>
    </row>
    <row r="31" spans="1:4" ht="48" x14ac:dyDescent="0.25">
      <c r="A31" s="292"/>
      <c r="B31" s="79" t="s">
        <v>1048</v>
      </c>
      <c r="C31" s="83" t="s">
        <v>1057</v>
      </c>
      <c r="D31" s="79" t="s">
        <v>1058</v>
      </c>
    </row>
    <row r="32" spans="1:4" ht="72" x14ac:dyDescent="0.25">
      <c r="A32" s="292"/>
      <c r="B32" s="79" t="s">
        <v>1049</v>
      </c>
      <c r="C32" s="83" t="s">
        <v>1056</v>
      </c>
      <c r="D32" s="79" t="s">
        <v>1055</v>
      </c>
    </row>
    <row r="33" spans="1:4" ht="36" x14ac:dyDescent="0.25">
      <c r="A33" s="293"/>
      <c r="B33" s="79" t="s">
        <v>1050</v>
      </c>
      <c r="C33" s="294" t="s">
        <v>1005</v>
      </c>
      <c r="D33" s="295"/>
    </row>
    <row r="34" spans="1:4" ht="108" x14ac:dyDescent="0.25">
      <c r="A34" s="291" t="s">
        <v>1059</v>
      </c>
      <c r="B34" s="79" t="s">
        <v>1062</v>
      </c>
      <c r="C34" s="294" t="s">
        <v>1060</v>
      </c>
      <c r="D34" s="295"/>
    </row>
    <row r="35" spans="1:4" ht="120" x14ac:dyDescent="0.25">
      <c r="A35" s="293"/>
      <c r="B35" s="79" t="s">
        <v>1061</v>
      </c>
      <c r="C35" s="294" t="s">
        <v>1005</v>
      </c>
      <c r="D35" s="295"/>
    </row>
    <row r="36" spans="1:4" ht="60" x14ac:dyDescent="0.25">
      <c r="A36" s="291" t="s">
        <v>1063</v>
      </c>
      <c r="B36" s="79" t="s">
        <v>1064</v>
      </c>
      <c r="C36" s="83" t="s">
        <v>1067</v>
      </c>
      <c r="D36" s="79" t="s">
        <v>1068</v>
      </c>
    </row>
    <row r="37" spans="1:4" ht="48" x14ac:dyDescent="0.25">
      <c r="A37" s="292"/>
      <c r="B37" s="79" t="s">
        <v>1065</v>
      </c>
      <c r="C37" s="294" t="s">
        <v>1005</v>
      </c>
      <c r="D37" s="295"/>
    </row>
    <row r="38" spans="1:4" ht="60" x14ac:dyDescent="0.25">
      <c r="A38" s="293"/>
      <c r="B38" s="79" t="s">
        <v>1066</v>
      </c>
      <c r="C38" s="294" t="s">
        <v>1005</v>
      </c>
      <c r="D38" s="295"/>
    </row>
    <row r="39" spans="1:4" ht="84" x14ac:dyDescent="0.25">
      <c r="A39" s="291" t="s">
        <v>1069</v>
      </c>
      <c r="B39" s="79" t="s">
        <v>1071</v>
      </c>
      <c r="C39" s="83" t="s">
        <v>1072</v>
      </c>
      <c r="D39" s="79" t="s">
        <v>1073</v>
      </c>
    </row>
    <row r="40" spans="1:4" ht="48" x14ac:dyDescent="0.25">
      <c r="A40" s="293"/>
      <c r="B40" s="79" t="s">
        <v>1070</v>
      </c>
      <c r="C40" s="294" t="s">
        <v>1005</v>
      </c>
      <c r="D40" s="295"/>
    </row>
  </sheetData>
  <sheetProtection sheet="1" objects="1" scenarios="1"/>
  <mergeCells count="27">
    <mergeCell ref="A36:A38"/>
    <mergeCell ref="C37:D37"/>
    <mergeCell ref="C38:D38"/>
    <mergeCell ref="A39:A40"/>
    <mergeCell ref="C40:D40"/>
    <mergeCell ref="B29:B30"/>
    <mergeCell ref="A29:A33"/>
    <mergeCell ref="C33:D33"/>
    <mergeCell ref="C34:D34"/>
    <mergeCell ref="C35:D35"/>
    <mergeCell ref="A34:A35"/>
    <mergeCell ref="C20:D20"/>
    <mergeCell ref="A10:A20"/>
    <mergeCell ref="B21:B22"/>
    <mergeCell ref="A21:A23"/>
    <mergeCell ref="B25:B27"/>
    <mergeCell ref="A24:A28"/>
    <mergeCell ref="C24:D24"/>
    <mergeCell ref="B7:B9"/>
    <mergeCell ref="B4:B6"/>
    <mergeCell ref="A4:A9"/>
    <mergeCell ref="C10:D10"/>
    <mergeCell ref="B16:B19"/>
    <mergeCell ref="C12:D12"/>
    <mergeCell ref="C13:D13"/>
    <mergeCell ref="C14:D14"/>
    <mergeCell ref="C15:D15"/>
  </mergeCells>
  <pageMargins left="0.7" right="0.7" top="0.75" bottom="0.75" header="0.3" footer="0.3"/>
  <pageSetup scale="44" fitToHeight="0" orientation="portrait" horizontalDpi="1200" verticalDpi="1200" r:id="rId1"/>
  <headerFooter>
    <oddHeader>&amp;L&amp;G
&amp;"Cambria,Bold"&amp;14Form&amp;C&amp;"Cambria,Regular"  Doc Number: D0000003422
             Name: Product security standard assessment
        Revision: AB&amp;R&amp;"Cambria,Regular"Tab: Privacy BR</oddHeader>
    <oddFooter>&amp;L&amp;G&amp;R&amp;"Cambria,Regular"Page &amp;P of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663BCAEFF285478CCB19485035D25B" ma:contentTypeVersion="4" ma:contentTypeDescription="Create a new document." ma:contentTypeScope="" ma:versionID="340b8ee5f2f540dc31777feaf19f603f">
  <xsd:schema xmlns:xsd="http://www.w3.org/2001/XMLSchema" xmlns:xs="http://www.w3.org/2001/XMLSchema" xmlns:p="http://schemas.microsoft.com/office/2006/metadata/properties" xmlns:ns2="f2d8b341-c2fb-4100-be3a-cc1ff4af97bd" targetNamespace="http://schemas.microsoft.com/office/2006/metadata/properties" ma:root="true" ma:fieldsID="5bcab604518a700f8163d1d49e2f9267" ns2:_="">
    <xsd:import namespace="f2d8b341-c2fb-4100-be3a-cc1ff4af97b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d8b341-c2fb-4100-be3a-cc1ff4af97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94B37F-6F31-4268-BC30-F39A69423C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d8b341-c2fb-4100-be3a-cc1ff4af9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43A82B-CC17-44A7-8AAA-DF72F4EE7CAD}">
  <ds:schemaRefs>
    <ds:schemaRef ds:uri="f2d8b341-c2fb-4100-be3a-cc1ff4af97bd"/>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http://schemas.microsoft.com/office/2006/metadata/properties"/>
    <ds:schemaRef ds:uri="http://purl.org/dc/terms/"/>
    <ds:schemaRef ds:uri="http://purl.org/dc/elements/1.1/"/>
    <ds:schemaRef ds:uri="http://purl.org/dc/dcmitype/"/>
  </ds:schemaRefs>
</ds:datastoreItem>
</file>

<file path=customXml/itemProps3.xml><?xml version="1.0" encoding="utf-8"?>
<ds:datastoreItem xmlns:ds="http://schemas.openxmlformats.org/officeDocument/2006/customXml" ds:itemID="{4832F9AC-5D95-4958-91E4-30F525DDA9A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Header</vt:lpstr>
      <vt:lpstr>Capabilities Assessment</vt:lpstr>
      <vt:lpstr>Security Controls Assessment</vt:lpstr>
      <vt:lpstr>Privacy Controls Assessment</vt:lpstr>
      <vt:lpstr>Logic Table</vt:lpstr>
      <vt:lpstr>Impact Levels</vt:lpstr>
      <vt:lpstr>Capabilities and MDS2</vt:lpstr>
      <vt:lpstr>Controls and Guidance</vt:lpstr>
      <vt:lpstr>Privacy BR</vt:lpstr>
      <vt:lpstr>'Capabilities and MDS2'!Print_Area</vt:lpstr>
      <vt:lpstr>'Capabilities Assessment'!Print_Area</vt:lpstr>
      <vt:lpstr>Header!Print_Area</vt:lpstr>
      <vt:lpstr>'Privacy Controls Assessment'!Print_Area</vt:lpstr>
      <vt:lpstr>'Capabilities and MDS2'!Print_Titles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2022-02-09T12:11:40Z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0x010100F9663BCAEFF285478CCB19485035D25B</vt:lpwstr>
  </property>
</Properties>
</file>