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0" documentId="13_ncr:1_{11F78266-6A3D-4365-8720-E04111117864}" xr6:coauthVersionLast="47" xr6:coauthVersionMax="47" xr10:uidLastSave="{00000000-0000-0000-0000-000000000000}"/>
  <bookViews>
    <workbookView xWindow="1090" yWindow="440" windowWidth="13900" windowHeight="9820" tabRatio="808" firstSheet="1" activeTab="1" xr2:uid="{00000000-000D-0000-FFFF-FFFF00000000}"/>
  </bookViews>
  <sheets>
    <sheet name="Header" sheetId="39" r:id="rId1"/>
    <sheet name="Capabilities Assessment" sheetId="36" r:id="rId2"/>
    <sheet name="Security Controls Assessment" sheetId="21" r:id="rId3"/>
    <sheet name="Privacy Controls Assessment" sheetId="45" r:id="rId4"/>
    <sheet name="Logic Table" sheetId="38" r:id="rId5"/>
    <sheet name="Impact Levels" sheetId="41" r:id="rId6"/>
    <sheet name="Capabilities and MDS2" sheetId="43" r:id="rId7"/>
    <sheet name="Controls and Guidance" sheetId="42" r:id="rId8"/>
    <sheet name="Privacy BR" sheetId="44" r:id="rId9"/>
  </sheets>
  <definedNames>
    <definedName name="_xlnm._FilterDatabase" localSheetId="2" hidden="1">'Security Controls Assessment'!$A$14:$D$168</definedName>
    <definedName name="_xlnm.Print_Area" localSheetId="6">'Capabilities and MDS2'!$A$1:$C$173</definedName>
    <definedName name="_xlnm.Print_Area" localSheetId="1">'Capabilities Assessment'!$A$1:$E$40</definedName>
    <definedName name="_xlnm.Print_Area" localSheetId="0">Header!$A$1:$E$33</definedName>
    <definedName name="_xlnm.Print_Area" localSheetId="3">'Privacy Controls Assessment'!$A$1:$E$47</definedName>
    <definedName name="_xlnm.Print_Titles" localSheetId="6">'Capabilities and MDS2'!$1:$3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7" i="21" l="1"/>
  <c r="C3" i="36" l="1"/>
  <c r="D17" i="45"/>
  <c r="A4" i="45"/>
  <c r="D47" i="45" l="1"/>
  <c r="D45" i="45"/>
  <c r="D41" i="45"/>
  <c r="D40" i="45"/>
  <c r="D39" i="45"/>
  <c r="D38" i="45"/>
  <c r="D36" i="45"/>
  <c r="D35" i="45"/>
  <c r="D34" i="45"/>
  <c r="D33" i="45"/>
  <c r="D30" i="45"/>
  <c r="D29" i="45"/>
  <c r="D28" i="45"/>
  <c r="D26" i="45"/>
  <c r="D24" i="45"/>
  <c r="D22" i="45"/>
  <c r="D20" i="45"/>
  <c r="D19" i="45"/>
  <c r="D18" i="45"/>
  <c r="D16" i="45"/>
  <c r="D15" i="45"/>
  <c r="B36" i="45"/>
  <c r="B3" i="45"/>
  <c r="B2" i="45"/>
  <c r="A109" i="43" l="1"/>
  <c r="A125" i="43"/>
  <c r="A129" i="43"/>
  <c r="A133" i="43"/>
  <c r="A155" i="43"/>
  <c r="A160" i="43"/>
  <c r="A167" i="43"/>
  <c r="A173" i="43"/>
  <c r="D10" i="36" l="1"/>
  <c r="B3" i="21" l="1"/>
  <c r="AB162" i="38" l="1"/>
  <c r="AB161" i="38"/>
  <c r="AB160" i="38"/>
  <c r="AB159" i="38"/>
  <c r="AB158" i="38"/>
  <c r="AB157" i="38"/>
  <c r="AB156" i="38"/>
  <c r="AB155" i="38"/>
  <c r="AB154" i="38"/>
  <c r="AB153" i="38"/>
  <c r="AB152" i="38"/>
  <c r="AB151" i="38"/>
  <c r="AB150" i="38"/>
  <c r="AB149" i="38"/>
  <c r="AB148" i="38"/>
  <c r="AB147" i="38"/>
  <c r="AB146" i="38"/>
  <c r="AB145" i="38"/>
  <c r="AB144" i="38"/>
  <c r="AB143" i="38"/>
  <c r="AB142" i="38"/>
  <c r="AB141" i="38"/>
  <c r="AB140" i="38"/>
  <c r="AB139" i="38"/>
  <c r="AB138" i="38"/>
  <c r="AB137" i="38"/>
  <c r="AB136" i="38"/>
  <c r="AB135" i="38"/>
  <c r="AB134" i="38"/>
  <c r="AB133" i="38"/>
  <c r="AB132" i="38"/>
  <c r="AB131" i="38"/>
  <c r="AB130" i="38"/>
  <c r="AB129" i="38"/>
  <c r="AB128" i="38"/>
  <c r="AB127" i="38"/>
  <c r="AB126" i="38"/>
  <c r="AB125" i="38"/>
  <c r="AB124" i="38"/>
  <c r="AB123" i="38"/>
  <c r="AB122" i="38"/>
  <c r="AB121" i="38"/>
  <c r="AB120" i="38"/>
  <c r="AB119" i="38"/>
  <c r="AB118" i="38"/>
  <c r="AB117" i="38"/>
  <c r="AB116" i="38"/>
  <c r="AB115" i="38"/>
  <c r="AB114" i="38"/>
  <c r="AB113" i="38"/>
  <c r="AB112" i="38"/>
  <c r="AB111" i="38"/>
  <c r="AB110" i="38"/>
  <c r="AB109" i="38"/>
  <c r="AB108" i="38"/>
  <c r="AB107" i="38"/>
  <c r="AB106" i="38"/>
  <c r="AB105" i="38"/>
  <c r="AB104" i="38"/>
  <c r="AB103" i="38"/>
  <c r="AB102" i="38"/>
  <c r="AB101" i="38"/>
  <c r="AB100" i="38"/>
  <c r="AB99" i="38"/>
  <c r="AB98" i="38"/>
  <c r="AB97" i="38"/>
  <c r="AB96" i="38"/>
  <c r="AB95" i="38"/>
  <c r="AB94" i="38"/>
  <c r="AB93" i="38"/>
  <c r="AB92" i="38"/>
  <c r="AB91" i="38"/>
  <c r="AB90" i="38"/>
  <c r="AB89" i="38"/>
  <c r="AB88" i="38"/>
  <c r="AB87" i="38"/>
  <c r="AB86" i="38"/>
  <c r="AB85" i="38"/>
  <c r="AB84" i="38"/>
  <c r="AB83" i="38"/>
  <c r="AB82" i="38"/>
  <c r="AB81" i="38"/>
  <c r="AB80" i="38"/>
  <c r="AB79" i="38"/>
  <c r="AB78" i="38"/>
  <c r="AB77" i="38"/>
  <c r="AB76" i="38"/>
  <c r="AB75" i="38"/>
  <c r="AB74" i="38"/>
  <c r="AB73" i="38"/>
  <c r="AB72" i="38"/>
  <c r="AB71" i="38"/>
  <c r="AB70" i="38"/>
  <c r="AB69" i="38"/>
  <c r="AB68" i="38"/>
  <c r="AB67" i="38"/>
  <c r="AB66" i="38"/>
  <c r="AB65" i="38"/>
  <c r="AB64" i="38"/>
  <c r="AB63" i="38"/>
  <c r="AB62" i="38"/>
  <c r="AB61" i="38"/>
  <c r="AB60" i="38"/>
  <c r="AB59" i="38"/>
  <c r="AB58" i="38"/>
  <c r="AB57" i="38"/>
  <c r="AB56" i="38"/>
  <c r="AB55" i="38"/>
  <c r="AB54" i="38"/>
  <c r="AB53" i="38"/>
  <c r="AB52" i="38"/>
  <c r="AB51" i="38"/>
  <c r="AB50" i="38"/>
  <c r="AB49" i="38"/>
  <c r="AB48" i="38"/>
  <c r="AB47" i="38"/>
  <c r="AB46" i="38"/>
  <c r="AB45" i="38"/>
  <c r="AB44" i="38"/>
  <c r="AB43" i="38"/>
  <c r="AB42" i="38"/>
  <c r="AB41" i="38"/>
  <c r="AB40" i="38"/>
  <c r="AB39" i="38"/>
  <c r="AB38" i="38"/>
  <c r="AB37" i="38"/>
  <c r="AB36" i="38"/>
  <c r="AB35" i="38"/>
  <c r="AB34" i="38"/>
  <c r="AB33" i="38"/>
  <c r="AB32" i="38"/>
  <c r="AB31" i="38"/>
  <c r="AB30" i="38"/>
  <c r="AB29" i="38"/>
  <c r="AB28" i="38"/>
  <c r="AB27" i="38"/>
  <c r="AB26" i="38"/>
  <c r="AB25" i="38"/>
  <c r="AB24" i="38"/>
  <c r="AB23" i="38"/>
  <c r="AB22" i="38"/>
  <c r="AB21" i="38"/>
  <c r="AB20" i="38"/>
  <c r="AB19" i="38"/>
  <c r="AB18" i="38"/>
  <c r="AB17" i="38"/>
  <c r="AB16" i="38"/>
  <c r="AB15" i="38"/>
  <c r="AB14" i="38"/>
  <c r="AB13" i="38"/>
  <c r="AB12" i="38"/>
  <c r="AB11" i="38"/>
  <c r="AB10" i="38"/>
  <c r="AB9" i="38"/>
  <c r="B5" i="38"/>
  <c r="B9" i="38" s="1"/>
  <c r="X5" i="38"/>
  <c r="Q5" i="38"/>
  <c r="Q162" i="38" s="1"/>
  <c r="V162" i="38" s="1"/>
  <c r="K5" i="38"/>
  <c r="K72" i="38" s="1"/>
  <c r="F5" i="38"/>
  <c r="F85" i="38" s="1"/>
  <c r="V85" i="38" s="1"/>
  <c r="P5" i="38"/>
  <c r="P148" i="38" s="1"/>
  <c r="V148" i="38" s="1"/>
  <c r="J5" i="38"/>
  <c r="J138" i="38" s="1"/>
  <c r="T5" i="38"/>
  <c r="T130" i="38" s="1"/>
  <c r="H5" i="38"/>
  <c r="H150" i="38" s="1"/>
  <c r="R5" i="38"/>
  <c r="R138" i="38" s="1"/>
  <c r="S5" i="38"/>
  <c r="M5" i="38"/>
  <c r="M70" i="38" s="1"/>
  <c r="V70" i="38" s="1"/>
  <c r="N5" i="38"/>
  <c r="N113" i="38" s="1"/>
  <c r="O5" i="38"/>
  <c r="O129" i="38" s="1"/>
  <c r="V129" i="38" s="1"/>
  <c r="E5" i="38"/>
  <c r="E120" i="38" s="1"/>
  <c r="I5" i="38"/>
  <c r="I113" i="38" s="1"/>
  <c r="D5" i="38"/>
  <c r="D103" i="38" s="1"/>
  <c r="L5" i="38"/>
  <c r="L63" i="38" s="1"/>
  <c r="C5" i="38"/>
  <c r="C35" i="38" s="1"/>
  <c r="V35" i="38" s="1"/>
  <c r="G5" i="38"/>
  <c r="G38" i="38" s="1"/>
  <c r="A105" i="43"/>
  <c r="A90" i="43"/>
  <c r="A88" i="43"/>
  <c r="A87" i="43"/>
  <c r="A81" i="43"/>
  <c r="A79" i="43"/>
  <c r="A45" i="43"/>
  <c r="A44" i="43"/>
  <c r="A36" i="43"/>
  <c r="A6" i="43"/>
  <c r="A4" i="43"/>
  <c r="C2" i="36"/>
  <c r="B2" i="21"/>
  <c r="T150" i="38" l="1"/>
  <c r="T132" i="38"/>
  <c r="T152" i="38"/>
  <c r="R133" i="38"/>
  <c r="Q10" i="38"/>
  <c r="Q107" i="38"/>
  <c r="V107" i="38" s="1"/>
  <c r="P136" i="38"/>
  <c r="V136" i="38" s="1"/>
  <c r="P21" i="38"/>
  <c r="O125" i="38"/>
  <c r="V125" i="38" s="1"/>
  <c r="O114" i="38"/>
  <c r="V114" i="38" s="1"/>
  <c r="O83" i="38"/>
  <c r="O116" i="38"/>
  <c r="O127" i="38"/>
  <c r="O84" i="38"/>
  <c r="O117" i="38"/>
  <c r="O87" i="38"/>
  <c r="O119" i="38"/>
  <c r="V119" i="38" s="1"/>
  <c r="O82" i="38"/>
  <c r="O126" i="38"/>
  <c r="O120" i="38"/>
  <c r="O122" i="38"/>
  <c r="N98" i="38"/>
  <c r="V98" i="38" s="1"/>
  <c r="M65" i="38"/>
  <c r="M18" i="38"/>
  <c r="M19" i="38"/>
  <c r="M45" i="38"/>
  <c r="M66" i="38"/>
  <c r="V66" i="38" s="1"/>
  <c r="L50" i="38"/>
  <c r="K74" i="38"/>
  <c r="K144" i="38"/>
  <c r="V144" i="38" s="1"/>
  <c r="K76" i="38"/>
  <c r="K151" i="38"/>
  <c r="K122" i="38"/>
  <c r="K79" i="38"/>
  <c r="K47" i="38"/>
  <c r="K84" i="38"/>
  <c r="K152" i="38"/>
  <c r="I10" i="38"/>
  <c r="I9" i="38"/>
  <c r="I63" i="38"/>
  <c r="H62" i="38"/>
  <c r="V62" i="38" s="1"/>
  <c r="H78" i="38"/>
  <c r="H107" i="38"/>
  <c r="H58" i="38"/>
  <c r="V58" i="38" s="1"/>
  <c r="H73" i="38"/>
  <c r="H57" i="38"/>
  <c r="H77" i="38"/>
  <c r="C30" i="38"/>
  <c r="F87" i="38"/>
  <c r="F46" i="38"/>
  <c r="F69" i="38"/>
  <c r="V69" i="38" s="1"/>
  <c r="F19" i="38"/>
  <c r="AF162" i="38"/>
  <c r="AF158" i="38"/>
  <c r="AF154" i="38"/>
  <c r="AF150" i="38"/>
  <c r="AF146" i="38"/>
  <c r="AF142" i="38"/>
  <c r="AF138" i="38"/>
  <c r="AF134" i="38"/>
  <c r="AF130" i="38"/>
  <c r="AF126" i="38"/>
  <c r="AF122" i="38"/>
  <c r="AF118" i="38"/>
  <c r="AF114" i="38"/>
  <c r="AF110" i="38"/>
  <c r="AF106" i="38"/>
  <c r="AF102" i="38"/>
  <c r="AF98" i="38"/>
  <c r="AF94" i="38"/>
  <c r="AF90" i="38"/>
  <c r="AF86" i="38"/>
  <c r="AF82" i="38"/>
  <c r="AF78" i="38"/>
  <c r="AF74" i="38"/>
  <c r="AF70" i="38"/>
  <c r="AF66" i="38"/>
  <c r="AF62" i="38"/>
  <c r="AF58" i="38"/>
  <c r="AF54" i="38"/>
  <c r="AF50" i="38"/>
  <c r="AF46" i="38"/>
  <c r="AF42" i="38"/>
  <c r="AF38" i="38"/>
  <c r="AF34" i="38"/>
  <c r="AF30" i="38"/>
  <c r="AF26" i="38"/>
  <c r="AF22" i="38"/>
  <c r="AF18" i="38"/>
  <c r="AF14" i="38"/>
  <c r="AF10" i="38"/>
  <c r="AA160" i="38"/>
  <c r="AA156" i="38"/>
  <c r="AA152" i="38"/>
  <c r="AA148" i="38"/>
  <c r="AA144" i="38"/>
  <c r="AA140" i="38"/>
  <c r="AA136" i="38"/>
  <c r="AA132" i="38"/>
  <c r="AA128" i="38"/>
  <c r="AA124" i="38"/>
  <c r="AA120" i="38"/>
  <c r="AA116" i="38"/>
  <c r="AA112" i="38"/>
  <c r="AA108" i="38"/>
  <c r="AA104" i="38"/>
  <c r="AA100" i="38"/>
  <c r="AA96" i="38"/>
  <c r="AA92" i="38"/>
  <c r="AA88" i="38"/>
  <c r="AA84" i="38"/>
  <c r="AA80" i="38"/>
  <c r="AA76" i="38"/>
  <c r="AA72" i="38"/>
  <c r="AA68" i="38"/>
  <c r="AA64" i="38"/>
  <c r="AA60" i="38"/>
  <c r="AA56" i="38"/>
  <c r="AA52" i="38"/>
  <c r="AA48" i="38"/>
  <c r="AA44" i="38"/>
  <c r="AA40" i="38"/>
  <c r="AA36" i="38"/>
  <c r="AA32" i="38"/>
  <c r="AA28" i="38"/>
  <c r="AA24" i="38"/>
  <c r="AA20" i="38"/>
  <c r="AA16" i="38"/>
  <c r="AA12" i="38"/>
  <c r="AF155" i="38"/>
  <c r="AF147" i="38"/>
  <c r="AF139" i="38"/>
  <c r="AF131" i="38"/>
  <c r="AF123" i="38"/>
  <c r="AF111" i="38"/>
  <c r="AF103" i="38"/>
  <c r="AF91" i="38"/>
  <c r="AF161" i="38"/>
  <c r="AF157" i="38"/>
  <c r="AF153" i="38"/>
  <c r="AF149" i="38"/>
  <c r="AF145" i="38"/>
  <c r="AF141" i="38"/>
  <c r="AF137" i="38"/>
  <c r="AF133" i="38"/>
  <c r="AF129" i="38"/>
  <c r="AF125" i="38"/>
  <c r="AF121" i="38"/>
  <c r="AF117" i="38"/>
  <c r="AF113" i="38"/>
  <c r="AF109" i="38"/>
  <c r="AF105" i="38"/>
  <c r="AF101" i="38"/>
  <c r="AF97" i="38"/>
  <c r="AF93" i="38"/>
  <c r="AF89" i="38"/>
  <c r="AF85" i="38"/>
  <c r="AF81" i="38"/>
  <c r="AF77" i="38"/>
  <c r="AF73" i="38"/>
  <c r="AF69" i="38"/>
  <c r="AF65" i="38"/>
  <c r="AF61" i="38"/>
  <c r="AF57" i="38"/>
  <c r="AF53" i="38"/>
  <c r="AF49" i="38"/>
  <c r="AF45" i="38"/>
  <c r="AF41" i="38"/>
  <c r="AF37" i="38"/>
  <c r="AF33" i="38"/>
  <c r="AF29" i="38"/>
  <c r="AF25" i="38"/>
  <c r="AF21" i="38"/>
  <c r="AF17" i="38"/>
  <c r="AF13" i="38"/>
  <c r="AF9" i="38"/>
  <c r="AA159" i="38"/>
  <c r="AA155" i="38"/>
  <c r="AA151" i="38"/>
  <c r="AA147" i="38"/>
  <c r="AA143" i="38"/>
  <c r="AA139" i="38"/>
  <c r="AA135" i="38"/>
  <c r="AA131" i="38"/>
  <c r="AA127" i="38"/>
  <c r="AA123" i="38"/>
  <c r="AA119" i="38"/>
  <c r="AA115" i="38"/>
  <c r="AA111" i="38"/>
  <c r="AA107" i="38"/>
  <c r="AA103" i="38"/>
  <c r="AA99" i="38"/>
  <c r="AA95" i="38"/>
  <c r="AA91" i="38"/>
  <c r="AA87" i="38"/>
  <c r="AA83" i="38"/>
  <c r="AA79" i="38"/>
  <c r="AA75" i="38"/>
  <c r="AA71" i="38"/>
  <c r="AA67" i="38"/>
  <c r="AA63" i="38"/>
  <c r="AA59" i="38"/>
  <c r="AA55" i="38"/>
  <c r="AA51" i="38"/>
  <c r="AA47" i="38"/>
  <c r="AA43" i="38"/>
  <c r="AA39" i="38"/>
  <c r="AA35" i="38"/>
  <c r="AA31" i="38"/>
  <c r="AA27" i="38"/>
  <c r="AA23" i="38"/>
  <c r="AA19" i="38"/>
  <c r="AA15" i="38"/>
  <c r="AA11" i="38"/>
  <c r="AA42" i="38"/>
  <c r="AA34" i="38"/>
  <c r="AA26" i="38"/>
  <c r="AA18" i="38"/>
  <c r="AA10" i="38"/>
  <c r="AF151" i="38"/>
  <c r="AF115" i="38"/>
  <c r="AF99" i="38"/>
  <c r="AF160" i="38"/>
  <c r="AF156" i="38"/>
  <c r="AF152" i="38"/>
  <c r="AF148" i="38"/>
  <c r="AF144" i="38"/>
  <c r="AF140" i="38"/>
  <c r="AF136" i="38"/>
  <c r="AF132" i="38"/>
  <c r="AF128" i="38"/>
  <c r="AF124" i="38"/>
  <c r="AF120" i="38"/>
  <c r="AF116" i="38"/>
  <c r="AF112" i="38"/>
  <c r="AF108" i="38"/>
  <c r="AF104" i="38"/>
  <c r="AF100" i="38"/>
  <c r="AF96" i="38"/>
  <c r="AF92" i="38"/>
  <c r="AF88" i="38"/>
  <c r="AF84" i="38"/>
  <c r="AF80" i="38"/>
  <c r="AF76" i="38"/>
  <c r="AF72" i="38"/>
  <c r="AF68" i="38"/>
  <c r="AF64" i="38"/>
  <c r="AF60" i="38"/>
  <c r="AF56" i="38"/>
  <c r="AF52" i="38"/>
  <c r="AF48" i="38"/>
  <c r="AF44" i="38"/>
  <c r="AF40" i="38"/>
  <c r="AF36" i="38"/>
  <c r="AF32" i="38"/>
  <c r="AF28" i="38"/>
  <c r="AF24" i="38"/>
  <c r="AF20" i="38"/>
  <c r="AF16" i="38"/>
  <c r="AF12" i="38"/>
  <c r="AA162" i="38"/>
  <c r="AA158" i="38"/>
  <c r="AA154" i="38"/>
  <c r="AA150" i="38"/>
  <c r="AA146" i="38"/>
  <c r="AA142" i="38"/>
  <c r="AA138" i="38"/>
  <c r="AA134" i="38"/>
  <c r="AA130" i="38"/>
  <c r="AA126" i="38"/>
  <c r="AA122" i="38"/>
  <c r="AA118" i="38"/>
  <c r="AA114" i="38"/>
  <c r="AA110" i="38"/>
  <c r="AA106" i="38"/>
  <c r="AA102" i="38"/>
  <c r="AA98" i="38"/>
  <c r="AA94" i="38"/>
  <c r="AA90" i="38"/>
  <c r="AA86" i="38"/>
  <c r="AA82" i="38"/>
  <c r="AA78" i="38"/>
  <c r="AA74" i="38"/>
  <c r="AA70" i="38"/>
  <c r="AA66" i="38"/>
  <c r="AA62" i="38"/>
  <c r="AA58" i="38"/>
  <c r="AA54" i="38"/>
  <c r="AA50" i="38"/>
  <c r="AA46" i="38"/>
  <c r="AA38" i="38"/>
  <c r="AA30" i="38"/>
  <c r="AA22" i="38"/>
  <c r="AA14" i="38"/>
  <c r="AF159" i="38"/>
  <c r="AF143" i="38"/>
  <c r="AF135" i="38"/>
  <c r="AF127" i="38"/>
  <c r="AF119" i="38"/>
  <c r="AF107" i="38"/>
  <c r="AF95" i="38"/>
  <c r="AF87" i="38"/>
  <c r="AF83" i="38"/>
  <c r="AF67" i="38"/>
  <c r="AF51" i="38"/>
  <c r="AF35" i="38"/>
  <c r="AF19" i="38"/>
  <c r="AA157" i="38"/>
  <c r="AA141" i="38"/>
  <c r="AA125" i="38"/>
  <c r="AA109" i="38"/>
  <c r="AA93" i="38"/>
  <c r="AA77" i="38"/>
  <c r="AA61" i="38"/>
  <c r="AA45" i="38"/>
  <c r="AA29" i="38"/>
  <c r="AA13" i="38"/>
  <c r="AF79" i="38"/>
  <c r="AF63" i="38"/>
  <c r="AF47" i="38"/>
  <c r="AF31" i="38"/>
  <c r="AF15" i="38"/>
  <c r="AA137" i="38"/>
  <c r="AA121" i="38"/>
  <c r="AA105" i="38"/>
  <c r="AA89" i="38"/>
  <c r="AA73" i="38"/>
  <c r="AA41" i="38"/>
  <c r="AA25" i="38"/>
  <c r="AF75" i="38"/>
  <c r="AF27" i="38"/>
  <c r="AA133" i="38"/>
  <c r="AA101" i="38"/>
  <c r="AA69" i="38"/>
  <c r="AA21" i="38"/>
  <c r="AF55" i="38"/>
  <c r="AF23" i="38"/>
  <c r="AA145" i="38"/>
  <c r="AA113" i="38"/>
  <c r="AA81" i="38"/>
  <c r="AA49" i="38"/>
  <c r="AA153" i="38"/>
  <c r="AA57" i="38"/>
  <c r="AF59" i="38"/>
  <c r="AF43" i="38"/>
  <c r="AF11" i="38"/>
  <c r="AA149" i="38"/>
  <c r="AA117" i="38"/>
  <c r="AA85" i="38"/>
  <c r="AA53" i="38"/>
  <c r="AA37" i="38"/>
  <c r="AF71" i="38"/>
  <c r="AF39" i="38"/>
  <c r="AA161" i="38"/>
  <c r="AA129" i="38"/>
  <c r="AA97" i="38"/>
  <c r="AA65" i="38"/>
  <c r="AA33" i="38"/>
  <c r="AA17" i="38"/>
  <c r="D14" i="38"/>
  <c r="D10" i="38"/>
  <c r="D11" i="38"/>
  <c r="V11" i="38" s="1"/>
  <c r="AH11" i="38" s="1"/>
  <c r="B17" i="21" s="1"/>
  <c r="B10" i="38"/>
  <c r="C31" i="38"/>
  <c r="V31" i="38" s="1"/>
  <c r="AH31" i="38" s="1"/>
  <c r="B37" i="21" s="1"/>
  <c r="Q53" i="38"/>
  <c r="Q72" i="38"/>
  <c r="Q102" i="38"/>
  <c r="Q27" i="38"/>
  <c r="V27" i="38" s="1"/>
  <c r="C37" i="38"/>
  <c r="L45" i="38"/>
  <c r="H47" i="38"/>
  <c r="H53" i="38"/>
  <c r="H59" i="38"/>
  <c r="V59" i="38" s="1"/>
  <c r="H75" i="38"/>
  <c r="N93" i="38"/>
  <c r="V93" i="38" s="1"/>
  <c r="AH93" i="38" s="1"/>
  <c r="B99" i="21" s="1"/>
  <c r="Q110" i="38"/>
  <c r="V110" i="38" s="1"/>
  <c r="Q151" i="38"/>
  <c r="Q152" i="38"/>
  <c r="N29" i="38"/>
  <c r="H46" i="38"/>
  <c r="H49" i="38"/>
  <c r="H55" i="38"/>
  <c r="H60" i="38"/>
  <c r="V60" i="38" s="1"/>
  <c r="H72" i="38"/>
  <c r="H80" i="38"/>
  <c r="V80" i="38" s="1"/>
  <c r="T96" i="38"/>
  <c r="Q104" i="38"/>
  <c r="V104" i="38" s="1"/>
  <c r="Q117" i="38"/>
  <c r="Q126" i="38"/>
  <c r="V126" i="38" s="1"/>
  <c r="Q25" i="38"/>
  <c r="Q103" i="38"/>
  <c r="V103" i="38" s="1"/>
  <c r="Q150" i="38"/>
  <c r="G23" i="38"/>
  <c r="M14" i="38"/>
  <c r="G25" i="38"/>
  <c r="M29" i="38"/>
  <c r="G36" i="38"/>
  <c r="C41" i="38"/>
  <c r="V41" i="38" s="1"/>
  <c r="AH41" i="38" s="1"/>
  <c r="B47" i="21" s="1"/>
  <c r="C47" i="21" s="1"/>
  <c r="Q54" i="38"/>
  <c r="M63" i="38"/>
  <c r="M67" i="38"/>
  <c r="V67" i="38" s="1"/>
  <c r="AH67" i="38" s="1"/>
  <c r="B73" i="21" s="1"/>
  <c r="Q108" i="38"/>
  <c r="V108" i="38" s="1"/>
  <c r="Q112" i="38"/>
  <c r="V112" i="38" s="1"/>
  <c r="Q116" i="38"/>
  <c r="J133" i="38"/>
  <c r="P139" i="38"/>
  <c r="V139" i="38" s="1"/>
  <c r="AH139" i="38" s="1"/>
  <c r="B145" i="21" s="1"/>
  <c r="C145" i="21" s="1"/>
  <c r="E145" i="21" s="1"/>
  <c r="J150" i="38"/>
  <c r="Q154" i="38"/>
  <c r="V154" i="38" s="1"/>
  <c r="AA9" i="38"/>
  <c r="Q78" i="38"/>
  <c r="Q105" i="38"/>
  <c r="V105" i="38" s="1"/>
  <c r="Q111" i="38"/>
  <c r="V111" i="38" s="1"/>
  <c r="Q130" i="38"/>
  <c r="B23" i="38"/>
  <c r="Q9" i="38"/>
  <c r="G15" i="38"/>
  <c r="V15" i="38" s="1"/>
  <c r="M20" i="38"/>
  <c r="Q26" i="38"/>
  <c r="V26" i="38" s="1"/>
  <c r="G30" i="38"/>
  <c r="V30" i="38" s="1"/>
  <c r="M37" i="38"/>
  <c r="Q55" i="38"/>
  <c r="Q73" i="38"/>
  <c r="Q79" i="38"/>
  <c r="Q101" i="38"/>
  <c r="V101" i="38" s="1"/>
  <c r="Q106" i="38"/>
  <c r="V106" i="38" s="1"/>
  <c r="Q109" i="38"/>
  <c r="V109" i="38" s="1"/>
  <c r="Q157" i="38"/>
  <c r="V157" i="38" s="1"/>
  <c r="E47" i="38"/>
  <c r="E48" i="38"/>
  <c r="E13" i="38"/>
  <c r="E10" i="38"/>
  <c r="E12" i="38"/>
  <c r="E46" i="38"/>
  <c r="E45" i="38"/>
  <c r="L10" i="38"/>
  <c r="D9" i="38"/>
  <c r="N9" i="38"/>
  <c r="L14" i="38"/>
  <c r="D20" i="38"/>
  <c r="D22" i="38"/>
  <c r="P50" i="38"/>
  <c r="N91" i="38"/>
  <c r="V91" i="38" s="1"/>
  <c r="AH91" i="38" s="1"/>
  <c r="B97" i="21" s="1"/>
  <c r="N95" i="38"/>
  <c r="V95" i="38" s="1"/>
  <c r="AH95" i="38" s="1"/>
  <c r="B101" i="21" s="1"/>
  <c r="N100" i="38"/>
  <c r="V100" i="38" s="1"/>
  <c r="P127" i="38"/>
  <c r="V127" i="38" s="1"/>
  <c r="N132" i="38"/>
  <c r="R135" i="38"/>
  <c r="P143" i="38"/>
  <c r="P146" i="38"/>
  <c r="V146" i="38" s="1"/>
  <c r="AH146" i="38" s="1"/>
  <c r="B152" i="21" s="1"/>
  <c r="C152" i="21" s="1"/>
  <c r="D152" i="21" s="1"/>
  <c r="P159" i="38"/>
  <c r="D19" i="38"/>
  <c r="D21" i="38"/>
  <c r="L47" i="38"/>
  <c r="P51" i="38"/>
  <c r="N57" i="38"/>
  <c r="V57" i="38" s="1"/>
  <c r="N89" i="38"/>
  <c r="N96" i="38"/>
  <c r="N99" i="38"/>
  <c r="V99" i="38" s="1"/>
  <c r="P124" i="38"/>
  <c r="P140" i="38"/>
  <c r="P147" i="38"/>
  <c r="V147" i="38" s="1"/>
  <c r="AH147" i="38" s="1"/>
  <c r="B153" i="21" s="1"/>
  <c r="C153" i="21" s="1"/>
  <c r="D153" i="21" s="1"/>
  <c r="D23" i="38"/>
  <c r="D24" i="38"/>
  <c r="D12" i="38"/>
  <c r="V12" i="38" s="1"/>
  <c r="I18" i="38"/>
  <c r="G22" i="38"/>
  <c r="L29" i="38"/>
  <c r="N44" i="38"/>
  <c r="V44" i="38" s="1"/>
  <c r="AH44" i="38" s="1"/>
  <c r="B50" i="21" s="1"/>
  <c r="E49" i="38"/>
  <c r="E52" i="38"/>
  <c r="V52" i="38" s="1"/>
  <c r="F63" i="38"/>
  <c r="F82" i="38"/>
  <c r="N90" i="38"/>
  <c r="V90" i="38" s="1"/>
  <c r="N94" i="38"/>
  <c r="V94" i="38" s="1"/>
  <c r="N97" i="38"/>
  <c r="V97" i="38" s="1"/>
  <c r="N102" i="38"/>
  <c r="O118" i="38"/>
  <c r="O121" i="38"/>
  <c r="P128" i="38"/>
  <c r="V128" i="38" s="1"/>
  <c r="M133" i="38"/>
  <c r="R134" i="38"/>
  <c r="P138" i="38"/>
  <c r="P141" i="38"/>
  <c r="V141" i="38" s="1"/>
  <c r="P145" i="38"/>
  <c r="V145" i="38" s="1"/>
  <c r="Q155" i="38"/>
  <c r="V155" i="38" s="1"/>
  <c r="Q159" i="38"/>
  <c r="C43" i="38"/>
  <c r="V43" i="38" s="1"/>
  <c r="C38" i="38"/>
  <c r="V38" i="38" s="1"/>
  <c r="C32" i="38"/>
  <c r="V32" i="38" s="1"/>
  <c r="C29" i="38"/>
  <c r="C28" i="38"/>
  <c r="V28" i="38" s="1"/>
  <c r="AH28" i="38" s="1"/>
  <c r="B34" i="21" s="1"/>
  <c r="C22" i="38"/>
  <c r="C23" i="38"/>
  <c r="C33" i="38"/>
  <c r="V33" i="38" s="1"/>
  <c r="C36" i="38"/>
  <c r="F118" i="38"/>
  <c r="F84" i="38"/>
  <c r="F83" i="38"/>
  <c r="V83" i="38" s="1"/>
  <c r="F49" i="38"/>
  <c r="F47" i="38"/>
  <c r="F48" i="38"/>
  <c r="F121" i="38"/>
  <c r="F86" i="38"/>
  <c r="V86" i="38" s="1"/>
  <c r="AH86" i="38" s="1"/>
  <c r="B92" i="21" s="1"/>
  <c r="F159" i="38"/>
  <c r="F124" i="38"/>
  <c r="F88" i="38"/>
  <c r="C34" i="38"/>
  <c r="V34" i="38" s="1"/>
  <c r="C40" i="38"/>
  <c r="V40" i="38" s="1"/>
  <c r="K161" i="38"/>
  <c r="V161" i="38" s="1"/>
  <c r="K140" i="38"/>
  <c r="K113" i="38"/>
  <c r="V113" i="38" s="1"/>
  <c r="K78" i="38"/>
  <c r="K142" i="38"/>
  <c r="V142" i="38" s="1"/>
  <c r="K138" i="38"/>
  <c r="K137" i="38"/>
  <c r="V137" i="38" s="1"/>
  <c r="K123" i="38"/>
  <c r="K116" i="38"/>
  <c r="V116" i="38" s="1"/>
  <c r="K89" i="38"/>
  <c r="K149" i="38"/>
  <c r="V149" i="38" s="1"/>
  <c r="K118" i="38"/>
  <c r="K156" i="38"/>
  <c r="K153" i="38"/>
  <c r="K143" i="38"/>
  <c r="K131" i="38"/>
  <c r="V131" i="38" s="1"/>
  <c r="K77" i="38"/>
  <c r="K75" i="38"/>
  <c r="K73" i="38"/>
  <c r="M68" i="38"/>
  <c r="V68" i="38" s="1"/>
  <c r="M10" i="38"/>
  <c r="M71" i="38"/>
  <c r="B71" i="38"/>
  <c r="B14" i="38"/>
  <c r="D13" i="38"/>
  <c r="L18" i="38"/>
  <c r="L19" i="38"/>
  <c r="L20" i="38"/>
  <c r="L21" i="38"/>
  <c r="H36" i="38"/>
  <c r="L37" i="38"/>
  <c r="H45" i="38"/>
  <c r="H50" i="38"/>
  <c r="H54" i="38"/>
  <c r="H56" i="38"/>
  <c r="V56" i="38" s="1"/>
  <c r="H61" i="38"/>
  <c r="V61" i="38" s="1"/>
  <c r="M64" i="38"/>
  <c r="V64" i="38" s="1"/>
  <c r="H74" i="38"/>
  <c r="H76" i="38"/>
  <c r="H79" i="38"/>
  <c r="H81" i="38"/>
  <c r="V81" i="38" s="1"/>
  <c r="O88" i="38"/>
  <c r="O92" i="38"/>
  <c r="V92" i="38" s="1"/>
  <c r="O115" i="38"/>
  <c r="V115" i="38" s="1"/>
  <c r="Q153" i="38"/>
  <c r="Q156" i="38"/>
  <c r="Q158" i="38"/>
  <c r="Q160" i="38"/>
  <c r="V160" i="38" s="1"/>
  <c r="S134" i="38"/>
  <c r="S132" i="38"/>
  <c r="S130" i="38"/>
  <c r="V120" i="38"/>
  <c r="J152" i="38"/>
  <c r="J134" i="38"/>
  <c r="J158" i="38"/>
  <c r="J156" i="38"/>
  <c r="J135" i="38"/>
  <c r="J123" i="38"/>
  <c r="S96" i="38"/>
  <c r="S133" i="38"/>
  <c r="E50" i="38"/>
  <c r="E51" i="38"/>
  <c r="C39" i="38"/>
  <c r="V39" i="38" s="1"/>
  <c r="C42" i="38"/>
  <c r="V42" i="38" s="1"/>
  <c r="AA8" i="38"/>
  <c r="B17" i="38"/>
  <c r="V17" i="38" s="1"/>
  <c r="B48" i="38"/>
  <c r="B65" i="38"/>
  <c r="B24" i="38"/>
  <c r="B16" i="38"/>
  <c r="V16" i="38" s="1"/>
  <c r="AH99" i="38" l="1"/>
  <c r="B105" i="21" s="1"/>
  <c r="C105" i="21" s="1"/>
  <c r="AH68" i="38"/>
  <c r="B74" i="21" s="1"/>
  <c r="AH42" i="38"/>
  <c r="B48" i="21" s="1"/>
  <c r="C48" i="21" s="1"/>
  <c r="AH100" i="38"/>
  <c r="B106" i="21" s="1"/>
  <c r="C106" i="21" s="1"/>
  <c r="E106" i="21" s="1"/>
  <c r="AH70" i="38"/>
  <c r="B76" i="21" s="1"/>
  <c r="C76" i="21" s="1"/>
  <c r="AH94" i="38"/>
  <c r="B100" i="21" s="1"/>
  <c r="AH64" i="38"/>
  <c r="B70" i="21" s="1"/>
  <c r="AH32" i="38"/>
  <c r="B38" i="21" s="1"/>
  <c r="AH90" i="38"/>
  <c r="B96" i="21" s="1"/>
  <c r="C96" i="21" s="1"/>
  <c r="V117" i="38"/>
  <c r="AH98" i="38"/>
  <c r="B104" i="21" s="1"/>
  <c r="AH161" i="38"/>
  <c r="B167" i="21" s="1"/>
  <c r="C167" i="21" s="1"/>
  <c r="AH155" i="38"/>
  <c r="B161" i="21" s="1"/>
  <c r="C161" i="21" s="1"/>
  <c r="AH97" i="38"/>
  <c r="B103" i="21" s="1"/>
  <c r="C103" i="21" s="1"/>
  <c r="AH66" i="38"/>
  <c r="B72" i="21" s="1"/>
  <c r="AH142" i="38"/>
  <c r="B148" i="21" s="1"/>
  <c r="C148" i="21" s="1"/>
  <c r="D148" i="21" s="1"/>
  <c r="V78" i="38"/>
  <c r="AH110" i="38"/>
  <c r="B116" i="21" s="1"/>
  <c r="V135" i="38"/>
  <c r="V122" i="38"/>
  <c r="V133" i="38"/>
  <c r="AH133" i="38" s="1"/>
  <c r="B139" i="21" s="1"/>
  <c r="V74" i="38"/>
  <c r="AH74" i="38" s="1"/>
  <c r="B80" i="21" s="1"/>
  <c r="C80" i="21" s="1"/>
  <c r="V130" i="38"/>
  <c r="AH130" i="38" s="1"/>
  <c r="B136" i="21" s="1"/>
  <c r="D136" i="21" s="1"/>
  <c r="V132" i="38"/>
  <c r="AH132" i="38" s="1"/>
  <c r="B138" i="21" s="1"/>
  <c r="C138" i="21" s="1"/>
  <c r="V124" i="38"/>
  <c r="AH124" i="38" s="1"/>
  <c r="B130" i="21" s="1"/>
  <c r="C130" i="21" s="1"/>
  <c r="D130" i="21" s="1"/>
  <c r="V79" i="38"/>
  <c r="AH79" i="38" s="1"/>
  <c r="B85" i="21" s="1"/>
  <c r="D85" i="21" s="1"/>
  <c r="V65" i="38"/>
  <c r="AH65" i="38" s="1"/>
  <c r="B71" i="21" s="1"/>
  <c r="V150" i="38"/>
  <c r="AH150" i="38" s="1"/>
  <c r="B156" i="21" s="1"/>
  <c r="E104" i="21"/>
  <c r="V84" i="38"/>
  <c r="AH84" i="38" s="1"/>
  <c r="B90" i="21" s="1"/>
  <c r="C90" i="21" s="1"/>
  <c r="V151" i="38"/>
  <c r="AH151" i="38" s="1"/>
  <c r="B157" i="21" s="1"/>
  <c r="V76" i="38"/>
  <c r="AH76" i="38" s="1"/>
  <c r="B82" i="21" s="1"/>
  <c r="V77" i="38"/>
  <c r="AH77" i="38" s="1"/>
  <c r="B83" i="21" s="1"/>
  <c r="D83" i="21" s="1"/>
  <c r="V55" i="38"/>
  <c r="AH55" i="38" s="1"/>
  <c r="B61" i="21" s="1"/>
  <c r="V102" i="38"/>
  <c r="AH102" i="38" s="1"/>
  <c r="B108" i="21" s="1"/>
  <c r="D108" i="21" s="1"/>
  <c r="V89" i="38"/>
  <c r="AH89" i="38" s="1"/>
  <c r="B95" i="21" s="1"/>
  <c r="E95" i="21" s="1"/>
  <c r="V87" i="38"/>
  <c r="AH87" i="38" s="1"/>
  <c r="B93" i="21" s="1"/>
  <c r="C93" i="21" s="1"/>
  <c r="V159" i="38"/>
  <c r="AH159" i="38" s="1"/>
  <c r="B165" i="21" s="1"/>
  <c r="C165" i="21" s="1"/>
  <c r="V25" i="38"/>
  <c r="AH25" i="38" s="1"/>
  <c r="B31" i="21" s="1"/>
  <c r="AH127" i="38"/>
  <c r="B133" i="21" s="1"/>
  <c r="C133" i="21" s="1"/>
  <c r="D133" i="21" s="1"/>
  <c r="AH126" i="38"/>
  <c r="B132" i="21" s="1"/>
  <c r="C132" i="21" s="1"/>
  <c r="D132" i="21" s="1"/>
  <c r="AH145" i="38"/>
  <c r="B151" i="21" s="1"/>
  <c r="C151" i="21" s="1"/>
  <c r="E151" i="21" s="1"/>
  <c r="AH56" i="38"/>
  <c r="B62" i="21" s="1"/>
  <c r="AH107" i="38"/>
  <c r="B113" i="21" s="1"/>
  <c r="AH26" i="38"/>
  <c r="B32" i="21" s="1"/>
  <c r="AH59" i="38"/>
  <c r="B65" i="21" s="1"/>
  <c r="C65" i="21" s="1"/>
  <c r="E65" i="21" s="1"/>
  <c r="AH92" i="38"/>
  <c r="B98" i="21" s="1"/>
  <c r="C98" i="21" s="1"/>
  <c r="E98" i="21" s="1"/>
  <c r="AH131" i="38"/>
  <c r="B137" i="21" s="1"/>
  <c r="AH116" i="38"/>
  <c r="B122" i="21" s="1"/>
  <c r="AH137" i="38"/>
  <c r="B143" i="21" s="1"/>
  <c r="C143" i="21" s="1"/>
  <c r="D143" i="21" s="1"/>
  <c r="AH141" i="38"/>
  <c r="B147" i="21" s="1"/>
  <c r="C147" i="21" s="1"/>
  <c r="E147" i="21" s="1"/>
  <c r="AH117" i="38"/>
  <c r="B123" i="21" s="1"/>
  <c r="AH112" i="38"/>
  <c r="B118" i="21" s="1"/>
  <c r="D118" i="21" s="1"/>
  <c r="AH103" i="38"/>
  <c r="B109" i="21" s="1"/>
  <c r="D109" i="21" s="1"/>
  <c r="AH135" i="38"/>
  <c r="B141" i="21" s="1"/>
  <c r="C141" i="21" s="1"/>
  <c r="D141" i="21" s="1"/>
  <c r="AH60" i="38"/>
  <c r="B66" i="21" s="1"/>
  <c r="AH162" i="38"/>
  <c r="B168" i="21" s="1"/>
  <c r="C168" i="21" s="1"/>
  <c r="AH115" i="38"/>
  <c r="B121" i="21" s="1"/>
  <c r="AH61" i="38"/>
  <c r="B67" i="21" s="1"/>
  <c r="AH157" i="38"/>
  <c r="B163" i="21" s="1"/>
  <c r="C163" i="21" s="1"/>
  <c r="AH148" i="38"/>
  <c r="B154" i="21" s="1"/>
  <c r="C154" i="21" s="1"/>
  <c r="E154" i="21" s="1"/>
  <c r="AH129" i="38"/>
  <c r="B135" i="21" s="1"/>
  <c r="C135" i="21" s="1"/>
  <c r="D135" i="21" s="1"/>
  <c r="AH78" i="38"/>
  <c r="B84" i="21" s="1"/>
  <c r="AH85" i="38"/>
  <c r="B91" i="21" s="1"/>
  <c r="AH111" i="38"/>
  <c r="B117" i="21" s="1"/>
  <c r="AH58" i="38"/>
  <c r="B64" i="21" s="1"/>
  <c r="C64" i="21" s="1"/>
  <c r="AH122" i="38"/>
  <c r="B128" i="21" s="1"/>
  <c r="C128" i="21" s="1"/>
  <c r="D128" i="21" s="1"/>
  <c r="AH83" i="38"/>
  <c r="B89" i="21" s="1"/>
  <c r="AH105" i="38"/>
  <c r="B111" i="21" s="1"/>
  <c r="C111" i="21" s="1"/>
  <c r="D111" i="21" s="1"/>
  <c r="AH108" i="38"/>
  <c r="B114" i="21" s="1"/>
  <c r="D114" i="21" s="1"/>
  <c r="AH114" i="38"/>
  <c r="B120" i="21" s="1"/>
  <c r="AH104" i="38"/>
  <c r="B110" i="21" s="1"/>
  <c r="C110" i="21" s="1"/>
  <c r="D110" i="21" s="1"/>
  <c r="AH81" i="38"/>
  <c r="B87" i="21" s="1"/>
  <c r="C87" i="21" s="1"/>
  <c r="D87" i="21" s="1"/>
  <c r="AH149" i="38"/>
  <c r="B155" i="21" s="1"/>
  <c r="C155" i="21" s="1"/>
  <c r="E155" i="21" s="1"/>
  <c r="AH113" i="38"/>
  <c r="B119" i="21" s="1"/>
  <c r="AH128" i="38"/>
  <c r="B134" i="21" s="1"/>
  <c r="C134" i="21" s="1"/>
  <c r="D134" i="21" s="1"/>
  <c r="AH109" i="38"/>
  <c r="B115" i="21" s="1"/>
  <c r="AH160" i="38"/>
  <c r="B166" i="21" s="1"/>
  <c r="AH57" i="38"/>
  <c r="B63" i="21" s="1"/>
  <c r="C63" i="21" s="1"/>
  <c r="E63" i="21" s="1"/>
  <c r="AH106" i="38"/>
  <c r="B112" i="21" s="1"/>
  <c r="D112" i="21" s="1"/>
  <c r="AH80" i="38"/>
  <c r="B86" i="21" s="1"/>
  <c r="C86" i="21" s="1"/>
  <c r="AH62" i="38"/>
  <c r="B68" i="21" s="1"/>
  <c r="C68" i="21" s="1"/>
  <c r="AH119" i="38"/>
  <c r="B125" i="21" s="1"/>
  <c r="AH125" i="38"/>
  <c r="B131" i="21" s="1"/>
  <c r="C131" i="21" s="1"/>
  <c r="D131" i="21" s="1"/>
  <c r="AH101" i="38"/>
  <c r="B107" i="21" s="1"/>
  <c r="D107" i="21" s="1"/>
  <c r="AH15" i="38"/>
  <c r="B21" i="21" s="1"/>
  <c r="AH154" i="38"/>
  <c r="B160" i="21" s="1"/>
  <c r="AH27" i="38"/>
  <c r="B33" i="21" s="1"/>
  <c r="AH136" i="38"/>
  <c r="B142" i="21" s="1"/>
  <c r="C142" i="21" s="1"/>
  <c r="E142" i="21" s="1"/>
  <c r="AH144" i="38"/>
  <c r="B150" i="21" s="1"/>
  <c r="C150" i="21" s="1"/>
  <c r="V53" i="38"/>
  <c r="AH53" i="38" s="1"/>
  <c r="B59" i="21" s="1"/>
  <c r="V121" i="38"/>
  <c r="AH121" i="38" s="1"/>
  <c r="B127" i="21" s="1"/>
  <c r="D127" i="21" s="1"/>
  <c r="V82" i="38"/>
  <c r="AH82" i="38" s="1"/>
  <c r="B88" i="21" s="1"/>
  <c r="V63" i="38"/>
  <c r="AH63" i="38" s="1"/>
  <c r="B69" i="21" s="1"/>
  <c r="V72" i="38"/>
  <c r="AH72" i="38" s="1"/>
  <c r="B78" i="21" s="1"/>
  <c r="D78" i="21" s="1"/>
  <c r="V75" i="38"/>
  <c r="AH75" i="38" s="1"/>
  <c r="B81" i="21" s="1"/>
  <c r="D81" i="21" s="1"/>
  <c r="V20" i="38"/>
  <c r="AH20" i="38" s="1"/>
  <c r="B26" i="21" s="1"/>
  <c r="AH69" i="38"/>
  <c r="B75" i="21" s="1"/>
  <c r="C75" i="21" s="1"/>
  <c r="V47" i="38"/>
  <c r="AH47" i="38" s="1"/>
  <c r="B53" i="21" s="1"/>
  <c r="C53" i="21" s="1"/>
  <c r="V14" i="38"/>
  <c r="AH14" i="38" s="1"/>
  <c r="B20" i="21" s="1"/>
  <c r="E17" i="21"/>
  <c r="V19" i="38"/>
  <c r="AH19" i="38" s="1"/>
  <c r="B25" i="21" s="1"/>
  <c r="V24" i="38"/>
  <c r="AH24" i="38" s="1"/>
  <c r="B30" i="21" s="1"/>
  <c r="C30" i="21" s="1"/>
  <c r="E30" i="21" s="1"/>
  <c r="E100" i="21"/>
  <c r="AH16" i="38"/>
  <c r="B22" i="21" s="1"/>
  <c r="E99" i="21"/>
  <c r="V140" i="38"/>
  <c r="AH140" i="38" s="1"/>
  <c r="B146" i="21" s="1"/>
  <c r="C146" i="21" s="1"/>
  <c r="D146" i="21" s="1"/>
  <c r="V152" i="38"/>
  <c r="AH152" i="38" s="1"/>
  <c r="B158" i="21" s="1"/>
  <c r="V37" i="38"/>
  <c r="AH37" i="38" s="1"/>
  <c r="B43" i="21" s="1"/>
  <c r="C43" i="21" s="1"/>
  <c r="E43" i="21" s="1"/>
  <c r="E152" i="21"/>
  <c r="V54" i="38"/>
  <c r="AH54" i="38" s="1"/>
  <c r="B60" i="21" s="1"/>
  <c r="V29" i="38"/>
  <c r="AH29" i="38" s="1"/>
  <c r="B35" i="21" s="1"/>
  <c r="V22" i="38"/>
  <c r="AH22" i="38" s="1"/>
  <c r="B28" i="21" s="1"/>
  <c r="C28" i="21" s="1"/>
  <c r="V9" i="38"/>
  <c r="AH9" i="38" s="1"/>
  <c r="B15" i="21" s="1"/>
  <c r="V23" i="38"/>
  <c r="AH23" i="38" s="1"/>
  <c r="B29" i="21" s="1"/>
  <c r="C29" i="21" s="1"/>
  <c r="E29" i="21" s="1"/>
  <c r="E50" i="21"/>
  <c r="AH33" i="38"/>
  <c r="V21" i="38"/>
  <c r="AH21" i="38" s="1"/>
  <c r="B27" i="21" s="1"/>
  <c r="V13" i="38"/>
  <c r="AH13" i="38" s="1"/>
  <c r="B19" i="21" s="1"/>
  <c r="C19" i="21" s="1"/>
  <c r="V10" i="38"/>
  <c r="AH10" i="38" s="1"/>
  <c r="B16" i="21" s="1"/>
  <c r="V143" i="38"/>
  <c r="AH143" i="38" s="1"/>
  <c r="B149" i="21" s="1"/>
  <c r="C149" i="21" s="1"/>
  <c r="D149" i="21" s="1"/>
  <c r="E103" i="21"/>
  <c r="D145" i="21"/>
  <c r="V46" i="38"/>
  <c r="AH46" i="38" s="1"/>
  <c r="B52" i="21" s="1"/>
  <c r="V50" i="38"/>
  <c r="AH50" i="38" s="1"/>
  <c r="B56" i="21" s="1"/>
  <c r="V123" i="38"/>
  <c r="AH123" i="38" s="1"/>
  <c r="B129" i="21" s="1"/>
  <c r="D129" i="21" s="1"/>
  <c r="V36" i="38"/>
  <c r="AH36" i="38" s="1"/>
  <c r="B42" i="21" s="1"/>
  <c r="AH52" i="38"/>
  <c r="B58" i="21" s="1"/>
  <c r="C58" i="21" s="1"/>
  <c r="V48" i="38"/>
  <c r="AH48" i="38" s="1"/>
  <c r="B54" i="21" s="1"/>
  <c r="V45" i="38"/>
  <c r="AH45" i="38" s="1"/>
  <c r="B51" i="21" s="1"/>
  <c r="V73" i="38"/>
  <c r="AH73" i="38" s="1"/>
  <c r="B79" i="21" s="1"/>
  <c r="AH12" i="38"/>
  <c r="B18" i="21" s="1"/>
  <c r="C18" i="21" s="1"/>
  <c r="V118" i="38"/>
  <c r="AH118" i="38" s="1"/>
  <c r="B124" i="21" s="1"/>
  <c r="D124" i="21" s="1"/>
  <c r="AH43" i="38"/>
  <c r="B49" i="21" s="1"/>
  <c r="C49" i="21" s="1"/>
  <c r="E49" i="21" s="1"/>
  <c r="V96" i="38"/>
  <c r="AH96" i="38" s="1"/>
  <c r="B102" i="21" s="1"/>
  <c r="C102" i="21" s="1"/>
  <c r="V158" i="38"/>
  <c r="AH158" i="38" s="1"/>
  <c r="B164" i="21" s="1"/>
  <c r="C164" i="21" s="1"/>
  <c r="AH120" i="38"/>
  <c r="B126" i="21" s="1"/>
  <c r="D126" i="21" s="1"/>
  <c r="V138" i="38"/>
  <c r="AH138" i="38" s="1"/>
  <c r="B144" i="21" s="1"/>
  <c r="C144" i="21" s="1"/>
  <c r="D144" i="21" s="1"/>
  <c r="V49" i="38"/>
  <c r="AH49" i="38" s="1"/>
  <c r="B55" i="21" s="1"/>
  <c r="C55" i="21" s="1"/>
  <c r="E97" i="21"/>
  <c r="V18" i="38"/>
  <c r="AH18" i="38" s="1"/>
  <c r="B24" i="21" s="1"/>
  <c r="E24" i="21" s="1"/>
  <c r="E105" i="21"/>
  <c r="E153" i="21"/>
  <c r="E96" i="21"/>
  <c r="V51" i="38"/>
  <c r="AH51" i="38" s="1"/>
  <c r="B57" i="21" s="1"/>
  <c r="E148" i="21"/>
  <c r="D80" i="21"/>
  <c r="V88" i="38"/>
  <c r="AH88" i="38" s="1"/>
  <c r="B94" i="21" s="1"/>
  <c r="D113" i="21"/>
  <c r="V156" i="38"/>
  <c r="AH156" i="38" s="1"/>
  <c r="B162" i="21" s="1"/>
  <c r="C162" i="21" s="1"/>
  <c r="V71" i="38"/>
  <c r="AH71" i="38" s="1"/>
  <c r="B77" i="21" s="1"/>
  <c r="C77" i="21" s="1"/>
  <c r="V153" i="38"/>
  <c r="AH153" i="38" s="1"/>
  <c r="B159" i="21" s="1"/>
  <c r="E47" i="21"/>
  <c r="V134" i="38"/>
  <c r="AH134" i="38" s="1"/>
  <c r="B140" i="21" s="1"/>
  <c r="E48" i="21"/>
  <c r="AH30" i="38"/>
  <c r="B36" i="21" s="1"/>
  <c r="AH34" i="38"/>
  <c r="B40" i="21" s="1"/>
  <c r="C40" i="21" s="1"/>
  <c r="E40" i="21" s="1"/>
  <c r="AH40" i="38"/>
  <c r="B46" i="21" s="1"/>
  <c r="C46" i="21" s="1"/>
  <c r="E46" i="21" s="1"/>
  <c r="AH39" i="38"/>
  <c r="B45" i="21" s="1"/>
  <c r="AH35" i="38"/>
  <c r="B41" i="21" s="1"/>
  <c r="E37" i="21"/>
  <c r="E34" i="21"/>
  <c r="AH17" i="38"/>
  <c r="B23" i="21" s="1"/>
  <c r="C23" i="21" s="1"/>
  <c r="E23" i="21" s="1"/>
  <c r="AH38" i="38"/>
  <c r="B44" i="21" s="1"/>
  <c r="E39" i="21" l="1"/>
  <c r="B39" i="21"/>
  <c r="D138" i="21"/>
  <c r="E138" i="21"/>
  <c r="D155" i="21"/>
  <c r="E141" i="21"/>
  <c r="E134" i="21"/>
  <c r="E132" i="21"/>
  <c r="D151" i="21"/>
  <c r="E133" i="21"/>
  <c r="D82" i="21"/>
  <c r="D86" i="21"/>
  <c r="E131" i="21"/>
  <c r="E135" i="21"/>
  <c r="E130" i="21"/>
  <c r="E143" i="21"/>
  <c r="D84" i="21"/>
  <c r="E66" i="21"/>
  <c r="D121" i="21"/>
  <c r="D147" i="21"/>
  <c r="D123" i="21"/>
  <c r="E67" i="21"/>
  <c r="D115" i="21"/>
  <c r="D154" i="21"/>
  <c r="E33" i="21"/>
  <c r="E21" i="21"/>
  <c r="D142" i="21"/>
  <c r="E128" i="21"/>
  <c r="D119" i="21"/>
  <c r="D150" i="21"/>
  <c r="E150" i="21"/>
  <c r="E68" i="21"/>
  <c r="D120" i="21"/>
  <c r="E64" i="21"/>
  <c r="E144" i="21"/>
  <c r="E53" i="21"/>
  <c r="E102" i="21"/>
  <c r="E146" i="21"/>
  <c r="E58" i="21"/>
  <c r="E149" i="21"/>
  <c r="E55" i="21"/>
  <c r="D79" i="21"/>
  <c r="E19" i="21"/>
  <c r="E18" i="21"/>
  <c r="E57" i="21"/>
  <c r="E94" i="21"/>
  <c r="E45" i="21"/>
  <c r="E44" i="21"/>
  <c r="E35" i="21"/>
  <c r="E28"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00000000-0006-0000-0000-000001000000}">
      <text>
        <r>
          <rPr>
            <b/>
            <sz val="9"/>
            <color indexed="81"/>
            <rFont val="Segoe UI"/>
            <family val="2"/>
          </rPr>
          <t>Author:</t>
        </r>
        <r>
          <rPr>
            <sz val="9"/>
            <color indexed="81"/>
            <rFont val="Segoe UI"/>
            <family val="2"/>
          </rPr>
          <t xml:space="preserve">
Provide a reference to the formal system architecture. Update architecture according to your Data Flow Diagram considering data flow, trust boundaries, etc..  </t>
        </r>
      </text>
    </comment>
  </commentList>
</comments>
</file>

<file path=xl/sharedStrings.xml><?xml version="1.0" encoding="utf-8"?>
<sst xmlns="http://schemas.openxmlformats.org/spreadsheetml/2006/main" count="3118" uniqueCount="1621">
  <si>
    <t>Confidentiality</t>
  </si>
  <si>
    <t>Integrity</t>
  </si>
  <si>
    <t>Availability</t>
  </si>
  <si>
    <t>ID</t>
  </si>
  <si>
    <t>Yes</t>
  </si>
  <si>
    <t>AC-1 Access control policy and management</t>
  </si>
  <si>
    <t>AC-2 Account management</t>
  </si>
  <si>
    <t>AC-7 Unsuccessful logon attempts</t>
  </si>
  <si>
    <t>AC-23 Data mining protection</t>
  </si>
  <si>
    <t>AC-24 Access control decisions</t>
  </si>
  <si>
    <t>CM-4 Security impact analysis</t>
  </si>
  <si>
    <t>IA-4 Identifier management</t>
  </si>
  <si>
    <t>IA-11 Re-authentication</t>
  </si>
  <si>
    <t>AC-21 Information sharing</t>
  </si>
  <si>
    <t>AU-1 Audit and accountability policy and procedures</t>
  </si>
  <si>
    <t>AU-2 Audit events</t>
  </si>
  <si>
    <t>AU-3 Content of audit records</t>
  </si>
  <si>
    <t>AU-6 Audit review, analysis and reporting</t>
  </si>
  <si>
    <t>AU-9 Protection of audit information</t>
  </si>
  <si>
    <t>AU-10 Non-repudiation</t>
  </si>
  <si>
    <t>AU-11 Audit record retention</t>
  </si>
  <si>
    <t>AU-12 Audit generation</t>
  </si>
  <si>
    <t>AU-13 Monitoring for information disclosure</t>
  </si>
  <si>
    <t>AU-14 Session audit</t>
  </si>
  <si>
    <t>AU-15 Alternate audit capacity</t>
  </si>
  <si>
    <t>AU-16 Cross-organizational auditing</t>
  </si>
  <si>
    <t>AC-18 Wireless access</t>
  </si>
  <si>
    <t>AC-19 Access control for mobile devices</t>
  </si>
  <si>
    <t>PL-4 Rules of behavior</t>
  </si>
  <si>
    <t>AC-5 Separation of duties</t>
  </si>
  <si>
    <t>CM-1 Configuration management policy and procedures</t>
  </si>
  <si>
    <t>CM-2 Baseline configuration</t>
  </si>
  <si>
    <t>CM-3 Configuration change control</t>
  </si>
  <si>
    <t>CM-5 Access restrictions for change</t>
  </si>
  <si>
    <t>CM-6 Configuration settings</t>
  </si>
  <si>
    <t>CM-7 Least functionality</t>
  </si>
  <si>
    <t>CM-9 Configuration management plan</t>
  </si>
  <si>
    <t>SA-10 Developer configuration management</t>
  </si>
  <si>
    <t>AC-17 Remote access</t>
  </si>
  <si>
    <t>IA-1 Identification and authentication policy and procedures</t>
  </si>
  <si>
    <t>IA-9 Service identification and authentication</t>
  </si>
  <si>
    <t>MA-1 System maintenance policy and procedures</t>
  </si>
  <si>
    <t>MA-2 Controlled maintenance</t>
  </si>
  <si>
    <t>MA-3 Maintenance tools</t>
  </si>
  <si>
    <t>MA-4 Nonlocal maintenance</t>
  </si>
  <si>
    <t>MA-5 Maintenance personnel</t>
  </si>
  <si>
    <t>MA-6 Timely maintenance</t>
  </si>
  <si>
    <t>MP-1 Media protection policy and procedures</t>
  </si>
  <si>
    <t>SA-8 Security engineering principles</t>
  </si>
  <si>
    <t>SA-11 Developer security testing and evaluation</t>
  </si>
  <si>
    <t>SA-14 Criticality analysis</t>
  </si>
  <si>
    <t>SI-11 Error handling</t>
  </si>
  <si>
    <t>AC-8 System use notification</t>
  </si>
  <si>
    <t>CP-1 Contingency planning policy and procedures</t>
  </si>
  <si>
    <t>CP-2 Contingency plan</t>
  </si>
  <si>
    <t>CP-3 Contingency training</t>
  </si>
  <si>
    <t>CP-4 Contingency plan testing</t>
  </si>
  <si>
    <t>CP-6 Alternate storage site</t>
  </si>
  <si>
    <t>CP-7 Alternate processing site</t>
  </si>
  <si>
    <t>CP-8 Telecommunications services</t>
  </si>
  <si>
    <t>CP-9 Information system backup</t>
  </si>
  <si>
    <t>CP-10 Information system recovery and reconstitution</t>
  </si>
  <si>
    <t>CP-13 Alternative security mechanisms</t>
  </si>
  <si>
    <t>IR-1 Incident response policy and procedures</t>
  </si>
  <si>
    <t>IR-2 Incident response training</t>
  </si>
  <si>
    <t>IR-3 Incident response testing</t>
  </si>
  <si>
    <t>IR-4 Incident handling</t>
  </si>
  <si>
    <t>IR-5 Incident monitoring</t>
  </si>
  <si>
    <t>IR-6 Incident reporting</t>
  </si>
  <si>
    <t>IR-7 Incident response assistance</t>
  </si>
  <si>
    <t>IR-8 Incident response plan</t>
  </si>
  <si>
    <t>IR-9 Information spillage response</t>
  </si>
  <si>
    <t>IR-10 Integrated information security analysis team</t>
  </si>
  <si>
    <t>SI-1 System and information integrity policy and procedures</t>
  </si>
  <si>
    <t>PM-9 RISK MANAGEMENT strategy</t>
  </si>
  <si>
    <t>AC-14 Permitted actions without identification or authentication</t>
  </si>
  <si>
    <t>RA-5 Vulnerability scanning</t>
  </si>
  <si>
    <t>SA-13 Trustworthiness</t>
  </si>
  <si>
    <t>SC-12 Cryptographic key establishment and management</t>
  </si>
  <si>
    <t>SC-13 Cryptographic protection</t>
  </si>
  <si>
    <t>SC-17 Public key infrastructure certificates</t>
  </si>
  <si>
    <t>SC-28 Protection of information at rest</t>
  </si>
  <si>
    <t>SI-3 Malicious code protection</t>
  </si>
  <si>
    <t>SI-7 Software and information integrity</t>
  </si>
  <si>
    <t>SI-10 Information input validation</t>
  </si>
  <si>
    <t>MP-2 Media access</t>
  </si>
  <si>
    <t>SA-4 Acquisition PROCESS</t>
  </si>
  <si>
    <t>SA-12 Supply chain protection</t>
  </si>
  <si>
    <t>SC-7 Boundary protection</t>
  </si>
  <si>
    <t>SC-26 Honeypots</t>
  </si>
  <si>
    <t>SC-30 Concealment and misdirection</t>
  </si>
  <si>
    <t>SC-34 Non-modifiable executable programs</t>
  </si>
  <si>
    <t>SC-35 Honey clients</t>
  </si>
  <si>
    <t>SC-37 Out-of-band channels</t>
  </si>
  <si>
    <t>SC-44 Detonation chambers</t>
  </si>
  <si>
    <t>SI-2 Flaw remediation</t>
  </si>
  <si>
    <t>SI-4 Information system monitoring</t>
  </si>
  <si>
    <t>SI-15 Information output filtering</t>
  </si>
  <si>
    <t>IA-2 Identification and authentication (organizational users)</t>
  </si>
  <si>
    <t>IA-5 Authenticator management</t>
  </si>
  <si>
    <t>IA-7 Cryptographic module authentication</t>
  </si>
  <si>
    <t>IA-8 Identification and authentication (non-organizational users)</t>
  </si>
  <si>
    <t>IA-10 Adaptive identification and authentication</t>
  </si>
  <si>
    <t>CA-7 Continuous monitoring</t>
  </si>
  <si>
    <t>MP-4 Media</t>
  </si>
  <si>
    <t>MP-7 Media use</t>
  </si>
  <si>
    <t>PE-1 Physical and environmental protection policy and procedures</t>
  </si>
  <si>
    <t>PE-2 Physical access authorizations</t>
  </si>
  <si>
    <t>PE-3 Physical access control</t>
  </si>
  <si>
    <t>PE-4 Access control for transmission medium</t>
  </si>
  <si>
    <t>PE-5 Access control for output devices</t>
  </si>
  <si>
    <t>PE-6 Monitoring physical access</t>
  </si>
  <si>
    <t>PE-9 Power equipment and power cabling</t>
  </si>
  <si>
    <t>PE-18 Location of information system components</t>
  </si>
  <si>
    <t>PL-2 System security plan</t>
  </si>
  <si>
    <t>SC-8 Transmission confidentiality and integrity</t>
  </si>
  <si>
    <t>MP-8 Media downgrading</t>
  </si>
  <si>
    <t>SA-1 System and services acquisition policy and procedures</t>
  </si>
  <si>
    <t>SA-3 System development life cycle</t>
  </si>
  <si>
    <t>SA-5 Information system documentation</t>
  </si>
  <si>
    <t>SA-9 External information system services</t>
  </si>
  <si>
    <t>SA-15 Development PROCESS, standards and tools</t>
  </si>
  <si>
    <t>SA-16 Developer-provided training</t>
  </si>
  <si>
    <t>SA-17 Developer security architecture and design</t>
  </si>
  <si>
    <t>SA-21 Developer screening</t>
  </si>
  <si>
    <t>SA-18 Tamper resistance and detection</t>
  </si>
  <si>
    <t>SC-25 Thin nodes</t>
  </si>
  <si>
    <t>SC-29 Heterogeneity</t>
  </si>
  <si>
    <t>SC-31 Covert channel analysis</t>
  </si>
  <si>
    <t>SC-41 Port and I/O device access</t>
  </si>
  <si>
    <t>SC-42 Sensor capability and data</t>
  </si>
  <si>
    <t>SC-43 Usage restrictions</t>
  </si>
  <si>
    <t>AT-1 Security awareness and training policy and procedures</t>
  </si>
  <si>
    <t>AT-2 Security awareness training</t>
  </si>
  <si>
    <t>AT-3 Security training</t>
  </si>
  <si>
    <t>PL-1 Security planning policy and procedures</t>
  </si>
  <si>
    <t>PL-7 Security concept of operations</t>
  </si>
  <si>
    <t>PL-8 Information security architecture</t>
  </si>
  <si>
    <t>PS-1 Personnel security policy and procedures</t>
  </si>
  <si>
    <t>SC-1 System and communications protection policy and procedures</t>
  </si>
  <si>
    <t>SI-5 Security alerts, advisories, and directives</t>
  </si>
  <si>
    <t>SI-6 Security functionality VERIFICATION</t>
  </si>
  <si>
    <t>SI-8 Spam protection</t>
  </si>
  <si>
    <t>SI-12 Information handling and retention</t>
  </si>
  <si>
    <t>SI-17 Fail-safe procedures</t>
  </si>
  <si>
    <t>PM-1 Information security program plan</t>
  </si>
  <si>
    <t>PM-12 Insider threat program</t>
  </si>
  <si>
    <t>PM-14 Testing, training and monitoring</t>
  </si>
  <si>
    <t>PM-15 Contacts with security groups and associations</t>
  </si>
  <si>
    <t>PM-16 Threat awareness program</t>
  </si>
  <si>
    <t>Applicable?</t>
  </si>
  <si>
    <t>DHF Reference:</t>
  </si>
  <si>
    <t>Product/Entity:</t>
  </si>
  <si>
    <t>System shall provide automatic logoff after a period of inactivity</t>
  </si>
  <si>
    <t>AUTOMATIC LOGOFF (ALOF)</t>
  </si>
  <si>
    <t>AUDIT CONTROLS (AUDT)</t>
  </si>
  <si>
    <t>AUTHORIZATION (AUTH)</t>
  </si>
  <si>
    <t xml:space="preserve">System shall provide the Hospital system administrator the ability  to configure the products security capabilities </t>
  </si>
  <si>
    <t>HEALTH DATA DE-IDENTIFICATION (DIDT)</t>
  </si>
  <si>
    <t>CYBER SECURITY PRODUCT UPGRADES (CSUP)</t>
  </si>
  <si>
    <t>CONFIGURATION OF SECURITY FEATURES (CNFS)</t>
  </si>
  <si>
    <t>DATA BACKUP AND DISASTER RECOVERY (DTBK)</t>
  </si>
  <si>
    <t>EMERGENCY ACCESS (EMRG)</t>
  </si>
  <si>
    <t>The device shall ensure the integrity of stored data with implicit/explicit error detection/correction technology</t>
  </si>
  <si>
    <t>The system shall support the use of anti-malware mechanism</t>
  </si>
  <si>
    <t xml:space="preserve">The system shall provide node authentication to ensure that only known devices can connect with each other and share data  </t>
  </si>
  <si>
    <t>NODE AUTHENTICATION (NAUT)</t>
  </si>
  <si>
    <t xml:space="preserve">The system shall provide the ability to authenticate users </t>
  </si>
  <si>
    <t>PERSON AUTHENTICATION (PAUT)</t>
  </si>
  <si>
    <t>The system components that maintain private data shall be physically secure</t>
  </si>
  <si>
    <t>PHYSICAL LOCKS (PLOK)</t>
  </si>
  <si>
    <t>The system software development plan shall address security support of 3rd party components throughout system life cycle</t>
  </si>
  <si>
    <t>ROADMAP FOR THIRD PARTY COMPONENTS IN DEVICE LIFE CYCLE (RDMP)</t>
  </si>
  <si>
    <t>System shall provide hardening features to guard against cyber attacks and malware</t>
  </si>
  <si>
    <t>The system service/user manuals shall provide security guidance for operators and administrators</t>
  </si>
  <si>
    <t>The system shall establish technical controls to mitigate the potential for compromise to the integrity and confidentiality of health data stored on product or removable media</t>
  </si>
  <si>
    <t>SYSTEM AND APPLICATION HARDENING (SAHD)</t>
  </si>
  <si>
    <t>SECURITY GUIDANCE (SGUD)</t>
  </si>
  <si>
    <t>HEALTH DATA STORAGE CONFIDENTIALITY (STCF)</t>
  </si>
  <si>
    <t>TRANSMISSION CONFIDENTIALITY (TXCF)</t>
  </si>
  <si>
    <t>TRANSMISSION INTEGRITY (TXIG)</t>
  </si>
  <si>
    <t>Capability</t>
  </si>
  <si>
    <t>Requirement Overview</t>
  </si>
  <si>
    <t>Category</t>
  </si>
  <si>
    <t>Rationale for Selection</t>
  </si>
  <si>
    <t>Selection</t>
  </si>
  <si>
    <t>AC-6 Least Privilege</t>
  </si>
  <si>
    <t>AC-3 Access enforcement</t>
  </si>
  <si>
    <t>AU-7 Audit reduction and report generation</t>
  </si>
  <si>
    <t>AU-8 Time stamps</t>
  </si>
  <si>
    <t>AU-5 Response to audit processing failures</t>
  </si>
  <si>
    <t>AU-4 Audit storage capacity</t>
  </si>
  <si>
    <t>AC-11 Session lock</t>
  </si>
  <si>
    <t>SC-40 Wireless link protection</t>
  </si>
  <si>
    <t>ALOF</t>
  </si>
  <si>
    <t>AUDT</t>
  </si>
  <si>
    <t>AUTH</t>
  </si>
  <si>
    <t>CNFS</t>
  </si>
  <si>
    <t>CSUP</t>
  </si>
  <si>
    <t>DIDT</t>
  </si>
  <si>
    <t>DTBK</t>
  </si>
  <si>
    <t>EMRG</t>
  </si>
  <si>
    <t>IGAU</t>
  </si>
  <si>
    <t>MLDP</t>
  </si>
  <si>
    <t>NAUT</t>
  </si>
  <si>
    <t>PAUT</t>
  </si>
  <si>
    <t>PLOK</t>
  </si>
  <si>
    <t>RDMP</t>
  </si>
  <si>
    <t>SAHD</t>
  </si>
  <si>
    <t>SGUD</t>
  </si>
  <si>
    <t>STCF</t>
  </si>
  <si>
    <t>TXCF</t>
  </si>
  <si>
    <t>TXIG</t>
  </si>
  <si>
    <t>CONTROL CODE AND DESCRIPTION</t>
  </si>
  <si>
    <t>Document Revision</t>
  </si>
  <si>
    <t>Project (DHF) Number</t>
  </si>
  <si>
    <t>Division/Function</t>
  </si>
  <si>
    <t>PRODUCT SECURITY STANDARD ASSESSMENT - Logic Tables</t>
  </si>
  <si>
    <t>NIST H</t>
  </si>
  <si>
    <t>NIST L</t>
  </si>
  <si>
    <t>NIST M</t>
  </si>
  <si>
    <t>(1) (2) (3) (4)</t>
  </si>
  <si>
    <t>Y</t>
  </si>
  <si>
    <t>N</t>
  </si>
  <si>
    <t>(1) (2)</t>
  </si>
  <si>
    <t>(1)</t>
  </si>
  <si>
    <t>(1) (2) (4) (5)</t>
  </si>
  <si>
    <t>(2)</t>
  </si>
  <si>
    <t>(1) (2) (3)</t>
  </si>
  <si>
    <t>(3)</t>
  </si>
  <si>
    <t/>
  </si>
  <si>
    <t>(1) (2) (4)</t>
  </si>
  <si>
    <t>(1) (3)</t>
  </si>
  <si>
    <t>(1) (2) (3) (5)</t>
  </si>
  <si>
    <t>(2) (3)</t>
  </si>
  <si>
    <t>(2) (3) (4)</t>
  </si>
  <si>
    <t>(1) (4)</t>
  </si>
  <si>
    <t>FINAL</t>
  </si>
  <si>
    <t>COMBINED</t>
  </si>
  <si>
    <t>Include?</t>
  </si>
  <si>
    <t>PRODUCT SECURITY STANDARD ASSESSMENT - Header</t>
  </si>
  <si>
    <t>PRODUCT SECURITY STANDARD ASSESSMENT - Capabilities Assessment</t>
  </si>
  <si>
    <t>Author</t>
  </si>
  <si>
    <t>Revision</t>
  </si>
  <si>
    <t>Project Lead</t>
  </si>
  <si>
    <t>Document Number</t>
  </si>
  <si>
    <t>Project Name</t>
  </si>
  <si>
    <t>Comments</t>
  </si>
  <si>
    <t>Comment</t>
  </si>
  <si>
    <t>Date</t>
  </si>
  <si>
    <t>Description of Medical Device/System in scope</t>
  </si>
  <si>
    <t>SC information type = {(confidentiality, impact), (integrity, impact), (availability, impact)},</t>
  </si>
  <si>
    <t>The potential impact is LOW if—</t>
  </si>
  <si>
    <t>− The loss of confidentiality, integrity, or availability could be expected to have a limited adverse effect on organizational operations, organizational assets, or individuals.2</t>
  </si>
  <si>
    <t>AMPLIFICATION: A limited adverse effect means that, for example, the loss of confidentiality, integrity, or availability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</si>
  <si>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The potential impact is MODERATE if—</t>
  </si>
  <si>
    <t>− The loss of confidentiality, integrity, or availability could be expected to have a serious adverse effect on organizational operations, organizational assets, or individuals.</t>
  </si>
  <si>
    <t>AMPLIFICATION: A serious adverse effect means that, for example, the loss of confidentiality, integrity, or availability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 threatening injuries.</t>
  </si>
  <si>
    <t>The potential impact is HIGH if—</t>
  </si>
  <si>
    <t>− The loss of confidentiality, integrity, or availability could be expected to have a severe or catastrophic adverse effect on organizational operations, organizational assets, or individuals.</t>
  </si>
  <si>
    <t>AMPLIFICATION: A severe or catastrophic adverse effect means that, for example, the loss of confidentiality, integrity, or availability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 threatening injuries.</t>
  </si>
  <si>
    <t xml:space="preserve">A low-impact system is an information system in which all three of the security objectives are low. </t>
  </si>
  <si>
    <t xml:space="preserve">A moderate-impact system is an information system in which at least one of the security objectives is moderate and no security objective is greater than moderate. </t>
  </si>
  <si>
    <t>A high-impact system is an information system in which at least one security objective is high.</t>
  </si>
  <si>
    <t>Form/Reference</t>
  </si>
  <si>
    <t>Worksheet</t>
  </si>
  <si>
    <t>Explanation</t>
  </si>
  <si>
    <t>Header</t>
  </si>
  <si>
    <t>Logic Tables</t>
  </si>
  <si>
    <t>AC-1
ACCESS CONTROL POLICY AND PROCEDURES</t>
  </si>
  <si>
    <t>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</si>
  <si>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</si>
  <si>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None</t>
  </si>
  <si>
    <t>AC-2
ACCOUNT MANAGEMENT</t>
  </si>
  <si>
    <t>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</si>
  <si>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</si>
  <si>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(1) ACCOUNT MANAGEMENT | AUTOMATED SYSTEM ACCOUNT MANAGEMENT
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(2) ACCOUNT MANAGEMENT | REMOVAL OF TEMPORARY / EMERGENCY ACCOUNTS
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(3) ACCOUNT MANAGEMENT | DISABLE INACTIVE ACCOUNTS
The information system automatically disables inactive accounts after [Assignment: organization-defined time period].
(4) ACCOUNT MANAGEMENT | AUTOMATED AUDIT ACTIONS
The information system automatically audits account creation, modification, enabling, disabling, and removal actions, and notifies [Assignment: organization-defined personnel or roles].
Supplemental Guidance: Related controls: AU-2, AU-12.
(5) ACCOUNT MANAGEMENT | INACTIVITY LOGOUT
The organization requires that users log out when [Assignment: organization-defined time-period of expected inactivity or description of when to log out].
Supplemental Guidance: Related control: SC-23.
(6) ACCOUNT MANAGEMENT | DYNAMIC PRIVILEGE MANAGEMENT
The information system implements the following dynamic privilege management capabilities: [Assignment: organization-defined list of dynamic privilege management capabilities].
Supplemental Guidance: 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
(7) ACCOUNT MANAGEMENT | ROLE-BASED SCHEMES
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(8) ACCOUNT MANAGEMENT | DYNAMIC ACCOUNT CREATION
The information system creates [Assignment: organization-defined information system accounts] dynamically.
Supplemental Guidance: 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
(9) ACCOUNT MANAGEMENT | RESTRICTIONS ON USE OF SHARED / GROUP ACCOUNTS
The organization only permits the use of shared/group accounts that meet [Assignment: organization-defined conditions for establishing shared/group accounts].
(10) ACCOUNT MANAGEMENT | SHARED / GROUP ACCOUNT CREDENTIAL TERMINATION
The information system terminates shared/group account credentials when members leave the group.
(11) ACCOUNT MANAGEMENT | USAGE CONDITIONS
The information system enforces [Assignment: organization-defined circumstances and/or usage conditions] for [Assignment: organization-defined information system accounts].
Supplemental Guidance: Organizations can describe the specific conditions or circumstances under which information system accounts can be used, for example, by restricting usage to certain days of the week, time of day, or specific durations of time.
(12) ACCOUNT MANAGEMENT | ACCOUNT MONITORING / ATYPICAL USAGE
The organization:
(a) Monitors information system accounts for [Assignment: organization-defined atypical usage];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(13) ACCOUNT MANAGEMENT | DISABLE ACCOUNTS FOR HIGH-RISK INDIVIDUALS
The organization disables accounts of users posing a significant risk within [Assignment: organization-defined time period] of discovery of the risk.
Supplemental Guidance: 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</si>
  <si>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AC-3
ACCESS ENFORCEMENT</t>
  </si>
  <si>
    <t>The information system enforces approved authorizations for logical access to information and system resources in accordance with applicable access control policies.</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</si>
  <si>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</si>
  <si>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(1) ACCESS ENFORCEMENT | RESTRICTED ACCESS TO PRIVILEGED FUNCTIONS
[Withdrawn: Incorporated into AC-6].
(2) ACCESS ENFORCEMENT | DUAL AUTHORIZATION
The information system enforces dual authorization for [Assignment: organization-defined privileged commands and/or other organization-defined actions].
Supplemental Guidance: 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 Related controls: CP-9, MP-6.
(3) ACCESS ENFORCEMENT | MANDATORY ACCESS CONTROL
The information system enforces [Assignment: organization-defined mandatory access control policy] over all subjects and objects where the policy:
(a) Is uniformly enforced across all subjects and objects within the boundary of the information system;
(b) Specifies that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and
(c) Specifies that [Assignment: organization-defined subjects] may explicitly be granted [Assignment: organization-defined privileges (i.e., they are trusted subjects)] such that they are not limited by some or all of the above constraints.
Supplemental Guidance: 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
(4) ACCESS ENFORCEMENT | DISCRETIONARY ACCESS CONTROL
The information system enforces [Assignment: organization-defined discretionary access control policy] over defined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
Supplemental Guidance: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
(5) ACCESS ENFORCEMENT | SECURITY-RELEVANT INFORMATION
The information system prevents access to [Assignment: organization-defined security-relevant information] except during secure, non-operable system states.
Supplemental Guidance: 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
(6) ACCESS ENFORCEMENT | PROTECTION OF USER AND SYSTEM INFORMATION
[Withdrawn: Incorporated into MP-4 and SC-28].
(7) ACCESS ENFORCEMENT | ROLE-BASED ACCESS CONTROL
The information system enforces a role-based access control policy over defined subjects and objects and controls access based upon [Assignment: organization-defined roles and users authorized to assume such roles].
Supplemental Guidance: 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assignments. RBAC can be implemented either as a mandatory or discretionary form of access control. For organizations implementing RBAC with mandatory access controls, the requirements in AC-3 (3) define the scope of the subjects and objects covered by the policy.
(8) 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
Supplemental Guidance: 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
(9) 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
(b) [Assignment: organization-defined security safeguards] are used to validate the appropriateness of the information designated for release.
Supplemental Guidance: 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
(10) ACCESS ENFORCEMENT | AUDITED OVERRIDE OF ACCESS CONTROL MECHANISMS
The organization employs an audited override of automated access control mechanisms under [Assignment: organization-defined conditions].
Supplemental Guidance: Related controls: AU-2, AU-6.</t>
  </si>
  <si>
    <t>AC-5
SEPARATION OF DUTIES</t>
  </si>
  <si>
    <t>The organization:
a. Separates [Assignment: organization-defined duties of individuals];
b. Documents separation of duties of individuals; and
c. Defines information system access authorizations to support separation of duties.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</si>
  <si>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</si>
  <si>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AC-6
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</si>
  <si>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</si>
  <si>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</si>
  <si>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(1) LEAST PRIVILEGE | AUTHORIZE ACCESS TO SECURITY FUNCTIONS
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(2) 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(3) 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
Supplemental Guidance: Network access is any access across a network connection in lieu of local access (i.e., user being physically present at the device). Related control: AC-17.
(4) LEAST PRIVILEGE | SEPARATE PROCESSING DOMAINS
The information system provides separate processing domains to enable finer-grained allocation of user privileges.
Supplemental Guidance: 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
(5) LEAST PRIVILEGE | PRIVILEGED ACCOUNTS
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mitigate risk. Related control: CM-6.
(6) LEAST PRIVILEGE | PRIVILEGED ACCESS BY NON-ORGANIZATIONAL USERS
The organization prohibits privileged access to the information system by non-organizational users.
Supplemental Guidance: Related control: IA-8.
(7) LEAST PRIVILEGE | REVIEW OF USER PRIVILEGES
The organization:
(a) Reviews [Assignment: organization-defined frequency] the privileges assigned to [Assignment: organization-defined roles or classes of users] to validate the need for such privileges; and
(b) Reassigns or removes privileges, if necessary, to correctly reflect organizational mission/business needs.
Supplemental Guidance: 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
(8) LEAST PRIVILEGE | PRIVILEGE LEVELS FOR CODE EXECUTION
The information system prevents [Assignment: organization-defined software] from executing at higher privilege levels than users executing the software.
Supplemental Guidance: 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
(9) LEAST PRIVILEGE | AUDITING USE OF PRIVILEGED FUNCTIONS
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(10) LEAST PRIVILEGE | PROHIBIT NON-PRIVILEGED USERS FROM EXECUTING PRIVILEGED FUNCTIONS
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</si>
  <si>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
UNSUCCESSFUL LOGON ATTEMPTS</t>
  </si>
  <si>
    <t>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</si>
  <si>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</si>
  <si>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(1) UNSUCCESSFUL LOGON ATTEMPTS | AUTOMATIC ACCOUNT LOCK
[Withdrawn: Incorporated into AC-7].
(2) 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
Supplemental Guidance: 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</si>
  <si>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AC-8
SYSTEM USE NOTIFICATION</t>
  </si>
  <si>
    <t>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</si>
  <si>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</si>
  <si>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AC-11
SESSION LOCK</t>
  </si>
  <si>
    <t>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</si>
  <si>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</si>
  <si>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(1) SESSION LOCK | PATTERN-HIDING DISPLAYS
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t>
  </si>
  <si>
    <t>AC-12
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</si>
  <si>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</si>
  <si>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</si>
  <si>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(1) SESSION TERMINATION | USER-INITIATED LOGOUTS / MESSAGE DISPLAYS
The information system:
(a) Provides a logout capability for user-initiated communications sessions whenever authentication is used to gain access to [Assignment: organization-defined information resources]; and
(b) Displays an explicit logout message to users indicating the reliable termination of authenticated communications sessions.
Supplemental Guidance: 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</si>
  <si>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AC-14
PERMITTED ACTIONS WITHOUT IDENTIFICATION OR AUTHENTICATION</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</si>
  <si>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</si>
  <si>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</si>
  <si>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AC-17
REMOTE ACCESS</t>
  </si>
  <si>
    <t>The organization:
a. Establishes and documents usage restrictions, configuration/connection requirements, and implementation guidance for each type of remote access allowed; and
b. Authorizes remote access to the information system prior to allowing such connections.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</si>
  <si>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</si>
  <si>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(1) REMOTE ACCESS | AUTOMATED MONITORING / CONTROL
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(2) REMOTE ACCESS | PROTECTION OF CONFIDENTIALITY / INTEGRITY USING ENCRYPTION
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(3) REMOTE ACCESS | MANAGED ACCESS CONTROL POINTS
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(4) REMOTE ACCESS | PRIVILEGED COMMANDS / ACCESS
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(5) REMOTE ACCESS | MONITORING FOR UNAUTHORIZED CONNECTIONS
[Withdrawn: Incorporated into SI-4].
(6) REMOTE ACCESS | PROTECTION OF INFORMATION
The organization ensures that users protect information about remote access mechanisms from unauthorized use and disclosure.
Supplemental Guidance: Related controls: AT-2, AT-3, PS-6.
(7) REMOTE ACCESS | ADDITIONAL PROTECTION FOR SECURITY FUNCTION ACCESS
[Withdrawn: Incorporated into AC-3 (10)].
(8) REMOTE ACCESS | DISABLE NONSECURE NETWORK PROTOCOLS
[Withdrawn: Incorporated into CM-7].
(9) REMOTE ACCESS | DISCONNECT / DISABLE ACCESS
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</si>
  <si>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
WIRELESS ACCESS</t>
  </si>
  <si>
    <t>The organization:
a. Establishes usage restrictions, configuration/connection requirements, and implementation guidance for wireless access; and
b. Authorizes wireless access to the information system prior to allowing such connections.</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</si>
  <si>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</si>
  <si>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(1) WIRELESS ACCESS | AUTHENTICATION AND ENCRYPTION
The information system protects wireless access to the system using authentication of [Selection (one or more): users; devices] and encryption.
Supplemental Guidance: Related controls: SC-8, SC-13.
(2) WIRELESS ACCESS | MONITORING UNAUTHORIZED CONNECTIONS
[Withdrawn: Incorporated into SI-4].
(3) WIRELESS ACCESS | DISABLE WIRELESS NETWORKING
The organization disables, when not intended for use, wireless networking capabilities internally embedded within information system components prior to issuance and deployment.
Supplemental Guidance: Related control: AC-19.
(4) WIRELESS ACCESS | RESTRICT CONFIGURATIONS BY USERS
The organization identifies and explicitly authorizes users allowed to independently configure wireless networking capabilities.
Supplemental Guidance: Organizational authorizations to allow selected users to configure wireless networking capability are enforced in part, by the access enforcement mechanisms employed within organizational information systems. Related controls: AC-3, SC-15.
(5) WIRELESS ACCESS | ANTENNAS / TRANSMISSION POWER LEVELS
The organization selects radio antennas and calibrates transmission power levels to reduce the probability that usable signals can be received outside of organization-controlled boundaries.
Supplemental Guidance: 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</si>
  <si>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AC-19
ACCESS CONTROL FOR MOBILE DEVICES</t>
  </si>
  <si>
    <t>The organization:
a. Establishes usage restrictions, configuration requirements, connection requirements, and implementation guidance for organization-controlled mobile devices; and
b. Authorizes the connection of mobile devices to organizational information systems.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</si>
  <si>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</si>
  <si>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(1) ACCESS CONTROL FOR MOBILE DEVICES | USE OF WRITABLE / PORTABLE STORAGE DEVICES
[Withdrawn: Incorporated into MP-7].
(2) ACCESS CONTROL FOR MOBILE DEVICES | USE OF PERSONALLY OWNED PORTABLE STORAGE DEVICES
[Withdrawn: Incorporated into MP-7].
(3) ACCESS CONTROL FOR MOBILE DEVICES | USE OF PORTABLE STORAGE DEVICES WITH NO IDENTIFIABLE OWNER
[Withdrawn: Incorporated into MP-7].
(4) 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
(b)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
(2) Connection of unclassified mobile devices to unclassified information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Restricts the connection of classified mobile devices to classified information systems in accordance with [Assignment: organization-defined security policies].
Supplemental Guidance: Related controls: CA-6, IR-4.
(5) ACCESS CONTROL FOR MOBILE DEVICES | FULL DEVICE / CONTAINER-BASED ENCRYPTION
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t>
  </si>
  <si>
    <t>AC-21
INFORMATION SHARING</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</si>
  <si>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</si>
  <si>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</si>
  <si>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(1) INFORMATION SHARING | AUTOMATED DECISION SUPPORT
The information system enforces information-sharing decisions by authorized users based on access authorizations of sharing partners and access restrictions on information to be shared.
(2) INFORMATION SHARING | INFORMATION SEARCH AND RETRIEVAL
The information system implements information search and retrieval services that enforce [Assignment: organization-defined information sharing restrictions].</t>
  </si>
  <si>
    <t>AC-23
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</si>
  <si>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</si>
  <si>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</si>
  <si>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
ACCESS CONTROL DECISIONS</t>
  </si>
  <si>
    <t>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</si>
  <si>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</si>
  <si>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(1) 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
Supplemental Guidance: 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
(2) ACCESS CONTROL DECISIONS | NO USER OR PROCESS IDENTITY
The information system enforces access control decisions based on [Assignment: organization-defined security attributes] that do not include the identity of the user or process acting on behalf of the user.
Supplemental Guidance: 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</si>
  <si>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AT-1
SECURITY AWARENESS AND TRAINING POLICY AND PROCEDURES</t>
  </si>
  <si>
    <t>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</si>
  <si>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</si>
  <si>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AT-2
SECURITY AWARENESS TRAINING</t>
  </si>
  <si>
    <t>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</si>
  <si>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</si>
  <si>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(1) SECURITY AWARENESS | PRACTICAL EXERCISES
The organization includes practical exercises in security awareness training that simulate actual cyber attacks.
Supplemental Guidance: 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
(2) SECURITY AWARENESS | INSIDER THREAT
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</si>
  <si>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AT-3
ROLE-BASED SECURITY TRAINING</t>
  </si>
  <si>
    <t>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t>
  </si>
  <si>
    <t xml:space="preserv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</si>
  <si>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(1) ROLE-BASED SECURITY TRAINING | ENVIRONMENTAL CONTROLS
The organization provides [Assignment: organization-defined personnel or roles] with initial and [Assignment: organization-defined frequency] training in the employment and operation of environmental controls.
Supplemental Guidance: 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
(2) ROLE-BASED SECURITY TRAINING | PHYSICAL SECURITY CONTROLS
The organization provides [Assignment: organization-defined personnel or roles] with initial and [Assignment: organization-defined frequency] training in the employment and operation of physical security controls.
Supplemental Guidance: 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
(3) ROLE-BASED SECURITY TRAINING | PRACTICAL EXERCISES
The organization includes practical exercises in security training that reinforce training objectives.
Supplemental Guidance: 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
(4) ROLE-BASED 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
Supplemental Guidance: 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</si>
  <si>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AU-1
AUDIT AND ACCOUNTABILITY POLICY AND PROCEDURES</t>
  </si>
  <si>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</si>
  <si>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</si>
  <si>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AU-2
AUDIT EVENTS</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</si>
  <si>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</si>
  <si>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</si>
  <si>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(1) AUDIT EVENTS | COMPILATION OF AUDIT RECORDS FROM MULTIPLE SOURCES
[Withdrawn: Incorporated into AU-12].
(2) AUDIT EVENTS | SELECTION OF AUDIT EVENTS BY COMPONENT
[Withdrawn: Incorporated into AU-12].
(3) AUDIT EVENTS | REVIEWS AND UPDATES
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(4) AUDIT EVENTS | PRIVILEGED FUNCTIONS
[Withdrawn: Incorporated into AC-6 (9)].</t>
  </si>
  <si>
    <t>AU-3
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</si>
  <si>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</si>
  <si>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</si>
  <si>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(1) CONTENT OF AUDIT RECORDS | ADDITIONAL AUDIT INFORMATION
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(2) CONTENT OF AUDIT RECORDS | CENTRALIZED MANAGEMENT OF PLANNED AUDIT RECORD CONTENT
The information system provides centralized management and configuration of the content to be captured in audit records generated by [Assignment: organization-defined information system components].
Supplemental Guidance: 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</si>
  <si>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
AUDIT STORAGE CAPACITY</t>
  </si>
  <si>
    <t>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</si>
  <si>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</si>
  <si>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(1) AUDIT STORAGE CAPACITY | TRANSFER TO ALTERNATE STORAGE
The information system off-loads audit records [Assignment: organization-defined frequency] onto a different system or media than the system being audited.
Supplemental Guidance: 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</si>
  <si>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
RESPONSE TO AUDIT PROCESSING FAILURES</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</si>
  <si>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</si>
  <si>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</si>
  <si>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(1) 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
Supplemental Guidance: Organizations may have multiple audit data storage repositories distributed across multiple information system components, with each repository having different storage volume capacities.
(2) 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
Supplemental Guidance: Alerts provide organizations with urgent messages. Real-time alerts provide these messages at information technology speed (i.e., the time from event detection to alert occurs in seconds or less).
(3) RESPONSE TO AUDIT PROCESSING FAILURES | CONFIGURABLE TRAFFIC VOLUME THRESHOLDS
The information system enforces configurable network communications traffic volume thresholds reflecting limits on auditing capacity and [Selection: rejects; delays] network traffic above those thresholds.
Supplemental Guidance: 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
(4) 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
Supplemental Guidance: 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</si>
  <si>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
AUDIT REVIEW, ANALYSIS, AND REPORTING</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</si>
  <si>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</si>
  <si>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</si>
  <si>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(1) AUDIT REVIEW, ANALYSIS, AND REPORTING | PROCESS INTEGRATION
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(2) AUDIT REVIEW, ANALYSIS, AND REPORTING | AUTOMATED SECURITY ALERTS
[Withdrawn: Incorporated into SI-4].
(3) AUDIT REVIEW, ANALYSIS, AND REPORTING | CORRELATE AUDIT REPOSITORIES
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(4) AUDIT REVIEW, ANALYSIS, AND REPORTING | CENTRAL REVIEW AND ANALYSIS
The information system provides the capability to centrally review and analyze audit records from multiple components within the system.
Supplemental Guidance: Automated mechanisms for centralized reviews and analyses include, for example, Security Information Management products. Related controls: AU-2, AU-12.
(5) 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Supplemental Guidance: 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
(6) 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
Supplemental Guidance: 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
(7) AUDIT REVIEW, ANALYSIS, AND REPORTING | PERMITTED ACTIONS
The organization specifies the permitted actions for each [Selection (one or more): information system process; role; user] associated with the review, analysis, and reporting of audit information.
Supplemental Guidance: 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
(8) 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
Supplemental Guidance: 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
(9) AUDIT REVIEW, ANALYSIS, AND REPORTING | CORRELATION WITH INFORMATION FROM NONTECHNICAL SOURCES
The organization correlates information from nontechnical sources with audit information to enhance organization-wide situational awareness.
Supplemental Guidance: 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
(10) 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
Supplemental Guidance: The frequency, scope, and/or depth of the audit review, analysis, and reporting may be adjusted to meet organizational needs based on new information received.</t>
  </si>
  <si>
    <t>AU-7
AUDIT REDUCTION AND REPORT GENERATION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</si>
  <si>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</si>
  <si>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</si>
  <si>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(1) AUDIT REDUCTION AND REPORT GENERATION | AUTOMATIC PROCESSING
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
(2) AUDIT REDUCTION AND REPORT GENERATION | AUTOMATIC SORT AND SEARCH
The information system provides the capability to sort and search audit records for events of interest based on the content of [Assignment: organization-defined audit fields within audit records].
Supplemental Guidance: Sorting and searching of audit records may be based upon the contents of audit record fields, for example: (i) date/time of events; (ii) user identifiers; (iii) Internet Protocol (IP) addresses involved in the event; (iv) type of event; or (v) event success/failure.</t>
  </si>
  <si>
    <t>AU-8
TIME STAMPS</t>
  </si>
  <si>
    <t>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</si>
  <si>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</si>
  <si>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(1) TIME STAMPS | SYNCHRONIZATION WITH AUTHORITATIVE TIME SOURCE
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(2) TIME STAMPS | SECONDARY AUTHORITATIVE TIME SOURCE
The information system identifies a secondary authoritative time source that is located in a different geographic region than the primary authoritative time source.</t>
  </si>
  <si>
    <t>AU-9
PROTECTION OF AUDIT INFORMATION</t>
  </si>
  <si>
    <t>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</si>
  <si>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</si>
  <si>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(1) PROTECTION OF AUDIT INFORMATION | HARDWARE WRITE-ONCE MEDIA
The information system writes audit trails to hardware-enforced, write-once media.
Supplemental Guidance: 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
(2) PROTECTION OF AUDIT INFORMATION | AUDIT BACKUP ON SEPARATE PHYSICAL SYSTEMS / COMPONENTS
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(3) PROTECTION OF AUDIT INFORMATION | CRYPTOGRAPHIC PROTECTION
The information system implements cryptographic mechanisms to protect the integrity of audit information and audit tools.
Supplemental Guidance: 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
(4) PROTECTION OF AUDIT INFORMATION | ACCESS BY SUBSET OF PRIVILEGED USERS
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(5) PROTECTION OF AUDIT INFORMATION | DUAL AUTHORIZATION
The organization enforces dual authorization for [Selection (one or more): movement; deletion] of [Assignment: organization-defined audit information].
Supplemental Guidance: Organizations may choose different selection options for different types of audit information. Dual authorization mechanisms require the approval of two authorized individuals in order to execute. Dual authorization may also be known as two-person control. Related controls: AC-3, MP-2.
(6) PROTECTION OF AUDIT INFORMATION | READ ONLY ACCESS
The organization authorizes read-only access to audit information to [Assignment: organization-defined subset of privileged users].
Supplemental Guidance: Restricting privileged user authorizations to read-only helps to limit the potential damage to organizations that could be initiated by such users (e.g., deleting audit records to cover up malicious activity).</t>
  </si>
  <si>
    <t>AU-10
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</si>
  <si>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</si>
  <si>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</si>
  <si>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(1) NON-REPUDIATION | ASSOCIATION OF IDENTITIES
The information system:
(a) Binds the identity of the information producer with the information to [Assignment: organization-defined strength of binding]; and
(b) Provides the means for authorized individuals to determine the identity of the producer of the information.
Supplemental Guidance: 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
(2) NON-REPUDIATION | VALIDATE BINDING OF INFORMATION PRODUCER IDENTITY
The information system:
(a) Validates the binding of the information producer identity to the information at [Assignment: organization-defined frequency]; and
(b) Performs [Assignment: organization-defined actions] in the event of a validation error.
Supplemental Guidance: 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
(3) NON-REPUDIATION | CHAIN OF CUSTODY
The information system maintains reviewer/releaser identity and credentials within the established chain of custody for all information reviewed or released.
Supplemental Guidance: 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
(4) 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
(b) Performs [Assignment: organization-defined actions] in the event of a validation error.
Supplemental Guidance: 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
(5) NON-REPUDIATION | DIGITAL SIGNATURES
[Withdrawn: Incorporated into SI-7].</t>
  </si>
  <si>
    <t>AU-11
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</si>
  <si>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</si>
  <si>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</si>
  <si>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(1) AUDIT RECORD RETENTION | LONG-TERM RETRIEVAL CAPABILITY
The organization employs [Assignment: organization-defined measures] to ensure that long-term audit records generated by the information system can be retrieved.
Supplemental Guidance: 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</si>
  <si>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
AUDIT GENERATION</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</si>
  <si>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</si>
  <si>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</si>
  <si>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(1) 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
Supplemental Guidance: Audit trails are time-correlated if the time stamps in the individual audit records can be reliably related to the time stamps in other audit records to achieve a time ordering of the records within organizational tolerances. Related controls: AU-8, AU-12.
(2) AUDIT GENERATION | STANDARDIZED FORMATS
The information system produces a system-wide (logical or physical) audit trail composed of audit records in a standardized format.
Supplemental Guidance: 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
(3) 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
Supplemental Guidance: 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</si>
  <si>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AU-13
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</si>
  <si>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</si>
  <si>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</si>
  <si>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(1) MONITORING FOR INFORMATION DISCLOSURE | USE OF AUTOMATED TOOLS
The organization employs automated mechanisms to determine if organizational information has been disclosed in an unauthorized manner.
Supplemental Guidance: Automated mechanisms can include, for example, automated scripts to monitor new posts on selected websites, and commercial services providing notifications and alerts to organizations.
(2) MONITORING FOR INFORMATION DISCLOSURE | REVIEW OF MONITORED SITES
The organization reviews the open source information sites being monitored [Assignment: organization-defined frequency].</t>
  </si>
  <si>
    <t>AU-14
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</si>
  <si>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</si>
  <si>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</si>
  <si>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(1) SESSION AUDIT | SYSTEM START-UP
The information system initiates session audits at system start-up.
(2) SESSION AUDIT | CAPTURE/RECORD AND LOG CONTENT
The information system provides the capability for authorized users to capture/record and log content related to a user session.
(3) SESSION AUDIT | REMOTE VIEWING / LISTENING
The information system provides the capability for authorized users to remotely view/hear all content related to an established user session in real time.</t>
  </si>
  <si>
    <t>AU-15
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</si>
  <si>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</si>
  <si>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</si>
  <si>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
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</si>
  <si>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</si>
  <si>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</si>
  <si>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(1) CROSS-ORGANIZATIONAL AUDITING | IDENTITY PRESERVATION
The organization requires that the identity of individuals be preserved in cross-organizational audit trails.
Supplemental Guidance: This control enhancement applies when there is a need to be able to trace actions that are performed across organizational boundaries to a specific individual.
(2) CROSS-ORGANIZATIONAL AUDITING | SHARING OF AUDIT INFORMATION
The organization provides cross-organizational audit information to [Assignment: organization-defined organizations] based on [Assignment: organization-defined cross-organizational sharing agreements].
Supplemental Guidance: 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</si>
  <si>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CA-7
CONTINUOUS MONITORING</t>
  </si>
  <si>
    <t>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</si>
  <si>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</si>
  <si>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(1) CONTINUOUS MONITORING | INDEPENDENT ASSESSMENT
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(2) CONTINUOUS MONITORING | TYPES OF ASSESSMENTS
[Withdrawn: Incorporated into CA-2].
(3) 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
Supplemental Guidance: 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</si>
  <si>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CM-1
CONFIGURATION MANAGEMENT POLICY AND PROCEDURES</t>
  </si>
  <si>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</si>
  <si>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</si>
  <si>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CM-2
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</si>
  <si>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</si>
  <si>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</si>
  <si>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(1) BASELINE CONFIGURATION | REVIEWS AND UPDATES
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(2) BASELINE CONFIGURATION | AUTOMATION SUPPORT FOR ACCURACY / CURRENCY
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(3) BASELINE CONFIGURATION | RETENTION OF PREVIOUS CONFIGURATIONS
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(4) BASELINE CONFIGURATION | UNAUTHORIZED SOFTWARE
[Withdrawn: Incorporated into CM-7].
(5) BASELINE CONFIGURATION | AUTHORIZED SOFTWARE
[Withdrawn: Incorporated into CM-7].
(6) BASELINE CONFIGURATION | DEVELOPMENT AND TEST ENVIRONMENTS
The organization maintains a baseline configuration for information system development and test environments that is managed separately from the operational baseline configuration.
Supplemental Guidance: 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
(7) 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</si>
  <si>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CM-3
CONFIGURATION CHANGE CONTROL</t>
  </si>
  <si>
    <t>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</si>
  <si>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CA-7, CM-2, CM-4, CM-5, CM-6, CM-9, SA-10, SI-2, SI-12.</t>
  </si>
  <si>
    <t>(1) CONFIGURATION CHANGE CONTROL | AUTOMATED DOCUMENT / NOTIFICATION / PROHIBITION OF CHANGES
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changes to the information system until designated approvals are received;
(e) Document all changes to the information system; and
(f) Notify [Assignment: organization-defined personnel] when approved changes to the information system are completed.
(2) CONFIGURATION CHANGE CONTROL | TEST / VALIDATE / DOCUMENT CHANGES
The organization tests, validates, and documents changes to the information system before implementing the changes on the operational system.
Supplemental Guidance: 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(3) CONFIGURATION CHANGE CONTROL | AUTOMATED CHANGE IMPLEMENTATION
The organization employs automated mechanisms to implement changes to the current information system baseline and deploys the updated baseline across the installed base.
(4) CONFIGURATION CHANGE CONTROL | SECURITY REPRESENTATIVE
The organization requires an information security representative to be a member of the [Assignment: organization-defined configuration change control element].
Supplemental Guidance: 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
(5) CONFIGURATION CHANGE CONTROL | AUTOMATED SECURITY RESPONSE
The information system implements [Assignment: organization-defined security responses] automatically if baseline configurations are changed in an unauthorized manner.
Supplemental Guidance: Security responses include, for example, halting information system processing, halting selected system functions, or issuing alerts/notifications to organizational personnel when there is an unauthorized modification of a configuration item.
(6) CONFIGURATION CHANGE CONTROL | CRYPTOGRAPHY MANAGEMENT
The organization ensures that cryptographic mechanisms used to provide [Assignment: organization-defined security safeguards] are under configuration management.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</si>
  <si>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CM-4
SECURITY IMPACT ANALYSIS</t>
  </si>
  <si>
    <t>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</si>
  <si>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</si>
  <si>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(1) 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
Supplemental Guidance: 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
(2) 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
Supplemental Guidance: Implementation is this context refers to installing changed code in the operational information system. Related control: SA-11.</t>
  </si>
  <si>
    <t>CM-5
ACCESS RESTRICTIONS FOR CHANGE</t>
  </si>
  <si>
    <t>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</si>
  <si>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</si>
  <si>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(1) ACCESS RESTRICTIONS FOR CHANGE | AUTOMATED ACCESS ENFORCEMENT / AUDITING
The information system enforces access restrictions and supports auditing of the enforcement actions.
Supplemental Guidance: Related controls: AU-2, AU-12, AU-6, CM-3, CM-6.
(2) ACCESS RESTRICTIONS FOR CHANGE | REVIEW SYSTEM CHANGES
The organization reviews information system changes [Assignment: organization-defined frequency] and [Assignment: organization-defined circumstances] to determine whether unauthorized changes have occurred.
Supplemental Guidance: Indications that warrant review of information system changes and the specific circumstances justifying such reviews may be obtained from activities carried out by organizations during the configuration change process. Related controls: AU-6, AU-7, CM-3, CM-5, PE-6, PE-8.
(3) 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(4) ACCESS RESTRICTIONS FOR CHANGE | DUAL AUTHORIZATION
The organization enforces dual authorization for implementing changes to [Assignment: organization-defined information system components and system-level information].
Supplemental Guidance: 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 Related controls: AC-5, CM-3.
(5) ACCESS RESTRICTIONS FOR CHANGE | LIMIT PRODUCTION / OPERATIONAL PRIVILEGES
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(6) ACCESS RESTRICTIONS FOR CHANGE | LIMIT LIBRARY PRIVILEGES
The organization limits privileges to change software resident within software libraries.
Supplemental Guidance: Software libraries include privileged programs. Related control: AC-2.
(7) ACCESS RESTRICTIONS FOR CHANGE | AUTOMATIC IMPLEMENTATION OF SECURITY SAFEGUARDS
[Withdrawn: Incorporated into SI-7].</t>
  </si>
  <si>
    <t>CM-6
CONFIGURATION SETTINGS</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</si>
  <si>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</si>
  <si>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</si>
  <si>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(1) CONFIGURATION SETTINGS | AUTOMATED CENTRAL MANAGEMENT / APPLICATION / VERIFICATION
The organization employs automated mechanisms to centrally manage, apply, and verify configuration settings for [Assignment: organization-defined information system components].
Supplemental Guidance: Related controls: CA-7, CM-4.
(2) CONFIGURATION SETTINGS | RESPOND TO UNAUTHORIZED CHANGES
The organization employs [Assignment: organization-defined security safeguards] to respond to unauthorized changes to [Assignment: organization-defined configuration settings].
Supplemental Guidance: Responses to unauthorized changes to configuration settings can include, for example, alerting designated organizational personnel, restoring established configuration settings, or in extreme cases, halting affected information system processing. Related controls: IR-4, SI-7.
(3) CONFIGURATION SETTINGS | UNAUTHORIZED CHANGE DETECTION
[Withdrawn: Incorporated into SI-7].
(4) CONFIGURATION SETTINGS | CONFORMANCE DEMONSTRATION
[Withdrawn: Incorporated into CM-4].</t>
  </si>
  <si>
    <t>CM-7
LEAST FUNCTIONALITY</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</si>
  <si>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</si>
  <si>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</si>
  <si>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(1) LEAST FUNCTIONALITY | PERIODIC REVIEW
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(3) LEAST FUNCTIONALITY | REGISTRATION COMPLIANCE
The organization ensures compliance with [Assignment: organization-defined registration requirements for functions, ports, protocols, and services].
Supplemental Guidance: Organizations use the registration process to manage, track, and provide oversight for information systems and implemented functions, ports, protocols, and services.
(4) LEAST FUNCTIONALITY | UNAUTHORIZED SOFTWARE / BLACKLISTING
The organization:
(a) Identifies [Assignment: organization-defined software programs not authorized to execute on the information system];
(b) Employs an allow-all, deny-by-exception policy to prohibit the execution of unauthorized software programs on the information system; and
(c) Reviews and updates the list of unauthorized software programs [Assignment: organization-defined frequency].
Supplemental Guidance: 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
(5) LEAST FUNCTIONALITY | AUTHORIZED SOFTWARE / WHITELISTING
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</si>
  <si>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CM-9
CONFIGURATION MANAGEMENT PLAN</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</si>
  <si>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</si>
  <si>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</si>
  <si>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(1) CONFIGURATION MANAGEMENT PLAN | ASSIGNMENT OF RESPONSIBILITY
The organization assigns responsibility for developing the configuration management process to organizational personnel that are not directly involved in information system development.
Supplemental Guidance: 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</si>
  <si>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CP-1
CONTINGENCY PLANNING POLICY AND PROCEDURES</t>
  </si>
  <si>
    <t>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</si>
  <si>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</si>
  <si>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CP-2
CONTINGENCY PLAN</t>
  </si>
  <si>
    <t>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</si>
  <si>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</si>
  <si>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(1) CONTINGENCY PLAN | COORDINATE WITH RELATED PLANS
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(2) CONTINGENCY PLAN | CAPACITY PLANNING
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(3) CONTINGENCY PLAN | RESUME ESSENTIAL MISSIONS / BUSINESS FUNCTIONS
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
(4) CONTINGENCY PLAN | RESUME ALL MISSIONS / BUSINESS FUNCTIONS
The organization plans for the resumption of all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
(5) 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(6) 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(7) CONTINGENCY PLAN | COORDINATE WITH EXTERNAL SERVICE PROVIDERS
The organization coordinates its contingency plan with the contingency plans of external service providers to ensure that contingency requirements can be satisfied.
Supplemental Guidance: 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
(8) CONTINGENCY PLAN | IDENTIFY CRITICAL ASSETS
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</si>
  <si>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CP-3
CONTINGENCY TRAINING</t>
  </si>
  <si>
    <t>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</si>
  <si>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</si>
  <si>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(1) CONTINGENCY TRAINING | SIMULATED EVENTS
The organization incorporates simulated events into contingency training to facilitate effective response by personnel in crisis situations.
(2) CONTINGENCY TRAINING | AUTOMATED TRAINING ENVIRONMENTS
The organization employs automated mechanisms to provide a more thorough and realistic contingency training environment.</t>
  </si>
  <si>
    <t>CP-4
CONTINGENCY PLAN TESTING</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</si>
  <si>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</si>
  <si>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</si>
  <si>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(1) CONTINGENCY PLAN TESTING | COORDINATE WITH RELATED PLANS
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(2) CONTINGENCY PLAN TESTING | ALTERNATE PROCESSING SITE
The organization tests the contingency plan at the alternate processing site:
(a) To familiarize contingency personnel with the facility and available resources; and
(b) To evaluate the capabilities of the alternate processing site to support contingency operations.
Supplemental Guidance: Related control: CP-7.
(3) CONTINGENCY PLAN TESTING | AUTOMATED TESTING
The organization employs automated mechanisms to more thoroughly and effectively test the contingency plan.
Supplemental Guidance: 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
(4) CONTINGENCY PLAN TESTING | FULL RECOVERY / RECONSTITUTION
The organization includes a full recovery and reconstitution of the information system to a known state as part of contingency plan testing.
Supplemental Guidance: Related controls: CP-10, SC-24.</t>
  </si>
  <si>
    <t>CP-6
ALTERNATE STORAGE SITE</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</si>
  <si>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</si>
  <si>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</si>
  <si>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(1) 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(2) ALTERNATE STORAGE SITE | RECOVERY TIME / POINT OBJECTIVES
The organization configures the alternate storage site to facilitate recovery operations in accordance with recovery time and recovery point objectives.
(3) ALTERNATE STORAGE SITE | ACCESSIBILITY
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</si>
  <si>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
ALTERNATE PROCESSING SITE</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</si>
  <si>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</si>
  <si>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</si>
  <si>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(1) ALTERNATE PROCESSING SITE | SEPARATION FROM PRIMARY SITE
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(2) ALTERNATE PROCESSING SITE | ACCESSIBILITY
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(3) ALTERNATE PROCESSING SITE | PRIORITY OF SERVICE
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(4) ALTERNATE PROCESSING SITE | PREPARATION FOR USE
The organization prepares the alternate processing site so that the site is ready to be used as the operational site supporting essential missions and business functions.
Supplemental Guidance: 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
(5) ALTERNATE PROCESSING SITE | EQUIVALENT INFORMATION SECURITY SAFEGUARDS
[Withdrawn: Incorporated into CP-7].
(6) ALTERNATE PROCESSING SITE | INABILITY TO RETURN TO PRIMARY SITE
The organization plans and prepares for circumstances that preclude returning to the primary processing site.</t>
  </si>
  <si>
    <t>CP-8
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</si>
  <si>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</si>
  <si>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</si>
  <si>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(1) 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(2) TELECOMMUNICATIONS SERVICES | SINGLE POINTS OF FAILURE
The organization obtains alternate telecommunications services to reduce the likelihood of sharing a single point of failure with primary telecommunications services.
(3) TELECOMMUNICATIONS SERVICES | SEPARATION OF PRIMARY / ALTERNATE PROVIDERS
The organization obtains alternate telecommunications services from providers that are separated from primary service providers to reduce susceptibility to the same threats.
Supplemental Guidance: 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(4) TELECOMMUNICATIONS SERVICES | PROVIDER CONTINGENCY PLAN
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organization-defined frequency].
Supplemental Guidance: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
(5) TELECOMMUNICATIONS SERVICES | ALTERNATE TELECOMMUNICATION SERVICE TESTING
The organization tests alternate telecommunication services [Assignment: organization-defined frequency].</t>
  </si>
  <si>
    <t>CP-9
INFORMATION SYSTEM BACKUP</t>
  </si>
  <si>
    <t>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</si>
  <si>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</si>
  <si>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(1) INFORMATION SYSTEM BACKUP | TESTING FOR RELIABILITY / INTEGRITY
The organization tests backup information [Assignment: organization-defined frequency] to verify media reliability and information integrity.
Supplemental Guidance: Related control: CP-4.
(2) INFORMATION SYSTEM BACKUP | TEST RESTORATION USING SAMPLING
The organization uses a sample of backup information in the restoration of selected information system functions as part of contingency plan testing.
Supplemental Guidance: Related control: CP-4.
(3) 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(4) INFORMATION SYSTEM BACKUP | PROTECTION FROM UNAUTHORIZED MODIFICATION
[Withdrawn: Incorporated into CP-9].
(5) 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
Supplemental Guidance: Information system backup information can be transferred to alternate storage sites either electronically or by physical shipment of storage media.
(6) 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
Supplemental Guidance: Related controls: CP-7, CP-10.
(7) INFORMATION SYSTEM BACKUP | DUAL AUTHORIZATION
The organization enforces dual authorization for the deletion or destruction of [Assignment: organization-defined backup information].
Supplemental Guidance: 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 Related controls: AC-3, MP-2.</t>
  </si>
  <si>
    <t>CP-10
INFORMATION SYSTEM RECOVERY AND RECONSTITUTION</t>
  </si>
  <si>
    <t>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</si>
  <si>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</si>
  <si>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(1) INFORMATION SYSTEM RECOVERY AND RECONSTITUTION | CONTINGENCY PLAN TESTING
[Withdrawn: Incorporated into CP-4].
(2) INFORMATION SYSTEM RECOVERY AND RECONSTITUTION | TRANSACTION RECOVERY
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(3) INFORMATION SYSTEM RECOVERY AND RECONSTITUTION | COMPENSATING SECURITY CONTROLS
[Withdrawn: Addressed through tailoring procedures].
(4) 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
Supplemental Guidance: Restoration of information system components includes, for example, reimaging which restores components to known, operational states. Related control: CM-2.
(5) INFORMATION SYSTEM RECOVERY AND RECONSTITUTION | FAILOVER CAPABILITY
[Withdrawn: Incorporated into SI-13].
(6) INFORMATION SYSTEM RECOVERY AND RECONSTITUTION | COMPONENT PROTECTION
The organization protects backup and restoration hardware, firmware, and software.
Supplemental Guidance: Protection of backup and restoration hardware, firmware, and software components includes both physical and technical safeguards. Backup and restoration software includes, for example, router tables, compilers, and other security-relevant system software. Related controls: AC-3, AC-6, PE-3.
References: Federal Continuity Directive 1;</t>
  </si>
  <si>
    <t>CP-13
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</si>
  <si>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</si>
  <si>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</si>
  <si>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IA-1
IDENTIFICATION AND AUTHENTICATION POLICY AND PROCEDURES</t>
  </si>
  <si>
    <t>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</si>
  <si>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</si>
  <si>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IA-2
IDENTIFICATION AND AUTHENTICATION (ORGANIZATIONAL USERS)</t>
  </si>
  <si>
    <t>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</si>
  <si>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</si>
  <si>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(1) IDENTIFICATION AND AUTHENTICATION | NETWORK ACCESS TO PRIVILEGED ACCOUNTS
The information system implements multifactor authentication for network access to privileged accounts.
Supplemental Guidance: Related control: AC-6.
(2) IDENTIFICATION AND AUTHENTICATION | NETWORK ACCESS TO NON-PRIVILEGED ACCOUNTS
The information system implements multifactor authentication for network access to non-privileged accounts.
(3) IDENTIFICATION AND AUTHENTICATION | LOCAL ACCESS TO PRIVILEGED ACCOUNTS
The information system implements multifactor authentication for local access to privileged accounts.
Supplemental Guidance: Related control: AC-6.
(4) IDENTIFICATION AND AUTHENTICATION | LOCAL ACCESS TO NON-PRIVILEGED ACCOUNTS
The information system implements multifactor authentication for local access to non-privileged accounts.
(5) IDENTIFICATION AND AUTHENTICATION | GROUP AUTHENTICATION
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(6) 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
Supplemental Guidance: Related control: AC-6.
(7) 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
(8) IDENTIFICATION AND AUTHENTICATION | NETWORK ACCESS TO PRIVILEGED ACCOUNTS - REPLAY RESISTANT
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
(9) IDENTIFICATION AND AUTHENTICATION | NETWORK ACCESS TO NON-PRIVILEGED ACCOUNTS - REPLAY RESISTANT
The information system implements replay-resistant authentication mechanisms for network access to non-privileged accounts.
Supplemental Guidance: 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
(10) IDENTIFICATION AND AUTHENTICATION | SINGLE SIGN-ON
The information system provides a single sign-on capability for [Assignment: organization-defined information system accounts and services].
Supplemental Guidance: 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
(11) 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(12) IDENTIFICATION AND AUTHENTICATION | ACCEPTANCE OF PIV CREDENTIALS
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(13) IDENTIFICATION AND AUTHENTICATION | OUT-OF-BAND AUTHENTICATION
The information system implements [Assignment: organization-defined out-of-band authentication] under [Assignment: organization-defined conditions].
Supplemental Guidance: 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</si>
  <si>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IA-4
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</si>
  <si>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</si>
  <si>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</si>
  <si>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(1) IDENTIFIER MANAGEMENT | PROHIBIT ACCOUNT IDENTIFIERS AS PUBLIC IDENTIFIERS
The organization prohibits the use of information system account identifiers that are the same as public identifiers for individual electronic mail accounts.
Supplemental Guidance: 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
(2) IDENTIFIER MANAGEMENT | SUPERVISOR AUTHORIZATION
The organization requires that the registration process to receive an individual identifier includes supervisor authorization.
(3) IDENTIFIER MANAGEMENT | MULTIPLE FORMS OF CERTIFICATION
The organization requires multiple forms of certification of individual identification be presented to the registration authority.
Supplemental Guidance: Requiring multiple forms of identification, such as documentary evidence or a combination of documents and biometrics, reduces the likelihood of individuals using fraudulent identification to establish an identity, or at least increases the work factor of potential adversaries.
(4) IDENTIFIER MANAGEMENT | IDENTIFY USER STATUS
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(5) IDENTIFIER MANAGEMENT | DYNAMIC MANAGEMENT
The information system dynamically manages identifiers.
Supplemental Guidance: 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
(6) IDENTIFIER MANAGEMENT | CROSS-ORGANIZATION MANAGEMENT
The organization coordinates with [Assignment: organization-defined external organizations] for cross-organization management of identifiers.
Supplemental Guidance: Cross-organization identifier management provides the capability for organizations to appropriately identify individuals, groups, roles, or devices when conducting cross-organization activities involving the processing, storage, or transmission of information.
(7) IDENTIFIER MANAGEMENT | IN-PERSON REGISTRATION
The organization requires that the registration process to receive an individual identifier be conducted in person before a designated registration authority.
Supplemental Guidance: In-person registration reduces the likelihood of fraudulent identifiers being issued because it requires the physical presence of individuals and actual face-to-face interactions with designated registration authorities.</t>
  </si>
  <si>
    <t>IA-5
AUTHENTICATOR MANAGEMENT</t>
  </si>
  <si>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</si>
  <si>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</si>
  <si>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(1) 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cryptographically-protected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 Related control: IA-6.
(2) AUTHENTICATOR MANAGEMENT | PKI-BASED AUTHENTICATION
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(3) 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
(4) AUTHENTICATOR MANAGEMENT | AUTOMATED SUPPORT FOR PASSWORD STRENGTH DETERMINATION
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(5) AUTHENTICATOR MANAGEMENT | CHANGE AUTHENTICATORS PRIOR TO DELIVERY
The organization requires developers/installers of information system components to provide unique authenticators or change default authenticators prior to delivery/installation.
Supplemental Guidance: 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
(6) AUTHENTICATOR MANAGEMENT | PROTECTION OF AUTHENTICATORS
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(7) AUTHENTICATOR MANAGEMENT | NO EMBEDDED UNENCRYPTED STATIC AUTHENTICATORS
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(8) AUTHENTICATOR MANAGEMENT | MULTIPLE INFORMATION SYSTEM ACCOUNTS
The organization implements [Assignment: organization-defined security safeguards] to manage the risk of compromise due to individuals having accounts on multiple information systems.
Supplemental Guidance: 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
(9) AUTHENTICATOR MANAGEMENT | CROSS-ORGANIZATION CREDENTIAL MANAGEMENT
The organization coordinates with [Assignment: organization-defined external organizations] for cross-organization management of credentials.
Supplemental Guidance: Cross-organization management of credentials provides the capability for organizations to appropriately authenticate individuals, groups, roles, or devices when conducting cross-organization activities involving the processing, storage, or transmission of information.
(10) AUTHENTICATOR MANAGEMENT | DYNAMIC CREDENTIAL ASSOCIATION
The information system dynamically provisions identities.
Supplemental Guidance: 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
(11) AUTHENTICATOR MANAGEMENT | HARDWARE TOKEN-BASED AUTHENTICATION
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(12) AUTHENTICATOR MANAGEMENT | BIOMETRIC-BASED AUTHENTICATION
The information system, for biometric-based authentication, employs mechanisms that satisfy [Assignment: organization-defined biometric quality requirements].
Supplemental Guidance: 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
(13) AUTHENTICATOR MANAGEMENT | EXPIRATION OF CACHED AUTHENTICATORS
The information system prohibits the use of cached authenticators after [Assignment: organization-defined time period].
(14) 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
(15) AUTHENTICATOR MANAGEMENT | FICAM-APPROVED PRODUCTS AND SERVICES
The organization uses only FICAM-approved path discovery and validation products and services.
Supplemental Guidance: Federal Identity, Credential, and Access Management (FICAM)-approved path discovery and validation products and services are those products and services that have been approved through the FICAM conformance program, where applicable.</t>
  </si>
  <si>
    <t>IA-7
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</si>
  <si>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</si>
  <si>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</si>
  <si>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IA-8
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</si>
  <si>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</si>
  <si>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</si>
  <si>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(1) IDENTIFICATION AND AUTHENTICATION | ACCEPTANCE OF PIV CREDENTIALS FROM OTHER AGENCIES
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(2) IDENTIFICATION AND AUTHENTICATION | ACCEPTANCE OF THIRD-PARTY CREDENTIALS
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(3) IDENTIFICATION AND AUTHENTICATION | USE OF FICAM-APPROVED PRODUCTS
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(4) IDENTIFICATION AND AUTHENTICATION | USE OF FICAM-ISSUED PROFILES
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(5) IDENTIFICATION AND AUTHENTICATION | ACCEPTANCE OF PIV-I CREDENTIALS
The information system accepts and electronically verifies Personal Identity Verification-I (PIV-I) credentials.
Supplemental Guidance: 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</si>
  <si>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
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</si>
  <si>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</si>
  <si>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</si>
  <si>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(1) SERVICE IDENTIFICATION AND AUTHENTICATION | INFORMATION EXCHANGE
The organization ensures that service providers receive, validate, and transmit identification and authentication information.
(2) SERVICE IDENTIFICATION AND AUTHENTICATION | TRANSMISSION OF DECISIONS
The organization ensures that identification and authentication decisions are transmitted between [Assignment: organization-defined services] consistent with organizational policies.
Supplemental Guidance: 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</si>
  <si>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
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</si>
  <si>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</si>
  <si>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</si>
  <si>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
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</si>
  <si>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</si>
  <si>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</si>
  <si>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IR-1
INCIDENT RESPONSE POLICY AND PROCEDURES</t>
  </si>
  <si>
    <t>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</si>
  <si>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</si>
  <si>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IR-2
INCIDENT RESPONSE TRAINING</t>
  </si>
  <si>
    <t>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</si>
  <si>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</si>
  <si>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(1) INCIDENT RESPONSE TRAINING | SIMULATED EVENTS
The organization incorporates simulated events into incident response training to facilitate effective response by personnel in crisis situations.
(2) INCIDENT RESPONSE TRAINING | AUTOMATED TRAINING ENVIRONMENTS
The organization employs automated mechanisms to provide a more thorough and realistic incident response training environment.</t>
  </si>
  <si>
    <t>IR-3
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</si>
  <si>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</si>
  <si>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</si>
  <si>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(1) INCIDENT RESPONSE TESTING | AUTOMATED TESTING
The organization employs automated mechanisms to more thoroughly and effectively test the incident response capability.
Supplemental Guidance: 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
(2) INCIDENT RESPONSE TESTING | COORDINATION WITH RELATED PLANS
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t>
  </si>
  <si>
    <t>IR-4
INCIDENT HANDLING</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</si>
  <si>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 and implements the resulting changes accordingly.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</si>
  <si>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</si>
  <si>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(1) INCIDENT HANDLING | AUTOMATED INCIDENT HANDLING PROCESSES
The organization employs automated mechanisms to support the incident handling process.
Supplemental Guidance: Automated mechanisms supporting incident handling processes include, for example, online incident management systems.
(2) INCIDENT HANDLING | DYNAMIC RECONFIGURATION
The organization includes dynamic reconfiguration of [Assignment: organization-defined information system components] as part of the incident response capability.
Supplemental Guidance: 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
(3) 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
Supplemental Guidance: 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
(4) INCIDENT HANDLING | INFORMATION CORRELATION
The organization correlates incident information and individual incident responses to achieve an organization-wide perspective on incident awareness and response.
Supplemental Guidance: Sometimes the nature of a threat event, for example, a hostile cyber attack, is such that it can only be observed by bringing together information from different sources including various reports and reporting procedures established by organizations.
(5) INCIDENT HANDLING | AUTOMATIC DISABLING OF INFORMATION SYSTEM
The organization implements a configurable capability to automatically disable the information system if [Assignment: organization-defined security violations] are detected.
(6) INCIDENT HANDLING | INSIDER THREATS - SPECIFIC CAPABILITIES
The organization implements incident handling capability for insider threats.
Supplemental Guidance: 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(7) INCIDENT HANDLING | INSIDER THREATS - INTRA-ORGANIZATION COORDINATION
The organization coordinates incident handling capability for insider threats across [Assignment: organization-defined components or elements of the organization].
Supplemental Guidance: 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
(8) 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
Supplemental Guidance: 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
(9) INCIDENT HANDLING | DYNAMIC RESPONSE CAPABILITY
The organization employs [Assignment: organization-defined dynamic response capabilities] to effectively respond to security incidents.
Supplemental Guidance: 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
(10) INCIDENT HANDLING | SUPPLY CHAIN COORDINATION
The organization coordinates incident handling activities involving supply chain events with other organizations involved in the supply chain.
Supplemental Guidance: 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</si>
  <si>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
INCIDENTMONITORING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</si>
  <si>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</si>
  <si>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</si>
  <si>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(1) INCIDENT MONITORING | AUTOMATED TRACKING / DATA COLLECTION / ANALYSIS
The organization employs automated mechanisms to assist in the tracking of security incidents and in the collection and analysis of incident information.
Supplemental Guidance: 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</si>
  <si>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
INCIDENT REPORTING</t>
  </si>
  <si>
    <t>The organization:
a. Requires personnel to report suspected security incidents to the organizational incident response capability within [Assignment: organization-defined time period]; and
b. Reports security incident information to [Assignment: organization-defined authorities].</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</si>
  <si>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</si>
  <si>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(1) INCIDENT REPORTING | AUTOMATED REPORTING
The organization employs automated mechanisms to assist in the reporting of security incidents.
Supplemental Guidance: Related control: IR-7.
(2) INCIDENT REPORTING | VULNERABILITIES RELATED TO INCIDENTS
The organization reports information system vulnerabilities associated with reported security incidents to [Assignment: organization-defined personnel or roles].
(3) INCIDENT REPORTING | COORDINATION WITH SUPPLY CHAIN
The organization provides security incident information to other organizations involved in the supply chain for information systems or information system components related to the incident.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</si>
  <si>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
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</si>
  <si>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</si>
  <si>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</si>
  <si>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(1) INCIDENT RESPONSE ASSISTANCE | AUTOMATION SUPPORT FOR AVAILABILITY OF INFORMATION / SUPPORT
The organization employs automated mechanisms to increase the availability of incident response-related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(2) INCIDENT RESPONSE ASSISTANCE | COORDINATION WITH EXTERNAL PROVIDERS
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</si>
  <si>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IR-8
INCIDENT RESPONSE PLAN</t>
  </si>
  <si>
    <t>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</si>
  <si>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</si>
  <si>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IR-9
INFORMATION SPILLAGE RESPONSE</t>
  </si>
  <si>
    <t>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</si>
  <si>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</si>
  <si>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(1) INFORMATION SPILLAGE RESPONSE | RESPONSIBLE PERSONNEL
The organization assigns [Assignment: organization-defined personnel or roles] with responsibility for responding to information spills.
(2) INFORMATION SPILLAGE RESPONSE | TRAINING
The organization provides information spillage response training [Assignment: organization-defined frequency].
(3) 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(4) INFORMATION SPILLAGE RESPONSE | EXPOSURE TO UNAUTHORIZED PERSONNEL
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t>
  </si>
  <si>
    <t>IR-10
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</si>
  <si>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</si>
  <si>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</si>
  <si>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MA-1
SYSTEM MAINTENANCE POLICY AND PROCEDURES</t>
  </si>
  <si>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</si>
  <si>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</si>
  <si>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MA-2
CONTROLLED MAINTENANCE</t>
  </si>
  <si>
    <t>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</si>
  <si>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</si>
  <si>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(1) CONTROLLED MAINTENANCE | RECORD CONTENT
[Withdrawn: Incorporated into MA-2].
(2) CONTROLLED MAINTENANCE | AUTOMATED MAINTENANCE ACTIVITIES
The organization:
(a) Employs automated mechanisms to schedule, conduct, and document maintenance and repairs; and
(b) Produces up-to date, accurate, and complete records of all maintenance and repair actions requested, scheduled, in process, and completed.
Supplemental Guidance: Related controls: CA-7, MA-3.</t>
  </si>
  <si>
    <t>MA-3
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</si>
  <si>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</si>
  <si>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</si>
  <si>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(1) MAINTENANCE TOOLS | INSPECT TOOLS
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(2) MAINTENANCE TOOLS | INSPECT MEDIA
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
(3) MAINTENANCE TOOLS | PREVENT UNAUTHORIZED REMOVAL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(4) MAINTENANCE TOOLS | RESTRICTED TOOL USE
The information system restricts the use of maintenance tools to authorized personnel only.
Supplemental Guidance: This control enhancement applies to information systems that are used to carry out maintenance functions. Related controls: AC-2, AC-3, AC-5, AC-6.</t>
  </si>
  <si>
    <t>MA-4
NONLOCAL MAINTENANCE</t>
  </si>
  <si>
    <t>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</si>
  <si>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</si>
  <si>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 xml:space="preserve">(1) NONLOCAL MAINTENANCE | AUDITING AND REVIEW
The organization:
(a) Audits nonlocal maintenance and diagnostic sessions [Assignment: organization-defined audit events]; and
(b) Reviews the records of the maintenance and diagnostic sessions.
Supplemental Guidance: Related controls: AU-2, AU-6, AU-12.
(2) NONLOCAL MAINTENANCE | DOCUMENT NONLOCAL MAINTENANCE
The organization documents in the security plan for the information system, the policies and procedures for the establishment and use of nonlocal maintenance and diagnostic connections.
(3) 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Supplemental Guidance: 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
(4) NONLOCAL MAINTENANCE | AUTHENTICATION / SEPARATION OF MAINTENANCE SESSIONS
The organization protects nonlocal maintenance sessions by:
(a) Employing [Assignment: organization-defined authenticators that are replay resistant]; and
(b) Separating the maintenance sessions from other network sessions with the information system by either:
(1) Physically separated communications paths; or
(2) Logically separated communications paths based upon encryption.
Supplemental Guidance: Related control: SC-13.
(5) NONLOCAL MAINTENANCE | APPROVALS AND NOTIFICATIONS
The organization:
(a) Requires the approval of each nonlocal maintenance session by [Assignment: organization-defined personnel or roles]; and
(b) Notifies [Assignment: organization-defined personnel or roles] of the date and time of planned nonlocal maintenance.
Supplemental Guidance: Notification may be performed by maintenance personnel. Approval of nonlocal maintenance sessions is accomplished by organizational personnel with sufficient information security and information system knowledge to determine the appropriateness of the proposed maintenance.
(6) NONLOCAL MAINTENANCE | CRYPTOGRAPHIC PROTECTION
The information system implements cryptographic mechanisms to protect the integrity and confidentiality of nonlocal maintenance and diagnostic communications.
Supplemental Guidance: Related controls: SC-8, SC-13.
(7) NONLOCAL MAINTENANCE | REMOTE DISCONNECT VERIFICATION
The information system implements remote disconnect verification at the termination of nonlocal maintenance and diagnostic sessions.
Supplemental Guidance: Remote disconnect verification ensures that remote connections from nonlocal maintenance sessions have been terminated and are no longer available for use. Related control: SC-13.
</t>
  </si>
  <si>
    <t>MA-5
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</si>
  <si>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</si>
  <si>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</si>
  <si>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(1) 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(2) 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
Supplemental Guidance: Related control: PS-3.
(3) MAINTENANCE PERSONNEL | CITIZENSHIP REQUIREMENTS FOR CLASSIFIED SYSTEMS
The organization ensures that personnel performing maintenance and diagnostic activities on an information system processing, storing, or transmitting classified information are U.S. citizens.
Supplemental Guidance: Related control: PS-3.
(4) 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information systems are fully documented within Memoranda of Agreements.
Supplemental Guidance: Related control: PS-3.
(5) MAINTENANCE PERSONNEL | NONSYSTEM-RELATED MAINTENANCE
The organization ensures that non-escorted personnel performing maintenance activities not directly associated with the information system but in the physical proximity of the system, have required access authorizations.
Supplemental Guidance: Personnel performing maintenance activities in other capacities not directly related to the information system include, for example, physical plant personnel and janitorial personnel.</t>
  </si>
  <si>
    <t>MA-6
TIMELY MAINTENANCE</t>
  </si>
  <si>
    <t>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</si>
  <si>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</si>
  <si>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(1) TIMELY MAINTENANCE | PREVENTIVE MAINTENANCE
The organization performs preventive maintenance on [Assignment: organization-defined information system components] at [Assignment: organization-defined time intervals].
Supplemental Guidance: 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
(2) TIMELY MAINTENANCE | PREDICTIVE MAINTENANCE
The organization performs predictive maintenance on [Assignment: organization-defined information system components] at [Assignment: organization-defined time intervals].
Supplemental Guidance: 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
(3) TIMELY MAINTENANCE | AUTOMATED SUPPORT FOR PREDICTIVE MAINTENANCE
The organization employs automated mechanisms to transfer predictive maintenance data to a computerized maintenance management system.
Supplemental Guidance: A computerized maintenance management system maintains a computer database of information about the maintenance operations of organizations and automates processing equipment condition data in order to trigger maintenance planning, execution, and reporting.</t>
  </si>
  <si>
    <t>MP-1
MEDIA PROTECTION POLICY AND PROCEDURES</t>
  </si>
  <si>
    <t>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</si>
  <si>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</si>
  <si>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MP-2
MEDIA ACCESS</t>
  </si>
  <si>
    <t>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</si>
  <si>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</si>
  <si>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(1) MEDIA ACCESS | AUTOMATED RESTRICTED ACCESS
[Withdrawn: Incorporated into MP-4 (2)].
(2) MEDIA ACCESS | CRYPTOGRAPHIC PROTECTION
[Withdrawn: Incorporated into SC-28 (1)].</t>
  </si>
  <si>
    <t>MP-4
MEDIA STORAGE</t>
  </si>
  <si>
    <t>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</si>
  <si>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</si>
  <si>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(1) MEDIA STORAGE | CRYPTOGRAPHIC PROTECTION
[Withdrawn: Incorporated into SC-28 (1)].
(2) MEDIA STORAGE | AUTOMATED RESTRICTED ACCESS
The organization employs automated mechanisms to restrict access to media storage areas and to audit access attempts and access granted.
Supplemental Guidance: Automated mechanisms can include, for example, keypads on the external entries to media storage areas. Related controls: AU-2, AU-9, AU-6, AU-12.</t>
  </si>
  <si>
    <t>MP-7
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</si>
  <si>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</si>
  <si>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</si>
  <si>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(1) MEDIA USE | PROHIBIT USE WITHOUT OWNER
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(2) MEDIA USE | PROHIBIT USE OF SANITIZATION-RESISTANT MEDIA
The organization prohibits the use of sanitization-resistant media in organizational information systems.
Supplemental Guidance: 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 Related control: MP-6.</t>
  </si>
  <si>
    <t>MP-8
MEDIA DOWNGRADING</t>
  </si>
  <si>
    <t>The organization:
a. Establishes [Assignment: organization-defined information system media downgrading process] that includes employing downgrading mechanisms with [Assignment: organization-defined strength and integrity];
b. Ensures that the information system media downgrading process is commensurate with the security category and/or classification level of the information to be removed and the access authorizations of the potential recipients of the downgraded information;
c. Identifies [Assignment: organization-defined information system media requiring downgrading]; and
d. Downgrades the identified information system media using the established process.</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</si>
  <si>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</si>
  <si>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(1) MEDIA DOWNGRADING | DOCUMENTATION OF PROCESS
The organization documents information system media downgrading actions.
Supplemental Guidance: Organizations can document the media downgrading process by providing information such as the downgrading technique employed, the identification number of the downgraded media, and the identity of the individual that authorized and/or performed the downgrading action.
(2) MEDIA DOWNGRADING | EQUIPMENT TESTING
The organization employs [Assignment: organization-defined tests] of downgrading equipment and procedures to verify correct performance [Assignment: organization-defined frequency].
(3) 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
(4) MEDIA DOWNGRADING | CLASSIFIED INFORMATION
The organization downgrades information system media containing classified information prior to release to individuals without required access authorizations in accordance with NSA standards and policies.
Supplemental Guidance: Downgrading of classified information uses approved sanitization tools, techniques, and procedures to transfer information confirmed to be unclassified from classified information systems to unclassified media.</t>
  </si>
  <si>
    <t>PE-1
PHYSICAL AND ENVIRONMENTAL PROTECTION POLICY AND PROCEDURES</t>
  </si>
  <si>
    <t>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</si>
  <si>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</si>
  <si>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PE-2 
PHYSICAL ACCESS AUTHORIZATIONS</t>
  </si>
  <si>
    <t>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</si>
  <si>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</si>
  <si>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(1) PHYSICAL ACCESS AUTHORIZATIONS | ACCESS BY POSITION / ROLE
The organization authorizes physical access to the facility where the information system resides based on position or role.
Supplemental Guidance: Related controls: AC-2, AC-3, AC-6.
(2) PHYSICAL ACCESS AUTHORIZATIONS | TWO FORMS OF IDENTIFICATION
The organization requires two forms of identification from [Assignment: organization-defined list of acceptable forms of identification] for visitor access to the facility where the information system resides.
Supplemental Guidance: 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
(3) 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
Supplemental Guidance: 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</si>
  <si>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PE-3
PHYSICAL ACCESS CONTROL</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</si>
  <si>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</si>
  <si>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</si>
  <si>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(1) 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
Supplemental Guidance: This control enhancement provides additional physical security for those areas within facilities where there is a concentration of information system components (e.g., server rooms, media storage areas, data and communications centers). Related control: PS-2.
(2) 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
Supplemental Guidance: Organizations determine the extent, frequency, and/or randomness of security checks to adequately mitigate risk associated with exfiltration. Related controls: AC-4, SC-7.
(3) PHYSICAL ACCESS CONTROL | CONTINUOUS GUARDS / ALARMS / MONITORING
The organization employs guards and/or alarms to monitor every physical access point to the facility where the information system resides 24 hours per day, 7 days per week.
Supplemental Guidance: Related controls: CP-6, CP-7.
(4) PHYSICAL ACCESS CONTROL | LOCKABLE CASINGS
The organization uses lockable physical casings to protect [Assignment: organization-defined information system components] from unauthorized physical access.
(5) PHYSICAL ACCESS CONTROL | TAMPER PROTECTION
The organization employs [Assignment: organization-defined security safeguards] to [Selection (one or more): detect; prevent] physical tampering or alteration of [Assignment: organization-defined hardware components] within the information system.
Supplemental Guidance: 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
(6) 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
Supplemental Guidance: Related controls: CA-2, CA-7.</t>
  </si>
  <si>
    <t>PE-4
ACCESS CONTROL FOR TRANSMISSION MEDIUM</t>
  </si>
  <si>
    <t>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</si>
  <si>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</si>
  <si>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PE-5
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</si>
  <si>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</si>
  <si>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</si>
  <si>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(1) ACCESS CONTROL FOR OUTPUT DEVICES | ACCESS TO OUTPUT BY AUTHORIZED INDIVIDUALS
The organization:
(a) Controls physical access to output from [Assignment: organization-defined output devices]; and
(b) Ensures that only authorized individuals receive output from the device.
Supplemental Guidance: Controlling physical access to selected output devices includes, for example, placing printers, copiers, and facsimile machines in controlled areas with keypad access controls or limiting access to individuals with certain types of badges.
(2) ACCESS CONTROL FOR OUTPUT DEVICES | ACCESS TO OUTPUT BY INDIVIDUAL IDENTITY
The information system:
(a) Controls physical access to output from [Assignment: organization-defined output devices]; and
(b) Links individual identity to receipt of the output from the device.
Supplemental Guidance: 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
(3) ACCESS CONTROL FOR OUTPUT DEVICES | MARKING OUTPUT DEVICES
The organization marks [Assignment: organization-defined information system output devices] indicating the appropriate security marking of the information permitted to be output from the device.
Supplemental Guidance: Outputs devices include, for example, printers, monitors, facsimile machines, scanners, copiers, and audio devices. This control enhancement is generally applicable to information system output devices other than mobiles devices.</t>
  </si>
  <si>
    <t>PE-6
MONITORING PHYSICAL ACCESS</t>
  </si>
  <si>
    <t>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</si>
  <si>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</si>
  <si>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(1) MONITORING PHYSICAL ACCESS | INTRUSION ALARMS / SURVEILLANCE EQUIPMENT
The organization monitors physical intrusion alarms and surveillance equipment.
(2) MONITORING PHYSICAL ACCESS | AUTOMATED INTRUSION RECOGNITION / RESPONSES
The organization employs automated mechanisms to recognize [Assignment: organization-defined classes/types of intrusions] and initiate [Assignment: organization-defined response actions].
Supplemental Guidance: Related control: SI-4.
(3) MONITORING PHYSICAL ACCESS | VIDEO SURVEILLANCE
The organization employs video surveillance of [Assignment: organization-defined operational areas] and retains video recordings for [Assignment: organization-defined time period].
Supplemental Guidance: 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
(4) 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
Supplemental Guidance: This control enhancement provides additional monitoring for those areas within facilities where there is a concentration of information system components (e.g., server rooms, media storage areas, communications centers). Related controls: PS-2, PS-3.</t>
  </si>
  <si>
    <t>PE-9
POWER EQUIPMENT AND CABLING</t>
  </si>
  <si>
    <t>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</si>
  <si>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</si>
  <si>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(1) POWER EQUIPMENT AND CABLING | REDUNDANT CABLING
The organization employs redundant power cabling paths that are physically separated by [Assignment: organization-defined distance].
Supplemental Guidance: Physically separate, redundant power cables help to ensure that power continues to flow in the event one of the cables is cut or otherwise damaged.
(2) POWER EQUIPMENT AND CABLING | AUTOMATIC VOLTAGE CONTROLS
The organization employs automatic voltage controls for [Assignment: organization-defined critical information system components].</t>
  </si>
  <si>
    <t>PE-18
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</si>
  <si>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</si>
  <si>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</si>
  <si>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(1) 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
Supplemental Guidance: Related control: PM-8.</t>
  </si>
  <si>
    <t>PL-1
SECURITY PLANNING POLICY AND PROCEDURES</t>
  </si>
  <si>
    <t>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</si>
  <si>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</si>
  <si>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PL-2
SYSTEM SECURITY PLAN</t>
  </si>
  <si>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</si>
  <si>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</si>
  <si>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(1) SYSTEM SECURITY PLAN | CONCEPT OF OPERATIONS
[Withdrawn: Incorporated into PL-7].
(2) SYSTEM SECURITY PLAN | FUNCTIONAL ARCHITECTURE
[Withdrawn: Incorporated into PL-8].
(3) 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</si>
  <si>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PL-4
RULES OF BEHAVIOR</t>
  </si>
  <si>
    <t>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</si>
  <si>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</si>
  <si>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(1) RULES OF BEHAVIOR | SOCIAL MEDIA AND NETWORKING RESTRICTIONS
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</si>
  <si>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PL-7
SECURITY CONCEPT OF OPERATIONS</t>
  </si>
  <si>
    <t>The organization:
a. Develops a security Concept of Operations (CONOPS) for the information system containing at a minimum, how the organization intends to operate the system from the perspective of information security; and
b. Reviews and updates the CONOPS [Assignment: organization-defined frequency].</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</si>
  <si>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</si>
  <si>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PL-8
INFORMATION SECURITY ARCHITECTURE</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</si>
  <si>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</si>
  <si>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</si>
  <si>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(1) INFORMATION SECURITY ARCHITECTURE | DEFENSE-IN-DEPTH
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
Supplemental Guidance: 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
(2) INFORMATION SECURITY ARCHITECTURE | SUPPLIER DIVERSITY
The organization requires that [Assignment: organization-defined security safeguards] allocated to [Assignment: organization-defined locations and architectural layers] are obtained from different suppliers.
Supplemental Guidance: 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</si>
  <si>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PM-1
INFORMATION SECURITY PROGRAM PLAN</t>
  </si>
  <si>
    <t>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[Assignment: organization-defined frequency];
c. Updates the plan to address organizational changes and problems identified during plan implementation or security control assessments; and
d. Protects the information security program plan from unauthorized disclosure and modification.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</si>
  <si>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</si>
  <si>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PM-9
RISK MANAGEMENT STRATEGY</t>
  </si>
  <si>
    <t>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[Assignment: organization-defined frequency] or as required, to address organizational changes.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</si>
  <si>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</si>
  <si>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PM-14
TESTING, TRAINING, AND MONITORING</t>
  </si>
  <si>
    <t>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</si>
  <si>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</si>
  <si>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PM-15
CONTACTS WITH SECURITY GROUPS AND ASSOCIATIONS</t>
  </si>
  <si>
    <t>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</si>
  <si>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</si>
  <si>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PM-16
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</si>
  <si>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</si>
  <si>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</si>
  <si>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
PERSONNEL SECURITY POLICY AND PROCEDURES</t>
  </si>
  <si>
    <t>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</si>
  <si>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</si>
  <si>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RA-5
VULNERABILITY SCANNING</t>
  </si>
  <si>
    <t>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</si>
  <si>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</si>
  <si>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(1) VULNERABILITY SCANNING | UPDATE TOOL CAPABILITY
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(2) 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
Supplemental Guidance: Related controls: SI-3, SI-5.
(3) VULNERABILITY SCANNING | BREADTH / DEPTH OF COVERAGE
The organization employs vulnerability scanning procedures that can identify the breadth and depth of coverage (i.e., information system components scanned and vulnerabilities checked).
(4) VULNERABILITY SCANNING | DISCOVERABLE INFORMATION
The organization determines what information about the information system is discoverable by adversaries and subsequently takes [Assignment: organization-defined corrective actions].
Supplemental Guidance: 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
(5) VULNERABILITY SCANNING | PRIVILEGED ACCESS
The information system implements privileged access authorization to [Assignment: organization-identified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(6) VULNERABILITY SCANNING | AUTOMATED TREND ANALYSES
The organization employs automated mechanisms to compare the results of vulnerability scans over time to determine trends in information system vulnerabilities.
Supplemental Guidance: Related controls: IR-4, IR-5, SI-4.
(7) VULNERABILITY SCANNING | AUTOMATED DETECTION AND NOTIFICATION OF UNAUTHORIZED COMPONENTS
[Withdrawn: Incorporated into CM-8].
(8) VULNERABILITY SCANNING | REVIEW HISTORIC AUDIT LOGS
The organization reviews historic audit logs to determine if a vulnerability identified in the information system has been previously exploited.
Supplemental Guidance: Related control: AU-6.
(9) VULNERABILITY SCANNING | PENETRATION TESTING AND ANALYSES
[Withdrawn: Incorporated into CA-8].
(10) VULNERABILITY SCANNING | CORRELATE SCANNING INFORMATION
The organization correlates the output from vulnerability scanning tools to determine the presence of multi-vulnerability/multi-hop attack vectors.</t>
  </si>
  <si>
    <t>SA-1
SYSTEM AND SERVICES ACQUISITION POLICY AND PROCEDURES</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</si>
  <si>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</si>
  <si>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</si>
  <si>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SA-3
SYSTEM DEVELOPMENT LIFE CYCLE</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</si>
  <si>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</si>
  <si>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</si>
  <si>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SA-4
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</si>
  <si>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</si>
  <si>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</si>
  <si>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(1) ACQUISITION PROCESS | FUNCTIONAL PROPERTIES OF SECURITY CONTROLS
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(2) 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(3) 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
Supplemental Guidance: 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
(4) ACQUISITION PROCESS | ASSIGNMENT OF COMPONENTS TO SYSTEMS
[Withdrawn: Incorporated into CM-8 (9)].
(5) 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
(b) Use the configurations as the default for any subsequent system, component, or service reinstallation or upgrade.
Supplemental Guidance: Security configurations include, for example, the U.S. Government Configuration Baseline (USGCB) and any limitations on functions, ports, protocols, and services. Security characteristics include, for example, requiring that all default passwords have been changed. Related control: CM-8.
(6) 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(b) Ensures that these products have been evaluated and/or validated by NSA or in accordance with NSA-approved procedures.
Supplemental Guidance: COTS IA or IA-enabled information technology products used to protect classified information by cryptographic means may be required to use NSA-approved key management. Related controls: SC-8, SC-12, SC-13.
(7) 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(b) Requires, if no NIAP-approved Protection Profile exists for a specific technology type but a commercially provided information technology product relies on cryptographic functionality to enforce its security policy, that the cryptographic module is FIPS-validated.
Supplemental Guidance: Related controls: SC-12, SC-13.
(8) 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(9) 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(10) ACQUISITION PROCESS | USE OF APPROVED PIV PRODUCTS
The organization employs only information technology products on the FIPS 201-approved products list for Personal Identity Verification (PIV) capability implemented within organizational information systems.
Supplemental Guidance: Related controls: IA-2, IA-8.</t>
  </si>
  <si>
    <t>SA-5
INFORMATION SYSTEM DOCUMENTATION</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</si>
  <si>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takes [Assignment: organization-defined actions] in response;
d. Protects documentation as required, in accordance with the risk management strategy; and
e. Distributes documentation to [Assignment: organization-defined personnel or roles].</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</si>
  <si>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</si>
  <si>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(1) INFORMATION SYSTEM DOCUMENTATION | FUNCTIONAL PROPERTIES OF SECURITY CONTROLS
[Withdrawn: Incorporated into SA-4 (1)].
(2) INFORMATION SYSTEM DOCUMENTATION | SECURITY-RELEVANT EXTERNAL SYSTEM INTERFACES
[Withdrawn: Incorporated into SA-4 (2)].
(3) INFORMATION SYSTEM DOCUMENTATION | HIGH-LEVEL DESIGN
[Withdrawn: Incorporated into SA-4 (2)].
(4) INFORMATION SYSTEM DOCUMENTATION | LOW-LEVEL DESIGN
[Withdrawn: Incorporated into SA-4 (2)].
(5) INFORMATION SYSTEM DOCUMENTATION | SOURCE CODE
[Withdrawn: Incorporated into SA-4 (2)].</t>
  </si>
  <si>
    <t>SA-8
SECURITY ENGINEERING PRINCIPLES</t>
  </si>
  <si>
    <t>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</si>
  <si>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</si>
  <si>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SA-9
EXTERNAL INFORMATION SYSTEM SERVICES</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</si>
  <si>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</si>
  <si>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</si>
  <si>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(1) EXTERNAL INFORMATION SYSTEMS | RISK ASSESSMENTS / ORGANIZATIONAL APPROVALS
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(2) 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(3) 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
Supplemental Guidance: 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
(4) 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(5) 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</si>
  <si>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
DEVELOPER CONFIGURATION MANAGEMENT</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</si>
  <si>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</si>
  <si>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</si>
  <si>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(1) DEVELOPER CONFIGURATION MANAGEMENT | SOFTWARE / FIRMWARE INTEGRITY VERIFICATION
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(2) DEVELOPER CONFIGURATION MANAGEMENT | ALTERNATIVE CONFIGURATION MANAGEMENT PROCESSES
The organization provides an alternate configuration management process using organizational personnel in the absence of a dedicated developer configuration management team.
Supplemental Guidance: 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
(3) DEVELOPER CONFIGURATION MANAGEMENT | HARDWARE INTEGRITY VERIFICATION
The organization requires the developer of the information system, system component, or information system service to enable integrity verification of hardware components.
Supplemental Guidance: 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
(4) 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Supplemental Guidance: 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
(5) 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
Supplemental Guidance: 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
(6) 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
Supplemental Guidance: The trusted distribution of security-relevant hardware, software, and firmware updates helps to ensure that such updates are faithful representations of the master copies maintained by the developer and have not been tampered with during distribution.</t>
  </si>
  <si>
    <t>SA-11
DEVELOPER SECURITY TESTING AND EVALUATION</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</si>
  <si>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</si>
  <si>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</si>
  <si>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(1) DEVELOPER SECURITY TESTING AND EVALUATION | STATIC CODE ANALYSIS
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(2) 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(3) 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
(b) Ensures that the independent agent is either provided with sufficient information to complete the verification process or granted the authority to obtain such information.
Supplemental Guidance: Independent agents have the necessary qualifications (i.e., expertise, skills, training, and experience) to verify the correct implementation of developer security assessment plans. Related controls: AT-3, CA-7, RA-5, SA-12.
(4) 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
Supplemental Guidance: 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
(5) DEVELOPER SECURITY TESTING AND EVALUATION | PENETRATION TESTING
The organization requires the developer of the information system, system component, or information system service to perform penetration testing at [Assignment: organization-defined breadth/depth] and with [Assignment: organization-defined constraints].
Supplemental Guidance: 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
(6) DEVELOPER SECURITY TESTING AND EVALUATION | ATTACK SURFACE REVIEWS
The organization requires the developer of the information system, system component, or information system service to perform attack surface reviews.
Supplemental Guidance: 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
(7) 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Supplemental Guidance: 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
(8) 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</si>
  <si>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SA-12
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</si>
  <si>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</si>
  <si>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</si>
  <si>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(1) 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
Supplemental Guidance: 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
(2) SUPPLY CHAIN PROTECTION | SUPPLIER REVIEWS
The organization conducts a supplier review prior to entering into a contractual agreement to acquire the information system, system component, or information system service.
Supplemental Guidance: 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
(3) SUPPLY CHAIN PROTECTION | TRUSTED SHIPPING AND WAREHOUSING
[Withdrawn: Incorporated into SA-12 (1)].
(4) SUPPLY CHAIN PROTECTION | DIVERSITY OF SUPPLIERS
[Withdrawn: Incorporated into SA-12 (13)].
(5) SUPPLY CHAIN PROTECTION | LIMITATION OF HARM
The organization employs [Assignment: organization-defined security safeguards] to limit harm from potential adversaries identifying and targeting the organizational supply chain.
Supplemental Guidance: 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
(6) SUPPLY CHAIN PROTECTION | MINIMIZING PROCUREMENT TIME
[Withdrawn: Incorporated into SA-12 (1)].
(7) SUPPLY CHAIN PROTECTION | ASSESSMENTS PRIOR TO SELECTION / ACCEPTANCE / UPDATE
The organization conducts an assessment of the information system, system component, or information system service prior to selection, acceptance, or update.
Supplemental Guidance: 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
(8) SUPPLY CHAIN PROTECTION | USE OF ALL-SOURCE INTELLIGENCE
The organization uses all-source intelligence analysis of suppliers and potential suppliers of the information system, system component, or information system service.
Supplemental Guidance: 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
(9) 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
Supplemental Guidance: 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(10) SUPPLY CHAIN PROTECTION | VALIDATE AS GENUINE AND NOT ALTERED
The organization employs [Assignment: organization-defined security safeguards] to validate that the information system or system component received is genuine and has not been altered.
Supplemental Guidance: 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
(11) 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
Supplemental Guidance: 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
(12) SUPPLY CHAIN PROTECTION | INTER-ORGANIZATIONAL AGREEMENTS
The organization establishes inter-organizational agreements and procedures with entities involved in the supply chain for the information system, system component, or information system service.
Supplemental Guidance: 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
(13) SUPPLY CHAIN PROTECTION | CRITICAL INFORMATION SYSTEM COMPONENTS
The organization employs [Assignment: organization-defined security safeguards] to ensure an adequate supply of [Assignment: organization-defined critical information system components].
Supplemental Guidance: 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
(14) SUPPLY CHAIN PROTECTION | IDENTITY AND TRACEABILITY
The organization establishes and retains unique identification of [Assignment: organization-defined supply chain elements, processes, and actors] for the information system, system component, or information system service.
Supplemental Guidance: 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
(15) SUPPLY CHAIN PROTECTION | PROCESSES TO ADDRESS WEAKNESSES OR DEFICIENCIES
The organization establishes a process to address weaknesses or deficiencies in supply chain elements identified during independent or organizational assessments of such elements.
Supplemental Guidance: 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</si>
  <si>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
TRUSTWORTHINESS</t>
  </si>
  <si>
    <t>The organization:
a. Describes the trustworthiness required in the [Assignment: organization-defined information system, information system component, or information system service] supporting its critical missions/business functions; and
b. Implements [Assignment: organization-defined assurance overlay] to achieve such 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</si>
  <si>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 D
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</si>
  <si>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SA-14
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</si>
  <si>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</si>
  <si>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</si>
  <si>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(1) CRITICALITY ANALYSIS | CRITICAL COMPONENTS WITH NO VIABLE ALTERNATIVE SOURCING
[Withdrawn: Incorporated into SA-20].</t>
  </si>
  <si>
    <t>SA-15
DEVELOPMENT PROCESS, STANDARDS, AND TOOLS</t>
  </si>
  <si>
    <t>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</si>
  <si>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</si>
  <si>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(1) DEVELOPMENT PROCESS, STANDARDS, AND TOOLS | QUALITY METRICS
The organization requires the developer of the information system, system component, or information system service to:
(a) Define quality metrics at the beginning of the development process; and
(b) Provide evidence of meeting the quality metrics [Selection (one or more): [Assignment: organization-defined frequency]; [Assignment: organization-defined program review milestones]; upon delivery].
Supplemental Guidance: 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
(2) DEVELOPMENT PROCESS, STANDARDS, AND TOOLS | SECURITY TRACKING TOOLS
The organization requires the developer of the information system, system component, or information system service to select and employ a security tracking tool for use during the development process.
Supplemental Guidance: Information system development teams select and deploy security tracking tools, including, for example, vulnerability/work item tracking systems that facilitate assignment, sorting, filtering, and tracking of completed work items or tasks associated with system development processes.
(3) 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
Supplemental Guidance: 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
(4) 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
(b) Employs [Assignment: organization-defined tools and methods]; and
(c) Produces evidence that meets [Assignment: organization-defined acceptance criteria].
Supplemental Guidance: Related control: SA-4.
(5) DEVELOPMENT PROCESS, STANDARDS, AND TOOLS | ATTACK SURFACE REDUCTION
The organization requires the developer of the information system, system component, or information system service to reduce attack surfaces to [Assignment: organization-defined thresholds].
Supplemental Guidance: 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
(6) DEVELOPMENT PROCESS, STANDARDS, AND TOOLS | CONTINUOUS IMPROVEMENT
The organization requires the developer of the information system, system component, or information system service to implement an explicit process to continuously improve the development process.
Supplemental Guidance: Developers of information systems, information system components, and information system services consider the effectiveness/efficiency of current development processes for meeting quality objectives and addressing security capabilities in current threat environments.
(7)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
Supplemental Guidance: Related control: RA-5.
(8) 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
Supplemental Guidance: 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
(9) DEVELOPMENT PROCESS, STANDARDS, AND TOOLS | USE OF LIVE DATA
The organization approves, documents, and controls the use of live data in development and test environments for the information system, system component, or information system service.
Supplemental Guidance: 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
(10) DEVELOPMENT PROCESS, STANDARDS, AND TOOLS | INCIDENT RESPONSE PLAN
The organization requires the developer of the information system, system component, or information system service to provide an incident response plan.
Supplemental Guidance: 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
(11) 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
Supplemental Guidance: Archiving relevant documentation from the development process can provide a readily available baseline of information that can be helpful during information system/component upgrades or modifications.</t>
  </si>
  <si>
    <t>SA-16
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</si>
  <si>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</si>
  <si>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</si>
  <si>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
DEVELOPER SECURITY ARCHITECTURE AND DESIGN</t>
  </si>
  <si>
    <t>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</si>
  <si>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</si>
  <si>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(1) 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
Supplemental Guidance: 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
(2) DEVELOPER SECURITY ARCHITECTURE AND DESIGN | SECURITY-RELEVANT COMPONENTS
The organization requires the developer of the information system, system component, or information system service to:
(a) Define security-relevant hardware, software, and firmware; and
(b) Provide a rationale that the definition for security-relevant hardware, software, and firmware is complete.
Supplemental Guidance: Security-relevant hardware, software, and firmware represent the portion of the information system, component, or service that must be trusted to perform correctly in order to maintain required security properties. Related control: SA-5.
(3) 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5.
(4) 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
(5) 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
Supplemental Guidance: Related control: SC-3.
(6) DEVELOPER SECURITY ARCHITECTURE AND DESIGN | STRUCTURE FOR TESTING
The organization requires the developer of the information system, system component, or information system service to structure security-relevant hardware, software, and firmware to facilitate testing.
Supplemental Guidance: Related control: SA-11.
(7) 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
Supplemental Guidance: Related controls: AC-5, AC-6.</t>
  </si>
  <si>
    <t>SA-18
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</si>
  <si>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</si>
  <si>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</si>
  <si>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(1) TAMPER RESISTANCE AND DETECTION | MULTIPLE PHASES OF SDLC
The organization employs anti-tamper technologies and techniques during multiple phases in the system development life cycle including design, development, integration, operations, and maintenance.
Supplemental Guidance: 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
(2) 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
Supplemental Guidance: 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</si>
  <si>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SA-21
DEVELOPER SCREENING</t>
  </si>
  <si>
    <t>The organization requires that the developer of [Assignment: organization-defined information system, system component, or information system service]:
a. Have appropriate access authorizations as determined by assigned [Assignment: organization-defined official government duties]; and
b. Satisfy [Assignment: organization-defined additional personnel screening criteria].</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</si>
  <si>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</si>
  <si>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(1) 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
Supplemental Guidance: 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</si>
  <si>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SC-1
SYSTEM AND COMMUNICATIONS PROTECTION POLICY AND PROCEDURES</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</si>
  <si>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</si>
  <si>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</si>
  <si>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SC-7
BOUNDARY PROTECTION</t>
  </si>
  <si>
    <t>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</si>
  <si>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</si>
  <si>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(1) BOUNDARY PROTECTION | PHYSICALLY SEPARATED SUBNETWORKS
[Withdrawn: Incorporated into SC-7].
(2) BOUNDARY PROTECTION | PUBLIC ACCESS
[Withdrawn: Incorporated into SC-7].
(3) BOUNDARY PROTECTION | ACCESS POINTS
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(5) BOUNDARY PROTECTION | DENY BY DEFAULT / ALLOW BY EXCEPTION
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(6) BOUNDARY PROTECTION | RESPONSE TO RECOGNIZED FAILURES
[Withdrawn: Incorporated into SC-7 (18)].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(8) BOUNDARY PROTECTION | ROUTE TRAFFIC TO AUTHENTICATED PROXY SERVERS
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(9) BOUNDARY PROTECTION | RESTRICT THREATENING OUTGOING COMMUNICATIONS TRAFFIC
The information system:
(a) Detects and denies outgoing communications traffic posing a threat to external information systems; and
(b) Audits the identity of internal users associated with denied communications.
Supplemental Guidance: 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
(10) BOUNDARY PROTECTION | PREVENT UNAUTHORIZED EXFILTRATION
The organization prevents the unauthorized exfiltration of information across managed interfaces.
Supplemental Guidance: 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
(11) BOUNDARY PROTECTION | RESTRICT INCOMING COMMUNICATIONS TRAFFIC
The information system only allows incoming communications from [Assignment: organization-defined authorized sources] to be routed to [Assignment: organization-defined authorized destinations].
Supplemental Guidance: 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
(14) BOUNDARY PROTECTION | PROTECTS AGAINST UNAUTHORIZED PHYSICAL CONNECTIONS
The organization protects against unauthorized physical connections at [Assignment: organization-defined managed interfaces].
Supplemental Guidance: 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
(15) BOUNDARY PROTECTION | ROUTE PRIVILEGED NETWORK ACCESSES
The information system routes all networked, privileged accesses through a dedicated, managed interface for purposes of access control and auditing.
Supplemental Guidance: Related controls: AC-2, AC-3, AU-2, SI-4.
(16) BOUNDARY PROTECTION | PREVENT DISCOVERY OF COMPONENTS / DEVICES
The information system prevents discovery of specific system components composing a managed interface.
Supplemental Guidance: 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
(17) BOUNDARY PROTECTION | AUTOMATED ENFORCEMENT OF PROTOCOL FORMATS
The information system enforces adherence to protocol formats.
Supplemental Guidance: 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
(18) BOUNDARY PROTECTION | FAIL SECURE
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(19) 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
Supplemental Guidance: Communication clients independently configured by end users and external service providers include, for example, instant messaging clients. Traffic blocking does not apply to communication clients that are configured by organizations to perform authorized functions.
(20) BOUNDARY PROTECTION | DYNAMIC ISOLATION / SEGREGATION
The information system provides the capability to dynamically isolate/segregate [Assignment: organization-defined information system components] from other components of the system.
Supplemental Guidance: 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
(21) BOUNDARY PROTECTION | ISOLATION OF INFORMATION SYSTEM COMPONENTS
The organization employs boundary protection mechanisms to separate [Assignment: organization-defined information system components] supporting [Assignment: organization-defined missions and/or business functions].
Supplemental Guidance: 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
(22) BOUNDARY PROTECTION | SEPARATE SUBNETS FOR CONNECTING TO DIFFERENT SECURITY DOMAINS
The information system implements separate network addresses (i.e., different subnets) to connect to systems in different security domains.
Supplemental Guidance: Decomposition of information systems into subnets helps to provide the appropriate level of protection for network connections to different security domains containing information with different security categories or classification levels.
(23) BOUNDARY PROTECTION | DISABLE SENDER FEEDBACK ON PROTOCOL VALIDATION FAILURE
The information system disables feedback to senders on protocol format validation failure.
Supplemental Guidance: Disabling feedback to senders when there is a failure in protocol validation format prevents adversaries from obtaining information which would otherwise be unavailable.</t>
  </si>
  <si>
    <t>SC-8
TRANSMISSION CONFIDENTIALITY AND INTEGRITY</t>
  </si>
  <si>
    <t>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</si>
  <si>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</si>
  <si>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(1) 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(2) TRANSMISSION CONFIDENTIALITY AND INTEGRITY | PRE / POST TRANSMISSION HANDLING
The information system maintains the [Selection (one or more): confidentiality; integrity] of information during preparation for transmission and during reception.
Supplemental Guidance: 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
(3) TRANSMISSION CONFIDENTIALITY AND INTEGRITY | CRYPTOGRAPHIC PROTECTION FOR MESSAGE EXTERNALS
The information system implements cryptographic mechanisms to protect message externals unless otherwise protected by [Assignment: organization-defined alternative physical safeguards].
Supplemental Guidance: 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costs. Alternative physical safeguards include, for example, protected distribution systems. Related controls: SC-12, SC-13.
(4) TRANSMISSION CONFIDENTIALITY AND INTEGRITY | CONCEAL / RANDOMIZE COMMUNICATIONS
The information system implements cryptographic mechanisms to conceal or randomize communication patterns unless otherwise protected by [Assignment: organization-defined alternative physical safeguards].
Supplemental Guidance: 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</si>
  <si>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SC-12
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</si>
  <si>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</si>
  <si>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</si>
  <si>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(1) CRYPTOGRAPHIC KEY ESTABLISHMENT AND MANAGEMENT | AVAILABILITY
The organization maintains availability of information in the event of the loss of cryptographic keys by users.
Supplemental Guidance: Escrowing of encryption keys is a common practice for ensuring availability in the event of loss of keys (e.g., due to forgotten passphrase).
(2) CRYPTOGRAPHIC KEY ESTABLISHMENT AND MANAGEMENT | SYMMETRIC KEYS
The organization produces, controls, and distributes symmetric cryptographic keys using [Selection: NIST FIPS-compliant; NSA-approved] key management technology and processes.
(3)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(4) CRYPTOGRAPHIC KEY ESTABLISHMENT AND MANAGEMENT | PKI CERTIFICATES
[Withdrawn: Incorporated into SC-12].
(5) CRYPTOGRAPHIC KEY ESTABLISHMENT AND MANAGEMENT | PKI CERTIFICATES / HARDWARE TOKENS
[Withdrawn: Incorporated into SC-12].</t>
  </si>
  <si>
    <t>SC-13
CRYPTOGRAPHIC PROTECTION</t>
  </si>
  <si>
    <t>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</si>
  <si>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</si>
  <si>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(1) CRYPTOGRAPHIC PROTECTION | FIPS-VALIDATED CRYPTOGRAPHY
[Withdrawn: Incorporated into SC-13].
(2) CRYPTOGRAPHIC PROTECTION | NSA-APPROVED CRYPTOGRAPHY
[Withdrawn: Incorporated into SC-13].
(3) CRYPTOGRAPHIC PROTECTION | INDIVIDUALS WITHOUT FORMAL ACCESS APPROVALS
[Withdrawn: Incorporated into SC-13].
(4) CRYPTOGRAPHIC PROTECTION | DIGITAL SIGNATURES
[Withdrawn: Incorporated into SC-13].</t>
  </si>
  <si>
    <t>SC-17
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</si>
  <si>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</si>
  <si>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</si>
  <si>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SC-25
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</si>
  <si>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</si>
  <si>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</si>
  <si>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
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</si>
  <si>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</si>
  <si>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</si>
  <si>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None.
(1) HONEYPOTS | DETECTION OF MALICIOUS CODE
[Withdrawn: Incorporated into SC-35].</t>
  </si>
  <si>
    <t>SC-28
PROTECTION OF INFORMATION AT REST</t>
  </si>
  <si>
    <t>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</si>
  <si>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</si>
  <si>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(1)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(2) PROTECTION OF INFORMATION AT REST | OFF-LINE STORAGE
The organization removes from online storage and stores off-line in a secure location [Assignment: organization-defined information].
Supplemental Guidance: 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</si>
  <si>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
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</si>
  <si>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</si>
  <si>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</si>
  <si>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(1) HETEROGENEITY | VIRTUALIZATION TECHNIQUES
The organization employs virtualization techniques to support the deployment of a diversity of operating systems and applications that are changed [Assignment: organization-defined frequency].
Supplemental Guidance: 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</si>
  <si>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
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</si>
  <si>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</si>
  <si>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</si>
  <si>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(1) CONCEALMENT AND MISDIRECTION | VIRTUALIZATION TECHNIQUES
[Withdrawn: Incorporated into SC-29 (1)].
(2) CONCEALMENT AND MISDIRECTION | RANDOMNESS
The organization employs [Assignment: organization-defined techniques] to introduce randomness into organizational operations and assets.
Supplemental Guidance: 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
(3) CONCEALMENT AND MISDIRECTION | CHANGE PROCESSING / STORAGE LOCATIONS
The organization changes the location of [Assignment: organization-defined processing and/or storage] [Selection: [Assignment: organization-defined time frequency]; at random time intervals]].
Supplemental Guidance: 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
(4) CONCEALMENT AND MISDIRECTION | MISLEADING INFORMATION
The organization employs realistic, but misleading information in [Assignment: organization-defined information system components] with regard to its security state or posture.
Supplemental Guidance: 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
(5) CONCEALMENT AND MISDIRECTION | CONCEALMENT OF SYSTEM COMPONENTS
The organization employs [Assignment: organization-defined techniques] to hide or conceal [Assignment: organization-defined information system components].
Supplemental Guidance: 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</si>
  <si>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
COVERT CHANNEL ANALYSIS</t>
  </si>
  <si>
    <t>The organization:
a. Performs a covert channel analysis to identify those aspects of communications within the information system that are potential avenues for covert [Selection (one or more): storage; timing] channels; and
b. Estimates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</si>
  <si>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</si>
  <si>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(1) COVERT CHANNEL ANALYSIS | TEST COVERT CHANNELS FOR EXPLOITABILITY
The organization tests a subset of the identified covert channels to determine which channels are exploitable.
(2) COVERT CHANNEL ANALYSIS | MAXIMUM BANDWIDTH
The organization reduces the maximum bandwidth for identified covert [Selection (one or more); storage; timing] channels to [Assignment: organization-defined values].
Supplemental Guidance: Information system developers are in the best position to reduce the maximum bandwidth for identified covert storage and timing channels.
(3) COVERT CHANNEL ANALYSIS | MEASURE BANDWIDTH IN OPERATIONAL ENVIRONMENTS
The organization measures the bandwidth of [Assignment: organization-defined subset of identified covert channels] in the operational environment of the information system.
Supplemental Guidance: 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</si>
  <si>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SC-34
NON-MODIFIABLE EXECUTABLE PROGRAMS</t>
  </si>
  <si>
    <t>The information system at [Assignment: organization-defined information system components]:
a. Loads and executes the operating environment from hardware-enforced, read-only media; and
b. Loads and executes [Assignment: organization-defined applications] from hardware-enforced, read-only media.</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</si>
  <si>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</si>
  <si>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(1) NON-MODIFIABLE EXECUTABLE PROGRAMS | NO WRITABLE STORAGE
The organization employs [Assignment: organization-defined information system components] with no writeable storage that is persistent across component restart or power on/off.
Supplemental Guidance: 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
(2) NON-MODIFIABLE EXECUTABLE PROGRAMS | INTEGRITY PROTECTION / READ-ONLY MEDIA
The organization protects the integrity of information prior to storage on read-only media and controls the media after such information has been recorded onto the media.
Supplemental Guidance: 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
(3) NON-MODIFIABLE EXECUTABLE PROGRAMS | HARDWARE-BASED PROTECTION
The organization:
(a) Employs hardware-based, write-protect for [Assignment: organization-defined information system firmware components]; and
(b) Implements specific procedures for [Assignment: organization-defined authorized individuals] to manually disable hardware write-protect for firmware modifications and re-enable the write-protect prior to returning to operational mode.</t>
  </si>
  <si>
    <t>SC-35
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</si>
  <si>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</si>
  <si>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</si>
  <si>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SC-37
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</si>
  <si>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</si>
  <si>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</si>
  <si>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(1) 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
Supplemental Guidance: 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</si>
  <si>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SC-40
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</si>
  <si>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</si>
  <si>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</si>
  <si>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(1) WIRELESS LINK PROTECTION | ELECTROMAGNETIC INTERFERENCE
The information system implements cryptographic mechanisms that achieve [Assignment: organization-defined level of protection] against the effects of intentional electromagnetic interference.
Supplemental Guidance: 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
(2) WIRELESS LINK PROTECTION | REDUCE DETECTION POTENTIAL
The information system implements cryptographic mechanisms to reduce the detection potential of wireless links to [Assignment: organization-defined level of reduction].
Supplemental Guidance: 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
(3) 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
Supplemental Guidance: 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
(4) WIRELESS LINK PROTECTION | SIGNAL PARAMETER IDENTIFICATION
The information system implements cryptographic mechanisms to prevent the identification of [Assignment: organization-defined wireless transmitters] by using the transmitter signal parameters.
Supplemental Guidance: 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</si>
  <si>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
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</si>
  <si>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</si>
  <si>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</si>
  <si>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 
SENSOR CAPABILITY AND DATA</t>
  </si>
  <si>
    <t>The information system:
a. Prohibits the remote activation of environmental sensing capabilities with the following exceptions: [Assignment: organization-defined exceptions where remote activation of sensors is allowed]; and
b. Provides an explicit indication of sensor use to [Assignment: organization-defined class of users].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</si>
  <si>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</si>
  <si>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(1) SENSOR CAPABILITY AND DATA | REPORTING TO AUTHORIZED INDIVIDUALS OR ROLES
The organization ensures that the information system is configured so that data or information collected by the [Assignment: organization-defined sensors] is only reported to authorized individuals or roles.
Supplemental Guidance: In situations where sensors are activated by authorized individuals (e.g., end users), it is still possible that the data/information collected by the sensors will be sent to unauthorized entities.
(2) SENSOR CAPABILITY AND DATA | AUTHORIZED USE
The organization employs the following measures: [Assignment: organization-defined measures], so that data or information collected by [Assignment: organization-defined sensors] is only used for authorized purposes.
Supplemental Guidance: 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
(3) SENSOR CAPABILITY AND DATA | PROHIBIT USE OF DEVICES
The organization prohibits the use of devices possessing [Assignment: organization-defined environmental sensing capabilities] in [Assignment: organization-defined facilities, areas, or systems].
Supplemental Guidance: For example, organizations may prohibit individuals from bringing cell phones or digital cameras into certain facilities or specific controlled areas within facilities where classified information is stored or sensitive conversations are taking place.</t>
  </si>
  <si>
    <t>SC-43
USAGE RESTRICTIONS</t>
  </si>
  <si>
    <t>The organization:
a. Establishes usage restrictions and implementation guidance for [Assignment: organization-defined information system components] based on the potential to cause damage to the information system if used maliciously; and
b. Authorizes, monitors, and controls the use of such components within the information system.</t>
  </si>
  <si>
    <t>Information system components include hardware, software, or firmware components (e.g., Voice Over Internet Protocol, mobile code, digital copiers, printers, scanners, optical devices, wireless technologies, mobile devices). Related controls: CM-6, SC-7.</t>
  </si>
  <si>
    <t>SC-44
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</si>
  <si>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</si>
  <si>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</si>
  <si>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SI-1
SYSTEM AND INFORMATION INTEGRITY POLICY AND PROCEDURES</t>
  </si>
  <si>
    <t>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</si>
  <si>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</si>
  <si>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SI-2
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</si>
  <si>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</si>
  <si>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</si>
  <si>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(1) FLAW REMEDIATION | CENTRAL MANAGEMENT
The organization centrally manages the flaw remediation process.
Supplemental Guidance: Central management is the organization-wide management and implementation of flaw remediation processes. Central management includes planning, implementing, assessing, authorizing, and monitoring the organization-defined, centrally managed flaw remediation security controls.
(2) FLAW REMEDIATION | AUTOMATED FLAW REMEDIATION STATUS
The organization employs automated mechanisms [Assignment: organization-defined frequency] to determine the state of information system components with regard to flaw remediation.
Supplemental Guidance: Related controls: CM-6, SI-4.
(3) FLAW REMEDIATION | TIME TO REMEDIATE FLAWS / BENCHMARKS FOR CORRECTIVE ACTIONS
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(4) FLAW REMEDIATION | AUTOMATED PATCH MANAGEMENT TOOLS
[Withdrawn: Incorporated into SI-2].
(5) FLAW REMEDIATION | AUTOMATIC SOFTWARE / FIRMWARE UPDATES
The organization installs [Assignment: organization-defined security-relevant software and firmware updates] automatically to [Assignment: organization-defined information system components].
Supplemental Guidance: 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
(6) FLAW REMEDIATION | REMOVAL OF PREVIOUS VERSIONS OF SOFTWARE / FIRMWARE
The organization removes [Assignment: organization-defined software and firmware components] after updated versions have been installed.
Supplemental Guidance: 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</si>
  <si>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SI-3
MALICIOUS CODE PROTECTION</t>
  </si>
  <si>
    <t>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</si>
  <si>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</si>
  <si>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(1) MALICIOUS CODE PROTECTION | CENTRAL MANAGEMENT
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(2) MALICIOUS CODE PROTECTION | AUTOMATIC UPDATES
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(3) MALICIOUS CODE PROTECTION | NON-PRIVILEGED USERS
[Withdrawn: Incorporated into AC-6 (10)].
(4) MALICIOUS CODE PROTECTION | UPDATES ONLY BY PRIVILEGED USERS
The information system updates malicious code protection mechanisms only when directed by a privileged user.
Supplemental Guidance: This control enhancement may be appropriate for situations where for reasons of security or operational continuity, updates are only applied when selected/approved by designated organizational personnel. Related controls: AC-6, CM-5.
(5) MALICIOUS CODE PROTECTION | PORTABLE STORAGE DEVICES
[Withdrawn: Incorporated into MP-7].
(6) MALICIOUS CODE PROTECTION | TESTING / VERIFICATION
The organization:
(a) Tests malicious code protection mechanisms [Assignment: organization-defined frequency] by introducing a known benign, non-spreading test case into the information system; and
(b) Verifies that both detection of the test case and associated incident reporting occur.
Supplemental Guidance: Related controls: CA-2, CA-7, RA-5.
(7) MALICIOUS CODE PROTECTION | NONSIGNATURE-BASED DETECTION
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(8) 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
Supplemental Guidance: 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
(9) MALICIOUS CODE PROTECTION | AUTHENTICATE REMOTE COMMANDS
The information system implements [Assignment: organization-defined security safeguards] to authenticate [Assignment: organization-defined remote commands].
Supplemental Guidance: 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
(10) MALICIOUS CODE PROTECTION | MALICIOUS CODE ANALYSIS
The organization:
(a) Employs [Assignment: organization-defined tools and techniques] to analyze the characteristics and behavior of malicious code; and
(b) Incorporates the results from malicious code analysis into organizational incident response and flaw remediation processes.
Supplemental Guidance: 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</si>
  <si>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SI-4
INFORMATION SYSTEM MONITORING</t>
  </si>
  <si>
    <t>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</si>
  <si>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</si>
  <si>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(1) INFORMATION SYSTEM MONITORING | SYSTEM-WIDE INTRUSION DETECTION SYSTEM
The organization connects and configures individual intrusion detection tools into an information system-wide intrusion detection system.
(2) INFORMATION SYSTEM MONITORING | AUTOMATED TOOLS FOR REAL-TIME ANALYSIS
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(3) 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
(4) INFORMATION SYSTEM MONITORING | INBOUND AND OUTBOUND COMMUNICATIONS TRAFFIC
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signaling to external information systems. Evidence of malicious code is used to identify potentially compromised information systems or information system components.
(5) INFORMATION SYSTEM MONITORING | SYSTEM-GENERATED ALERTS
The information system alerts [Assignment: organization-defined personnel or roles] when the following indications of compromise or potential compromise occur: [Assignment: organization-defined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(6) INFORMATION SYSTEM MONITORING | RESTRICT NON-PRIVILEGED USERS
[Withdrawn: Incorporated into AC-6 (10)].
(7) 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
Supplemental Guidance: Least-disruptive actions may include, for example, initiating requests for human responses.
(8) INFORMATION SYSTEM MONITORING | PROTECTION OF MONITORING INFORMATION
[Withdrawn: Incorporated into SI-4].
(9) INFORMATION SYSTEM MONITORING | TESTING OF MONITORING TOOLS
The organization tests intrusion-monitoring tools [Assignment: organization-defined frequency].
Supplemental Guidance: 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
(10) INFORMATION SYSTEM MONITORING | VISIBILITY OF ENCRYPTED COMMUNICATIONS
The organization makes provisions so that [Assignment: organization-defined encrypted communications traffic] is visible to [Assignment: organization-defined information system monitoring tools].
Supplemental Guidance: 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
(11) 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
Supplemental Guidance: Anomalies within organizational information systems include, for example, large file transfers, long-time persistent connections, unusual protocols and ports in use, and attempted communications with suspected malicious external addresses.
(12) INFORMATION SYSTEM MONITORING | AUTOMATED ALERTS
The organization employs automated mechanisms to alert security personnel of the following inappropriate or unusual activities with security implications: [Assignment: organization-defined activities that trigger alerts].
Supplemental Guidance: 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
(13) INFORMATION SYSTEM MONITORING | ANALYZE TRAFFIC / EVENT PATTERNS
The organization:
(a) Analyzes communications traffic/event patterns for the information system;
(b) Develops profiles representing common traffic patterns and/or events; and
(c) Uses the traffic/event profiles in tuning system-monitoring devices to reduce the number of false positives and the number of false negatives.
(14) INFORMATION SYSTEM MONITORING | WIRELESS INTRUSION DETECTION
The organization employs a wireless intrusion detection system to identify rogue wireless devices and to detect attack attempts and potential compromises/breaches to the information system.
Supplemental Guidance: 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(15) INFORMATION SYSTEM MONITORING | WIRELESS TO WIRELINE COMMUNICATIONS
The organization employs an intrusion detection system to monitor wireless communications traffic as the traffic passes from wireless to wireline networks.
Supplemental Guidance: Related control: AC-18.
(16) INFORMATION SYSTEM MONITORING | CORRELATE MONITORING INFORMATION
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(17) INFORMATION SYSTEM MONITORING | INTEGRATED SITUATIONAL AWARENESS
The organization correlates information from monitoring physical, cyber, and supply chain activities to achieve integrated, organization-wide situational awareness.
Supplemental Guidance: 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
(18) 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
Supplemental Guidance: Covert means that can be used for the unauthorized exfiltration of organizational information include, for example, steganography.
(19) INFORMATION SYSTEM MONITORING | INDIVIDUALS POSING GREATER RISK
The organization implements [Assignment: organization-defined additional monitoring] of individuals who have been identified by [Assignment: organization-defined sources] as posing an increased level of risk.
Supplemental Guidance: 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
(20) INFORMATION SYSTEM MONITORING | PRIVILEGED USERS
The organization implements [Assignment: organization-defined additional monitoring] of privileged users.
(21) INFORMATION SYSTEM MONITORING | PROBATIONARY PERIODS
The organization implements [Assignment: organization-defined additional monitoring] of individuals during [Assignment: organization-defined probationary period].
(22) 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
Supplemental Guidance: Unauthorized or unapproved network services include, for example, services in service-oriented architectures that lack organizational verification or validation and therefore may be unreliable or serve as malicious rogues for valid services. Related controls: AC-6, CM-7, SA-5, SA-9.
(23) INFORMATION SYSTEM MONITORING | HOST-BASED DEVICES
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(24) INFORMATION SYSTEM MONITORING | INDICATORS OF COMPROMISE
The information system discovers, collects, distributes, and uses indicators of compromise.
Supplemental Guidance: 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</si>
  <si>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
SECURITY ALERTS, ADVISORIES, AND DIRECTIVES</t>
  </si>
  <si>
    <t>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</si>
  <si>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</si>
  <si>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(1) SECURITY ALERTS, ADVISORIES, AND DIRECTIVES | AUTOMATED ALERTS AND ADVISORIES
The organization employs automated mechanisms to make security alert and advisory information available throughout the organization.
Supplemental Guidance: 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</si>
  <si>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
SECURITY FUNCTION VERIFICATION</t>
  </si>
  <si>
    <t>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</si>
  <si>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</si>
  <si>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(1) SECURITY FUNCTION VERIFICATION | NOTIFICATION OF FAILED SECURITY TESTS
[Withdrawn: Incorporated into SI-6].
(2) SECURITY FUNCTION VERIFICATION | AUTOMATION SUPPORT FOR DISTRIBUTED TESTING
The information system implements automated mechanisms to support the management of distributed security testing.
Supplemental Guidance: Related control: SI-2.
(3) SECURITY FUNCTION VERIFICATION | REPORT VERIFICATION RESULTS
The organization reports the results of security function verification to [Assignment: organization-defined personnel or roles].
Supplemental Guidance: Organizational personnel with potential interest in security function verification results include, for example, senior information security officers, information system security managers, and information systems security officers. Related controls: SA-12, SI-4, SI-5.</t>
  </si>
  <si>
    <t>SI-7
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</si>
  <si>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</si>
  <si>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</si>
  <si>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(1)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(2) SOFTWARE, FIRMWARE, AND INFORMATION INTEGRITY | AUTOMATED NOTIFICATIONS OF INTEGRITY VIOLATIONS
The organization employs automated tools that provide notification to [Assignment: organization-defined personnel or roles] upon discovering discrepancies during integrity verification.
Supplemental Guidance: 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(3) SOFTWARE, FIRMWARE, AND INFORMATION INTEGRITY | CENTRALLY-MANAGED INTEGRITY TOOLS
The organization employs centrally managed integrity verification tools.
Supplemental Guidance: Related controls: AU-3, SI-2, SI-8.
(4) SOFTWARE, FIRMWARE, AND INFORMATION INTEGRITY | TAMPER-EVIDENT PACKAGING
[Withdrawn: Incorporated into SA-12].
(5)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Supplemental Guidance: 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(6) SOFTWARE, FIRMWARE, AND INFORMATION INTEGRITY | CRYPTOGRAPHIC PROTECTION
The information system implements cryptographic mechanisms to detect unauthorized changes to software, firmware, and information.
Supplemental Guidance: 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
(7) SOFTWARE, FIRMWARE, AND INFORMATION INTEGRITY | INTEGRATION OF DETECTION AND RESPONSE
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(8) 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
Supplemental Guidance: Organizations select response actions based on types of software, specific software, or information for which there are potential integrity violations. Related controls: AU-2, AU-6, AU-12.
(9) SOFTWARE, FIRMWARE, AND INFORMATION INTEGRITY | VERIFY BOOT PROCESS
The information system verifies the integrity of the boot process of [Assignment: organization-defined devices].
Supplemental Guidance: Ensuring the integrity of boot processes is critical to starting devices in known/trustworthy states. Integrity verification mechanisms provide organizational personnel with assurance that only trusted code is executed during boot processes.
(10) SOFTWARE, FIRMWARE, AND INFORMATION INTEGRITY | PROTECTION OF BOOT FIRMWARE
The information system implements [Assignment: organization-defined security safeguards] to protect the integrity of boot firmware in [Assignment: organization-defined devices].
Supplemental Guidance: 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
(11) SOFTWARE, FIRMWARE, AND INFORMATION INTEGRITY | CONFINED ENVIRONMENTS WITH LIMITED PRIVILEGES
The organization requires that [Assignment: organization-defined user-installed software] execute in a confined physical or virtual machine environment with limited privileges.
Supplemental Guidance: 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
(12) SOFTWARE, FIRMWARE, AND INFORMATION INTEGRITY | INTEGRITY VERIFICATION
The organization requires that the integrity of [Assignment: organization-defined user-installed software] be verified prior to execution.
Supplemental Guidance: 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
(13) 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
Supplemental Guidance: This control enhancement applies to all sources of binary or machine-executable code including, for example, commercial software/firmware and open source software.
(14) SOFTWARE, FIRMWARE, AND INFORMATION INTEGRITY | BINARY OR MACHINE EXECUTABLE CODE
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Supplemental Guidance: 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
(15) SOFTWARE, FIRMWARE, AND INFORMATION INTEGRITY | CODE AUTHENTICATION
The information system implements cryptographic mechanisms to authenticate [Assignment: organization-defined software or firmware components] prior to installation.
Supplemental Guidance: Cryptographic authentication includes, for example, verifying that software or firmware components have been digitally signed using certificates recognized and approved by organizations. Code signing is an effective method to protect against malicious code.
(16) SOFTWARE, FIRMWARE, AND INFORMATION INTEGRITY | TIME LIMIT ON PROCESS EXECUTION W/O SUPERVISION
The organization does not allow processes to execute without supervision for more than [Assignment: organization-defined time period].
Supplemental Guidance: 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</si>
  <si>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
SPAM PROTECTION</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</si>
  <si>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</si>
  <si>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</si>
  <si>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(1) SPAM PROTECTION | CENTRAL MANAGEMENT
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(2) SPAM PROTECTION | AUTOMATIC UPDATES
The information system automatically updates spam protection mechanisms.
(3) SPAM PROTECTION | CONTINUOUS LEARNING CAPABILITY
The information system implements spam protection mechanisms with a learning capability to more effectively identify legitimate communications traffic.
Supplemental Guidance: Learning mechanisms include, for example, Bayesian filters that respond to user inputs identifying specific traffic as spam or legitimate by updating algorithm parameters and thereby more accurately separating types of traffic.</t>
  </si>
  <si>
    <t>SI-10
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</si>
  <si>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</si>
  <si>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</si>
  <si>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(1) INFORMATION INPUT VALIDATION | MANUAL OVERRIDE CAPABILITY
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
Supplemental Guidance: Related controls: CM-3, CM-5.
(2) INFORMATION INPUT VALIDATION | REVIEW / RESOLUTION OF ERRORS
The organization ensures that input validation errors are reviewed and resolved within [Assignment: organization-defined time period].
Supplemental Guidance: Resolution of input validation errors includes, for example, correcting systemic causes of errors and resubmitting transactions with corrected input.
(3) INFORMATION INPUT VALIDATION | PREDICTABLE BEHAVIOR
The information system behaves in a predictable and documented manner that reflects organizational and system objectives when invalid inputs are received.
Supplemental Guidance: 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
(4) INFORMATION INPUT VALIDATION | REVIEW / TIMING INTERACTIONS
The organization accounts for timing interactions among information system components in determining appropriate responses for invalid inputs.
Supplemental Guidance: 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
(5) INFORMATION INPUT VALIDATION | RESTRICT INPUTS TO TRUSTED SOURCES AND APPROVED FORMATS
The organization restricts the use of information inputs to [Assignment: organization-defined trusted sources] and/or [Assignment: organization-defined formats].
Supplemental Guidance: This control enhancement applies the concept of whitelisting to information inputs. Specifying known trusted sources for information inputs and acceptable formats for such inputs can reduce the probability of malicious activity.</t>
  </si>
  <si>
    <t>SI-11
ERROR HANDLING</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</si>
  <si>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</si>
  <si>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</si>
  <si>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SI-12
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</si>
  <si>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</si>
  <si>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</si>
  <si>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SI-15
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</si>
  <si>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</si>
  <si>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</si>
  <si>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SI-17
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</si>
  <si>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</si>
  <si>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</si>
  <si>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Capabilities Assessment</t>
  </si>
  <si>
    <t>Table of Contents</t>
  </si>
  <si>
    <t>MALWARE DETECTION/PROTECTION (MLDP)</t>
  </si>
  <si>
    <t>HEALTH DATA INTEGRITY AND AUTHENTICITY (IGAU)</t>
  </si>
  <si>
    <t>(select)</t>
  </si>
  <si>
    <t>Related MDS2 Questions</t>
  </si>
  <si>
    <t>Question</t>
  </si>
  <si>
    <t>Note</t>
  </si>
  <si>
    <t>Answer</t>
  </si>
  <si>
    <t>1. Authority &amp; Purpose</t>
  </si>
  <si>
    <t>2. Accountability, Audit, Risk Management</t>
  </si>
  <si>
    <t>3. Data Quality &amp; Integrity</t>
  </si>
  <si>
    <t>4. Data Minimization &amp; Retention</t>
  </si>
  <si>
    <t>5. Individual Participation &amp; Redress</t>
  </si>
  <si>
    <t>6. Security</t>
  </si>
  <si>
    <t>7. Transparency</t>
  </si>
  <si>
    <t>8. Use Limitation</t>
  </si>
  <si>
    <t>1.1 Authority to collect</t>
  </si>
  <si>
    <t>1.2 Purpose Specification</t>
  </si>
  <si>
    <t>2.2 Privacy Impact &amp; Risk Assessment</t>
  </si>
  <si>
    <t xml:space="preserve">2.7 Privacy Enhanced System design &amp; Development </t>
  </si>
  <si>
    <t>3.1 Data Quality</t>
  </si>
  <si>
    <t>3.2 Data Integrity &amp; Data Integrity Board</t>
  </si>
  <si>
    <t>4.1 Minimization of personally identifiable information</t>
  </si>
  <si>
    <t>4.2 Data retention and disposal</t>
  </si>
  <si>
    <t>4.3 Minimization of PII used in Testing, Training and IP</t>
  </si>
  <si>
    <t>5.1 Consent</t>
  </si>
  <si>
    <t>5.2 Individual Access</t>
  </si>
  <si>
    <t>5.3 Redress</t>
  </si>
  <si>
    <t>6.1 Inventory of Personally Identifiable Information</t>
  </si>
  <si>
    <t>7.1 Privacy Notice</t>
  </si>
  <si>
    <t>8.1 Internal Use</t>
  </si>
  <si>
    <t>Business Unit</t>
  </si>
  <si>
    <t>Change History (Rows may be added)</t>
  </si>
  <si>
    <t>Form</t>
  </si>
  <si>
    <t>Reference</t>
  </si>
  <si>
    <t>Details concerning the NIST security controls, including additional guidance, control enhancements, and Stryker-specific guidelines</t>
  </si>
  <si>
    <t>Explanation from AAMI/IEC TIR80001-2-8:2016</t>
  </si>
  <si>
    <r>
      <rPr>
        <b/>
        <sz val="8"/>
        <color theme="1"/>
        <rFont val="Cambria"/>
        <family val="1"/>
      </rPr>
      <t xml:space="preserve">Requirement goal: </t>
    </r>
    <r>
      <rPr>
        <sz val="8"/>
        <color theme="1"/>
        <rFont val="Cambria"/>
        <family val="1"/>
      </rPr>
      <t xml:space="preserve">
Reduce the RISK of unauthorized access to HEALTH DATA from an unattended workspot.
Prevent misuse by other users if a system or workspot is left idle for a period of time.
</t>
    </r>
    <r>
      <rPr>
        <b/>
        <sz val="8"/>
        <color theme="1"/>
        <rFont val="Cambria"/>
        <family val="1"/>
      </rPr>
      <t>User need:</t>
    </r>
    <r>
      <rPr>
        <sz val="8"/>
        <color theme="1"/>
        <rFont val="Cambria"/>
        <family val="1"/>
      </rPr>
      <t xml:space="preserve"> 
Unauthorized users are not able to access HEALTH DATA at an unattended workspot.
Authorized user sessions need to automatically terminate or lock after a pre-set period of time. This reduces the RISK of unauthorized access to HEALTH DATA when an authorized user left the workspot without logging off or locking the display or
room.
Automatic logoff needs to include a clearing of HEALTH DATA from all displays as appropriate.
The local authorized IT administrator needs to be able to disable the function and set the expiration time (including screen saver)
A screen saver with short inactivity time or manually enabled by a shortcut key might be an additional feature. This HEALTH DATA display clearing could be invoked when no key is pressed for some short period (e.g. 15 s to several minutes). This would not log out the user but would reduce RISK of casual viewing of information.
It is desirable that clinical users should not lose uncommitted work due to automatic logoff. Consider detailing characteristics under ALOF that distinguish between (a) logoff and (b) screen locking with resumption of session.</t>
    </r>
  </si>
  <si>
    <t>PRODUCT SECURITY STANDARD ASSESSMENT - Capability Explanations and MDS2 References</t>
  </si>
  <si>
    <t>Capabilities and MDS2</t>
  </si>
  <si>
    <r>
      <rPr>
        <b/>
        <sz val="8"/>
        <color theme="1"/>
        <rFont val="Cambria"/>
        <family val="1"/>
      </rPr>
      <t xml:space="preserve">Requirement goal: </t>
    </r>
    <r>
      <rPr>
        <sz val="8"/>
        <color theme="1"/>
        <rFont val="Cambria"/>
        <family val="1"/>
      </rPr>
      <t xml:space="preserve">
Define harmonized approach towards reliably auditing who is doing what with HEALTH DATA, allowing HDO IT to monitor this using public frameworks, standards and technology.
Our industry agreed upon and HDO IT strongly prefers Integrating the Healthcare Enterprise (IHE) audit trail profile support.
Audit goal (from IHE): To allow a security officer in an institution to audit activities, to assess compliance with a secure domain’s policies, to detect instances of non-compliant behaviour, and to facilitate detection of improper creation, access, modification and deletion of Protected Health Information (PHI).
</t>
    </r>
    <r>
      <rPr>
        <b/>
        <sz val="8"/>
        <color theme="1"/>
        <rFont val="Cambria"/>
        <family val="1"/>
      </rPr>
      <t xml:space="preserve">User need: </t>
    </r>
    <r>
      <rPr>
        <sz val="8"/>
        <color theme="1"/>
        <rFont val="Cambria"/>
        <family val="1"/>
      </rPr>
      <t xml:space="preserve">
Capability to record and examine system activity by creating audit trails on a device to track system and HEALTH DATA access, modification, or deletion.
Support for use either as a stand-alone repository (logging audit files in its own file system) or, when configured as such, will send logged information to a separate, HDO-managed central repository.
Audit creation and maintenance supported by appropriate audit review tools.
Securing of audit data as appropriate (especially if they contain personal data themselves).
Audit data that cannot be edited or deleted.
Audit data likely contains personal data and/or HEALTH DATA and all processing (e.g. access, storage and transfer) should have appropriate controls.</t>
    </r>
  </si>
  <si>
    <t>Form on which to select security level, relevant capabilities, and whether privacy by design elements are relevant</t>
  </si>
  <si>
    <t>Formula tables used to determine which controls and control enhancements must be assessed based on selected standard, selected capabilities, and security level</t>
  </si>
  <si>
    <t>Chart listing the explanations of each security capability, and the MDS2 questions that correspond to each</t>
  </si>
  <si>
    <t>In Scope</t>
  </si>
  <si>
    <t>Potentially</t>
  </si>
  <si>
    <t>AC-12 Session termination</t>
  </si>
  <si>
    <r>
      <rPr>
        <b/>
        <sz val="8"/>
        <rFont val="Cambria"/>
        <family val="1"/>
      </rPr>
      <t xml:space="preserve">Requirement goal: </t>
    </r>
    <r>
      <rPr>
        <sz val="8"/>
        <rFont val="Cambria"/>
        <family val="1"/>
      </rPr>
      <t xml:space="preserve">
Following the principle of data minimization, provide control of access to HEALTH DATA and functions only as necessary to perform the tasks required by the HDO consistent with the INTENDED USE.
</t>
    </r>
    <r>
      <rPr>
        <b/>
        <sz val="8"/>
        <rFont val="Cambria"/>
        <family val="1"/>
      </rPr>
      <t xml:space="preserve">User need: </t>
    </r>
    <r>
      <rPr>
        <sz val="8"/>
        <rFont val="Cambria"/>
        <family val="1"/>
      </rPr>
      <t xml:space="preserve">
Avoiding unauthorized access to data and functions in order to (1) preserve system and data confidentiality, integrity and availability and (2) remain within permitted uses of data and systems.
As defined by HDO IT policy and based on the authenticated individual user’s identification, the authorization capability allows each user to only access approved data and only perform approved functions on the device.
Authorized users include HDO and service staff as defined by that policy.
 • MEDICAL DEVICES typically support a permissions-based system providing access to system functions and data appropriate to the role(s) of the individual in the HDO (role-based access control, RBAC). For example: OPERATORS can perform their assigned tasks using all appropriate device functions (e.g. monitor or scan patients).
 • Quality staff (e.g. medical physicist) can engage in all appropriate quality and assurance testing activities.
 • Service staff can access the system in a manner that supports their preventive maintenance, problem investigation, and  problem elimination activities.
Authorization permits the RISK to effectively deliver healthcare while (1) maintaining system and data security and (2) following the principle of appropriate data access minimization. Authorization can be managed locally or enterprisewide
(e.g. via centralized directory).
Where INTENDED USE does not permit the time necessary for logging onto and off of a device (e.g. high-throughput use), the local IT Policy can permit reduced authorization controls presuming adequacy of controlled and restricted physical access.</t>
    </r>
  </si>
  <si>
    <r>
      <rPr>
        <b/>
        <sz val="8"/>
        <color theme="1"/>
        <rFont val="Cambria"/>
        <family val="1"/>
      </rPr>
      <t xml:space="preserve">Requirement goal: </t>
    </r>
    <r>
      <rPr>
        <sz val="8"/>
        <color theme="1"/>
        <rFont val="Cambria"/>
        <family val="1"/>
      </rPr>
      <t xml:space="preserve">
Create a unified way of working. Installation / Upgrade of product security patches by on-site service staff, remote service staff, and possibly authorized HDO staff (downloadable patches).
</t>
    </r>
    <r>
      <rPr>
        <b/>
        <sz val="8"/>
        <color theme="1"/>
        <rFont val="Cambria"/>
        <family val="1"/>
      </rPr>
      <t>User need:</t>
    </r>
    <r>
      <rPr>
        <sz val="8"/>
        <color theme="1"/>
        <rFont val="Cambria"/>
        <family val="1"/>
      </rPr>
      <t xml:space="preserve"> 
Installation of third party security patches on medical products as soon as possible in accordance with regulations requiring:
• Highest priority is given to patches that address high-RISK vulnerabilities as judged by objective, authoritative, documented, MDM vulnerability RISK EVALUATION.
• The medical product vendor and the healthcare provider are required to assure continued safe and effective clinical functionality of their products. Understanding of local MEDICAL DEVICE regulation (in general, MEDICAL DEVICES
should not be patched or modified without explicit written instructions from the MDM).
• Adequate testing has to be done to discover any unanticipated side effects of the patch on the medical product (performance or functionality) that might endanger a PATIENT.
User, especially HDO IT staff and HDO service, requires proactive information on assessed/validated patches.</t>
    </r>
  </si>
  <si>
    <r>
      <rPr>
        <b/>
        <sz val="8"/>
        <color theme="1"/>
        <rFont val="Cambria"/>
        <family val="1"/>
      </rPr>
      <t xml:space="preserve">Requirement goal: </t>
    </r>
    <r>
      <rPr>
        <sz val="8"/>
        <color theme="1"/>
        <rFont val="Cambria"/>
        <family val="1"/>
      </rPr>
      <t xml:space="preserve">
To allow the HDO to determine how to utilize the product SECURITY CAPABILITIES to meet their needs for policy and/or workflow.
</t>
    </r>
    <r>
      <rPr>
        <b/>
        <sz val="8"/>
        <color theme="1"/>
        <rFont val="Cambria"/>
        <family val="1"/>
      </rPr>
      <t xml:space="preserve">User need: </t>
    </r>
    <r>
      <rPr>
        <sz val="8"/>
        <color theme="1"/>
        <rFont val="Cambria"/>
        <family val="1"/>
      </rPr>
      <t xml:space="preserve">
The local authorized IT administrator needs to be able to select the use of the product SECURITY CAPABILITIES or not to use the product SECURITY CAPABILITIES.
This can include aspects of privilege management interacting with SECURITY CAPABILITY control.</t>
    </r>
  </si>
  <si>
    <r>
      <rPr>
        <b/>
        <sz val="8"/>
        <color theme="1"/>
        <rFont val="Cambria"/>
        <family val="1"/>
      </rPr>
      <t xml:space="preserve">Requirement goal: </t>
    </r>
    <r>
      <rPr>
        <sz val="8"/>
        <color theme="1"/>
        <rFont val="Cambria"/>
        <family val="1"/>
      </rPr>
      <t xml:space="preserve">
Ability of equipment (application software or additional tooling) to directly remove information that allows identification of patient.
Data scrubbing prior to shipping back to factory; architecting to allow remote service without HEALTH DATA access/exposure; in-factory quarantine, labelling, and training.
</t>
    </r>
    <r>
      <rPr>
        <b/>
        <sz val="8"/>
        <color theme="1"/>
        <rFont val="Cambria"/>
        <family val="1"/>
      </rPr>
      <t xml:space="preserve">User need: 
</t>
    </r>
    <r>
      <rPr>
        <sz val="8"/>
        <color theme="1"/>
        <rFont val="Cambria"/>
        <family val="1"/>
      </rPr>
      <t>Clinical user, service engineers and marketing need to be able to de-identify HEALTH DATA for various purposes not requiring PATIENT identity.</t>
    </r>
  </si>
  <si>
    <r>
      <rPr>
        <b/>
        <sz val="8"/>
        <color theme="1"/>
        <rFont val="Cambria"/>
        <family val="1"/>
      </rPr>
      <t xml:space="preserve">Requirement goal: </t>
    </r>
    <r>
      <rPr>
        <sz val="8"/>
        <color theme="1"/>
        <rFont val="Cambria"/>
        <family val="1"/>
      </rPr>
      <t xml:space="preserve">
Assure that the healthcare provider can continue business after damage or destruction of data, hardware, or software.
</t>
    </r>
    <r>
      <rPr>
        <b/>
        <sz val="8"/>
        <color theme="1"/>
        <rFont val="Cambria"/>
        <family val="1"/>
      </rPr>
      <t xml:space="preserve">User need: </t>
    </r>
    <r>
      <rPr>
        <sz val="8"/>
        <color theme="1"/>
        <rFont val="Cambria"/>
        <family val="1"/>
      </rPr>
      <t xml:space="preserve">
Reasonable assurance that persistent system settings and persistent HEALTH DATA stored on products can be restored after a system failure or compromise so that business can be continued.
NOTE This requirement might not be appropriate for smaller, low-cost devices and can, in practice, rely on the ability to collect new, relevant data in the next acquisition cycle (e.g. short-duration heart rate data lost due to occasional wireless signal loss)</t>
    </r>
  </si>
  <si>
    <r>
      <rPr>
        <b/>
        <sz val="8"/>
        <color theme="1"/>
        <rFont val="Cambria"/>
        <family val="1"/>
      </rPr>
      <t xml:space="preserve">Requirement goal: </t>
    </r>
    <r>
      <rPr>
        <sz val="8"/>
        <color theme="1"/>
        <rFont val="Cambria"/>
        <family val="1"/>
      </rPr>
      <t xml:space="preserve">
Ensure that access to protected HEALTH DATA is possible in case of an emergency situation requiring immediate access to stored HEALTH DATA.
</t>
    </r>
    <r>
      <rPr>
        <b/>
        <sz val="8"/>
        <color theme="1"/>
        <rFont val="Cambria"/>
        <family val="1"/>
      </rPr>
      <t>User need:</t>
    </r>
    <r>
      <rPr>
        <sz val="8"/>
        <color theme="1"/>
        <rFont val="Cambria"/>
        <family val="1"/>
      </rPr>
      <t xml:space="preserve"> 
During emergency situations, the clinical user needs to be able to access HEALTH DATA without personal user id and authentication (break-glass functionality).
Emergency access is to be detected, recorded and reported. Ideally including some manner of immediate notification to the system administrator or medical staff (in addition to audit record).
Emergency access needs to require and record self-attested user identification as entered (without authentication).
HDO can solve this through procedural approach using a specific user account or function of the system.
The administrator needs to be able to enable/disable any emergency functions provided by the product dependent on technical or procedural controls are required.</t>
    </r>
  </si>
  <si>
    <r>
      <rPr>
        <b/>
        <sz val="8"/>
        <color theme="1"/>
        <rFont val="Cambria"/>
        <family val="1"/>
      </rPr>
      <t xml:space="preserve">Requirement goal: </t>
    </r>
    <r>
      <rPr>
        <sz val="8"/>
        <color theme="1"/>
        <rFont val="Cambria"/>
        <family val="1"/>
      </rPr>
      <t xml:space="preserve">
Assure that HEALTH DATA has not been altered or destroyed in non-authorized manner and is from the originator. Assure integrity of HEALTH DATA.
</t>
    </r>
    <r>
      <rPr>
        <b/>
        <sz val="8"/>
        <color theme="1"/>
        <rFont val="Cambria"/>
        <family val="1"/>
      </rPr>
      <t xml:space="preserve">User need: 
</t>
    </r>
    <r>
      <rPr>
        <sz val="8"/>
        <color theme="1"/>
        <rFont val="Cambria"/>
        <family val="1"/>
      </rPr>
      <t>User wants the assurance that HEALTH DATA is reliable and not tampered with.
Solutions are to include both fixed and also removable media.</t>
    </r>
  </si>
  <si>
    <r>
      <rPr>
        <b/>
        <sz val="8"/>
        <color theme="1"/>
        <rFont val="Cambria"/>
        <family val="1"/>
      </rPr>
      <t xml:space="preserve">Requirement goal: </t>
    </r>
    <r>
      <rPr>
        <sz val="8"/>
        <color theme="1"/>
        <rFont val="Cambria"/>
        <family val="1"/>
      </rPr>
      <t xml:space="preserve">
Product supports regulatory, HDO and user needs in ensuring an effective and uniform support for the prevention, detection and removal of malware. This is an essential step in a proper defence in depth approach to security.
Malware application software is updated, malware pattern data files kept current and operating systems and applications are patched in a timely fashion. Postupdating VERIFICATION testing of device operation for both continued INTENDED USE
and SAFETY is often necessary to meet regulatory quality requirements.
</t>
    </r>
    <r>
      <rPr>
        <b/>
        <sz val="8"/>
        <color theme="1"/>
        <rFont val="Cambria"/>
        <family val="1"/>
      </rPr>
      <t xml:space="preserve">User need: </t>
    </r>
    <r>
      <rPr>
        <sz val="8"/>
        <color theme="1"/>
        <rFont val="Cambria"/>
        <family val="1"/>
      </rPr>
      <t xml:space="preserve">
HDOs need to detect traditional malware as well as unauthorized software that could interfere with proper operation of the device/system.</t>
    </r>
  </si>
  <si>
    <r>
      <rPr>
        <b/>
        <sz val="8"/>
        <color theme="1"/>
        <rFont val="Cambria"/>
        <family val="1"/>
      </rPr>
      <t xml:space="preserve">Requirement goal: </t>
    </r>
    <r>
      <rPr>
        <sz val="8"/>
        <color theme="1"/>
        <rFont val="Cambria"/>
        <family val="1"/>
      </rPr>
      <t xml:space="preserve">
Authentication policies need to be flexible to adapt to local HDO IT policy. As necessary, use node authentication when communicating HEALTH DATA.
</t>
    </r>
    <r>
      <rPr>
        <b/>
        <sz val="8"/>
        <color theme="1"/>
        <rFont val="Cambria"/>
        <family val="1"/>
      </rPr>
      <t xml:space="preserve">User need: 
</t>
    </r>
    <r>
      <rPr>
        <sz val="8"/>
        <color theme="1"/>
        <rFont val="Cambria"/>
        <family val="1"/>
      </rPr>
      <t>Capability of managing cross-machine accounts on a modality to protect HEALTH DATA access.
Support for stand-alone and central administration.
Support for node authentication according to industry standards.
To detect and prevent entity falsification (provide non-repudiation).</t>
    </r>
  </si>
  <si>
    <r>
      <rPr>
        <b/>
        <sz val="8"/>
        <color theme="1"/>
        <rFont val="Cambria"/>
        <family val="1"/>
      </rPr>
      <t xml:space="preserve">Requirement goal: </t>
    </r>
    <r>
      <rPr>
        <sz val="8"/>
        <color theme="1"/>
        <rFont val="Cambria"/>
        <family val="1"/>
      </rPr>
      <t xml:space="preserve">
Authentication policies need to be flexible to adapt to HDO IT policy. This requirement as a logical place to require person authentication when providing access to HEALTH DATA.
To control access to devices, network resources and HEALTH DATA and to generate non- repudiatable audit trails. This feature should be able to identify unambiguously and with certainty the individual who is accessing the network, device or resource.
NOTE This requirement is relaxed during “break-glass” operation. See capability “Emergency access.”
</t>
    </r>
    <r>
      <rPr>
        <b/>
        <sz val="8"/>
        <color theme="1"/>
        <rFont val="Cambria"/>
        <family val="1"/>
      </rPr>
      <t xml:space="preserve">User need: </t>
    </r>
    <r>
      <rPr>
        <sz val="8"/>
        <color theme="1"/>
        <rFont val="Cambria"/>
        <family val="1"/>
      </rPr>
      <t xml:space="preserve">
Capability of managing accounts on a modality to protect HEALTH DATA access.
Desirable to link to personal settings/preferences.
Support for stand-alone and central administration.
Single sign-on and same password on all workspots.
To detect and prevent person falsification (provide non-repudiation).
Role based access control (RBAC) capability desirable.</t>
    </r>
  </si>
  <si>
    <r>
      <rPr>
        <b/>
        <sz val="8"/>
        <color theme="1"/>
        <rFont val="Cambria"/>
        <family val="1"/>
      </rPr>
      <t xml:space="preserve">Requirement goal: </t>
    </r>
    <r>
      <rPr>
        <sz val="8"/>
        <color theme="1"/>
        <rFont val="Cambria"/>
        <family val="1"/>
      </rPr>
      <t xml:space="preserve">
Assure that unauthorized access does not compromise the system or data confidentiality, integrity and availability.
</t>
    </r>
    <r>
      <rPr>
        <b/>
        <sz val="8"/>
        <color theme="1"/>
        <rFont val="Cambria"/>
        <family val="1"/>
      </rPr>
      <t xml:space="preserve">User need: 
</t>
    </r>
    <r>
      <rPr>
        <sz val="8"/>
        <color theme="1"/>
        <rFont val="Cambria"/>
        <family val="1"/>
      </rPr>
      <t>Reasonable assurance that HEALTH DATA stored on products or media is and stays secure in a manner proportionate to the sensitivity and volume of data records on the device.
Systems are reasonably free from tampering or component removal that might compromise integrity, confidentiality or availability. Tampering (including device removal) is detectable.</t>
    </r>
  </si>
  <si>
    <r>
      <rPr>
        <b/>
        <sz val="8"/>
        <color theme="1"/>
        <rFont val="Cambria"/>
        <family val="1"/>
      </rPr>
      <t xml:space="preserve">Requirement goal: </t>
    </r>
    <r>
      <rPr>
        <sz val="8"/>
        <color theme="1"/>
        <rFont val="Cambria"/>
        <family val="1"/>
      </rPr>
      <t xml:space="preserve">
HDOs want an understanding of security throughout the full life cycle of a MEDICAL DEVICE.
MDM plans such that products are sustainable throughout their life cycle according internal quality systems and external regulations. Products provided with clear statement of expected life span.
Goal is to proactively manage impact of life cycle of components throughout a product’s full life cycle. This commercial off-the-shelf or 3rd party software includes operating systems, database systems, report generators, medical
imaging processing components etc. (assumption is that existing product creation processes already manages hardware component obsolescence). Third party includes here also internal suppliers of security vulnerable components with own
life cycle and support programs.
</t>
    </r>
    <r>
      <rPr>
        <b/>
        <sz val="8"/>
        <color theme="1"/>
        <rFont val="Cambria"/>
        <family val="1"/>
      </rPr>
      <t xml:space="preserve">User need: </t>
    </r>
    <r>
      <rPr>
        <sz val="8"/>
        <color theme="1"/>
        <rFont val="Cambria"/>
        <family val="1"/>
      </rPr>
      <t xml:space="preserve">
HDO contracts, policy and regulations require that vendors maintain/support the system during product life.
Updates and upgrades are expected when platform components become obsolete.
HDOs and service provider show extreme care in irreversibly erasing HEALTH DATA prior to storage devices being decommissioned (discarded, reused, resold or recycled). Such activities should be logged and audited.
Sales and service are well informed about security support offered per product during its life cycle.</t>
    </r>
  </si>
  <si>
    <r>
      <rPr>
        <b/>
        <sz val="8"/>
        <color theme="1"/>
        <rFont val="Cambria"/>
        <family val="1"/>
      </rPr>
      <t xml:space="preserve">Requirement goal: </t>
    </r>
    <r>
      <rPr>
        <sz val="8"/>
        <color theme="1"/>
        <rFont val="Cambria"/>
        <family val="1"/>
      </rPr>
      <t xml:space="preserve">
Adjust SECURITY CONTROLS on the MEDICAL DEVICE and/or software applications such that security is maximized (“hardened”) while maintaining INTENDED USE.
Minimize attack vectors and overall attack surface area via port closing; service removal, etc.
</t>
    </r>
    <r>
      <rPr>
        <b/>
        <sz val="8"/>
        <color theme="1"/>
        <rFont val="Cambria"/>
        <family val="1"/>
      </rPr>
      <t xml:space="preserve">User need: </t>
    </r>
    <r>
      <rPr>
        <sz val="8"/>
        <color theme="1"/>
        <rFont val="Cambria"/>
        <family val="1"/>
      </rPr>
      <t xml:space="preserve">
User requires a system that is stable and provides just those services specified and required according to its INTENDED USE with a minimum of maintenance activities.
HDO IT requires systems connected to their network to be secure on delivery and hardened against misuse and attacks.
It is desirable for the user to inform the MDM of suspected security breaches and perceived weaknesses in user equipment.</t>
    </r>
  </si>
  <si>
    <r>
      <rPr>
        <b/>
        <sz val="8"/>
        <color theme="1"/>
        <rFont val="Cambria"/>
        <family val="1"/>
      </rPr>
      <t xml:space="preserve">Requirement goal: </t>
    </r>
    <r>
      <rPr>
        <sz val="8"/>
        <color theme="1"/>
        <rFont val="Cambria"/>
        <family val="1"/>
      </rPr>
      <t xml:space="preserve">
Ensure that security guidance for OPERATORS and administrators of the system is available. Separate manuals for OPERATORS and administrators (including MDM sales and service) are desirable as they allow understanding of full administrative
functions to be kept only by administrators.
</t>
    </r>
    <r>
      <rPr>
        <b/>
        <sz val="8"/>
        <color theme="1"/>
        <rFont val="Cambria"/>
        <family val="1"/>
      </rPr>
      <t xml:space="preserve">User need: </t>
    </r>
    <r>
      <rPr>
        <sz val="8"/>
        <color theme="1"/>
        <rFont val="Cambria"/>
        <family val="1"/>
      </rPr>
      <t xml:space="preserve">
OPERATOR should be clearly informed about his responsibilities and secure way of working with the system.
The administrator needs information about managing, customizing and monitoring the system (i.e. access control lists, audit logs, etc.).
Administrator needs clear understanding of SECURITY CAPABILITIES to allow HEALTH DATA RISK ASSESSMENT per appropriate regulatory requirement.
Sales and service also need information about the system’s SECURITY CAPABILITIES and secure way of working.
It is desirable for the user to know how and when to inform the MDM of suspected security breaches and perceived weaknesses in user equipment.</t>
    </r>
  </si>
  <si>
    <r>
      <rPr>
        <b/>
        <sz val="8"/>
        <color theme="1"/>
        <rFont val="Cambria"/>
        <family val="1"/>
      </rPr>
      <t xml:space="preserve">Requirement goal: </t>
    </r>
    <r>
      <rPr>
        <sz val="8"/>
        <color theme="1"/>
        <rFont val="Cambria"/>
        <family val="1"/>
      </rPr>
      <t xml:space="preserve">
Device meets local laws, regulations and standards (e.g. USA HIPAA, EU 95/46/EC derived national laws) according to HDO needs to ensure the confidentiality of transmitted HEALTH DATA.
</t>
    </r>
    <r>
      <rPr>
        <b/>
        <sz val="8"/>
        <color theme="1"/>
        <rFont val="Cambria"/>
        <family val="1"/>
      </rPr>
      <t xml:space="preserve">User need: </t>
    </r>
    <r>
      <rPr>
        <sz val="8"/>
        <color theme="1"/>
        <rFont val="Cambria"/>
        <family val="1"/>
      </rPr>
      <t xml:space="preserve">
Assurance that HEALTH DATA confidentiality is maintained during transmission between authenticated nodes. This allows transport of HEALTH DATA over relatively open networks and/or environment where strong HDO IT policies for HEALTH DATA
integrity and confidentiality are in use.
See IEC TR 80001-2-3:2012 for more information on RISK MANAGEMENT for wireless network systems.</t>
    </r>
  </si>
  <si>
    <r>
      <rPr>
        <b/>
        <sz val="8"/>
        <color theme="1"/>
        <rFont val="Cambria"/>
        <family val="1"/>
      </rPr>
      <t xml:space="preserve">Requirement goal: </t>
    </r>
    <r>
      <rPr>
        <sz val="8"/>
        <color theme="1"/>
        <rFont val="Cambria"/>
        <family val="1"/>
      </rPr>
      <t xml:space="preserve">
MDM establishes technical controls to mitigate the potential for compromise to the integrity and confidentiality of HEALTH DATA stored on products or removable media.
</t>
    </r>
    <r>
      <rPr>
        <b/>
        <sz val="8"/>
        <color theme="1"/>
        <rFont val="Cambria"/>
        <family val="1"/>
      </rPr>
      <t xml:space="preserve">User need: </t>
    </r>
    <r>
      <rPr>
        <sz val="8"/>
        <color theme="1"/>
        <rFont val="Cambria"/>
        <family val="1"/>
      </rPr>
      <t xml:space="preserve">
Reasonable assurance that HEALTH DATA stored on products or media is and stays secure.
Encryption has to be considered for HEALTH DATA stored on MEDICAL DEVICES based on RISK ANALYSIS.
For HEALTH DATA stored on removable media, encryption might protect confidentiality/ integrity for clinical users but also MDM service and application engineers collecting clinical data.
A mechanism for encryption key management consistent with conventional use,
service access, emergency “break-glass” access.
Encryption method and strength takes into consideration the volume (extent of record collection/aggregation) and sensitivity of data.</t>
    </r>
  </si>
  <si>
    <r>
      <rPr>
        <b/>
        <sz val="8"/>
        <color theme="1"/>
        <rFont val="Cambria"/>
        <family val="1"/>
      </rPr>
      <t xml:space="preserve">Requirement goal: </t>
    </r>
    <r>
      <rPr>
        <sz val="8"/>
        <color theme="1"/>
        <rFont val="Cambria"/>
        <family val="1"/>
      </rPr>
      <t xml:space="preserve">
Device protects the integrity of transmitted HEALTH DATA.
</t>
    </r>
    <r>
      <rPr>
        <b/>
        <sz val="8"/>
        <color theme="1"/>
        <rFont val="Cambria"/>
        <family val="1"/>
      </rPr>
      <t xml:space="preserve">User need: </t>
    </r>
    <r>
      <rPr>
        <sz val="8"/>
        <color theme="1"/>
        <rFont val="Cambria"/>
        <family val="1"/>
      </rPr>
      <t xml:space="preserve">
Assurance that integrity of HEALTH DATA is maintained during transmission. This allows transmission of HEALTH DATA over relatively open networks or environment where strong policies for HEALTH DATA integrity are in use.</t>
    </r>
  </si>
  <si>
    <t>AC-12 Session Termination</t>
  </si>
  <si>
    <t>Additional Stryker Guidance for Control</t>
  </si>
  <si>
    <t>(1) (2) (3) (4) (5) (11) (12) (13)</t>
  </si>
  <si>
    <t>(1) (2) (5) (9) (10)</t>
  </si>
  <si>
    <t>(1) (2) (3) (5) (9) (10)</t>
  </si>
  <si>
    <t>(1) (4) (5)</t>
  </si>
  <si>
    <t>(5)</t>
  </si>
  <si>
    <r>
      <t xml:space="preserve">Assessment Required?
</t>
    </r>
    <r>
      <rPr>
        <sz val="8.5"/>
        <rFont val="Cambria"/>
        <family val="1"/>
      </rPr>
      <t>Y = Control must be assessed; Number(s) refers to control enhancement(s) that must be assessed</t>
    </r>
  </si>
  <si>
    <t>(1) (3) (5) (6)</t>
  </si>
  <si>
    <t>(4)</t>
  </si>
  <si>
    <t>(1) (3) (7)</t>
  </si>
  <si>
    <t>(1) (2) (3) (7)</t>
  </si>
  <si>
    <t>(1) (2) (5)</t>
  </si>
  <si>
    <t>(1) (3) (8)</t>
  </si>
  <si>
    <t>(1) (2) (3) (4) (5) (8)</t>
  </si>
  <si>
    <t>(2) (4)</t>
  </si>
  <si>
    <t>(1) (12)</t>
  </si>
  <si>
    <t>(1) (2) (3) (8) (11) (12)</t>
  </si>
  <si>
    <t>(1) (2) (3) (4) (8) (9) (11) (12)</t>
  </si>
  <si>
    <t>(1) (11)</t>
  </si>
  <si>
    <t>(1) (2) (3) (11)</t>
  </si>
  <si>
    <t>(1) (2) (9) (10)</t>
  </si>
  <si>
    <t>(3) (4) (5) (7)</t>
  </si>
  <si>
    <t>(3) (4) (5) (7) (8) (18 (21)</t>
  </si>
  <si>
    <t>(2) (4) (5)</t>
  </si>
  <si>
    <t>(1) (7)</t>
  </si>
  <si>
    <t>(1) (2) (5) (7) (14)</t>
  </si>
  <si>
    <t>PM-12
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</si>
  <si>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</si>
  <si>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</si>
  <si>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if not using NIST control and applicable control enhancement(s)/ Clarification notes</t>
  </si>
  <si>
    <t>PM-9 Risk management strategy</t>
  </si>
  <si>
    <t>SA-4 Acquisition process</t>
  </si>
  <si>
    <t>SA-15 Development process, standards and tools</t>
  </si>
  <si>
    <t>SI-6 Security functionality verification</t>
  </si>
  <si>
    <t>CAPABILITY SELECTIONS FROM THE CAPABILITITES ASSESSMENT PAGE</t>
  </si>
  <si>
    <t>LOGIC CHART:</t>
  </si>
  <si>
    <t>CAPABILITY FILTER TABLE</t>
  </si>
  <si>
    <t>x = control applies for capability; S = capability SELECTED and thus control is in scope</t>
  </si>
  <si>
    <t>Does the device systematically process any Protected Health Information (PHI) or Personal Information (PI)?</t>
  </si>
  <si>
    <t>Answer yes if the device has software with the capability to collect and process personal information; e.g. a defibrillator that collects and stores a patient name and vital signals (e.g. ECG) and is connected to a cloud system.</t>
  </si>
  <si>
    <t>The product life cycle could comprise the creation of the product (e.g. planning for patient specific implants), its distribution, sale and/or maintenance.</t>
  </si>
  <si>
    <t>Instructions for this worksheet</t>
  </si>
  <si>
    <t>Section 1. Identifying Information (enter N/A for any items that do not apply)</t>
  </si>
  <si>
    <t>Form Instructions</t>
  </si>
  <si>
    <t>2. Complete the Capabilities Assessment worksheet, following instructions on that page.</t>
  </si>
  <si>
    <t>Section 3. Applicable Security Capabilities</t>
  </si>
  <si>
    <t>Section 4. Privacy by Design filtering questions</t>
  </si>
  <si>
    <t>3. Select Yes/No for to indicate applicability of each capability listed in Section 3.</t>
  </si>
  <si>
    <t>4. Enter rationale for any capability determined not to apply.</t>
  </si>
  <si>
    <t>5. Complete Section 4 to determine if Privacy by Design requirements apply.</t>
  </si>
  <si>
    <t>See AAMI/IEC TIR80001-2-8:2016 for relationship of each capability to NIST security controls. Click the Capability name to see additional explanation and a list of related MDS2 questions.</t>
  </si>
  <si>
    <t>Rationale for not using / Traceability reference if using</t>
  </si>
  <si>
    <t>7. For each applicable capability, once the capability has been added to the design inputs for the product, enter traceability reference number (e.g. the design inputs document number).</t>
  </si>
  <si>
    <t>Section 5. NIST Security Controls (from NIST SP 800-53 rev4)</t>
  </si>
  <si>
    <t>1. Refer to D0000061606 for requirements related to the PSSA.</t>
  </si>
  <si>
    <t>Traceability Reference</t>
  </si>
  <si>
    <t xml:space="preserve">     Note: The Table of Contents below explains the purpose of each worksheet in this file. Only the first three worksheets must be completed. The others are for reference.</t>
  </si>
  <si>
    <r>
      <t xml:space="preserve">3. In Section 5 indicate which controls will be included in the product design ("Yes" means that the control </t>
    </r>
    <r>
      <rPr>
        <u/>
        <sz val="9"/>
        <color theme="4" tint="-0.249977111117893"/>
        <rFont val="Cambria"/>
        <family val="1"/>
      </rPr>
      <t>and</t>
    </r>
    <r>
      <rPr>
        <sz val="9"/>
        <color theme="4" tint="-0.249977111117893"/>
        <rFont val="Cambria"/>
        <family val="1"/>
      </rPr>
      <t xml:space="preserve"> any listed control enhancements will be incorporated). Enter justification for any assessment-required control that will not be included.</t>
    </r>
  </si>
  <si>
    <t>1. Complete Identifying Information (Section 1). Keep information up to date if document in revised. Use of Change History section is optional unless required by local procedure.</t>
  </si>
  <si>
    <t>REFERENCE FOR POTENTIAL IMPACT LEVEL SELECTION</t>
  </si>
  <si>
    <t>From FIPS PUB 199:</t>
  </si>
  <si>
    <t>Impact Levels</t>
  </si>
  <si>
    <t>Guidance for selecting Potential Impact</t>
  </si>
  <si>
    <t>2. Complete Section 2, selecting potential impact and entering rationale.</t>
  </si>
  <si>
    <t>(impact-level agnostic)</t>
  </si>
  <si>
    <t>POTENTIAL-IMPACT-BASED CONTROL DETERMINATION</t>
  </si>
  <si>
    <t>SELECTED POTENTIAL IMPACT LEVEL</t>
  </si>
  <si>
    <t>IMPACT-BASED CONTROL ENHANCEMENTS</t>
  </si>
  <si>
    <t>LOW</t>
  </si>
  <si>
    <t>HIGH</t>
  </si>
  <si>
    <t>ACTUAL BASED ON LEVEL</t>
  </si>
  <si>
    <t>OVERALL Potential Impact Level</t>
  </si>
  <si>
    <t>MODERATE</t>
  </si>
  <si>
    <t xml:space="preserve">   Note: When the "Y" in the Assessment Required column is followed by one or more numbers, it means that the Control Enhancement(s) of the same number(s) must be assessed in connection with the Security Control.</t>
  </si>
  <si>
    <t xml:space="preserve">   Note: The Logic Table worksheet demonstrates how the selected capabilities and the potential impact level determine which controls and control enhancements must be assessed.</t>
  </si>
  <si>
    <t>DATA VALIDATION</t>
  </si>
  <si>
    <t>High</t>
  </si>
  <si>
    <t>Moderate</t>
  </si>
  <si>
    <t>Low</t>
  </si>
  <si>
    <t>No</t>
  </si>
  <si>
    <t>Section 2. Potential Impact Selection (See Impact Levels tab)</t>
  </si>
  <si>
    <t>Is there any processing of PHI or PI as part of the product life cycle?</t>
  </si>
  <si>
    <t>The corporate PKI solution should be used where applicable. Consult with the Product Security Head or PKI certificate policy owner to get the latest certificate policy (CP).</t>
  </si>
  <si>
    <t>Privacy BR</t>
  </si>
  <si>
    <t>Full text of the Privacy by Design baseline requirements associated with each family and sub-element of the Privacy by Design framework</t>
  </si>
  <si>
    <t>PRODUCT SECURITY STANDARD ASSESSMENT - Privacy by Design (PbD) Baseline Requirements</t>
  </si>
  <si>
    <t>PbD Family and Purpose</t>
  </si>
  <si>
    <t>PbD Sub-element and Purpose</t>
  </si>
  <si>
    <t>1.1.1 Authority to collect in GDPR</t>
  </si>
  <si>
    <t>1.1.2 Authority to collect in HIPAA</t>
  </si>
  <si>
    <t>1.1.3 Authority to collect in architectural diagrams</t>
  </si>
  <si>
    <t>(1) A system architecture visual shall depict the data flow of privacy data through major components and interfaces of the device.
(2) An architectural context diagram shall depict how the device will be embedded in a customer environment and how the above defined roles apply in this device application context.
(3) The system architecture visual and the architectural context diagram shall also be documented in the Security Operations Manual (SOM) for customer information reasons without disclosing proprietary information.</t>
  </si>
  <si>
    <t>(1) When SYK is a covered entity (very unlikely) contact legal in order to clarify specific requirements. 
(2) When SYK is a business associate establish a Business Associate Agreement.</t>
  </si>
  <si>
    <r>
      <rPr>
        <b/>
        <sz val="9"/>
        <rFont val="Cambria"/>
        <family val="1"/>
      </rPr>
      <t>1.1 Authority to collect</t>
    </r>
    <r>
      <rPr>
        <sz val="9"/>
        <rFont val="Cambria"/>
        <family val="1"/>
      </rPr>
      <t xml:space="preserve">
Specification of Controller/Processor (GDPR), Covered Entity/Business Associate (HIPAA), consent, data flows</t>
    </r>
  </si>
  <si>
    <r>
      <rPr>
        <b/>
        <sz val="9"/>
        <color theme="1"/>
        <rFont val="Cambria"/>
        <family val="1"/>
      </rPr>
      <t>1.2 Purpose specification</t>
    </r>
    <r>
      <rPr>
        <sz val="9"/>
        <color theme="1"/>
        <rFont val="Cambria"/>
        <family val="1"/>
      </rPr>
      <t xml:space="preserve">
Personal data may only be collected for specified, explicit and legitimate purposes. Define purpose of collection. Ensure data flow structure supports only defined purpose. </t>
    </r>
  </si>
  <si>
    <t>1.2.1 Purpose specification in architectural diagrams</t>
  </si>
  <si>
    <t>1.2.2 Purpose limitation</t>
  </si>
  <si>
    <t>1.2.3 Purpose definition in SOM</t>
  </si>
  <si>
    <t>The main purpose shall be explicitly defined in an architectural document.</t>
  </si>
  <si>
    <t>The purpose definition shall be documented in the Security Operations Manual (SOM).</t>
  </si>
  <si>
    <r>
      <t xml:space="preserve">  Definition of key privacy terms and additional Privacy by Design explanations may be located in D0000061607, </t>
    </r>
    <r>
      <rPr>
        <sz val="11"/>
        <rFont val="Cambria"/>
        <family val="1"/>
      </rPr>
      <t>Privacy by Design</t>
    </r>
    <r>
      <rPr>
        <i/>
        <sz val="11"/>
        <rFont val="Cambria"/>
        <family val="1"/>
      </rPr>
      <t>.</t>
    </r>
  </si>
  <si>
    <r>
      <t xml:space="preserve">1. Authority &amp; Purpose
</t>
    </r>
    <r>
      <rPr>
        <sz val="10"/>
        <color theme="1"/>
        <rFont val="Cambria"/>
        <family val="1"/>
      </rPr>
      <t>This family ensures that organizations:
(i) identify the legal bases that authorize a particular personal information (PI) collection or activity that impacts privacy; and (ii) specify in their notices the purpose(s) for which PI is collected.</t>
    </r>
  </si>
  <si>
    <r>
      <t xml:space="preserve">2. Accountability, Audit, Risk Management
</t>
    </r>
    <r>
      <rPr>
        <sz val="10"/>
        <color theme="1"/>
        <rFont val="Cambria"/>
        <family val="1"/>
      </rPr>
      <t>This family enhances public confidence through effective controls for governance, monitoring, risk management, and assessment to demonstrate that organizations are complying with applicable privacy protection requirements and minimizing overall privacy risk.</t>
    </r>
  </si>
  <si>
    <r>
      <rPr>
        <b/>
        <sz val="9"/>
        <color theme="1"/>
        <rFont val="Cambria"/>
        <family val="1"/>
      </rPr>
      <t>2.1 Governance &amp; Privacy Program</t>
    </r>
    <r>
      <rPr>
        <sz val="9"/>
        <color theme="1"/>
        <rFont val="Cambria"/>
        <family val="1"/>
      </rPr>
      <t xml:space="preserve">
Senior roles are appointed to safeguard Privacy &amp; Security</t>
    </r>
  </si>
  <si>
    <t>This sub-element has no baseline requirements for the design of individual products. It relates to systemic or orgnizational privacy requirements.</t>
  </si>
  <si>
    <r>
      <rPr>
        <b/>
        <sz val="9"/>
        <color theme="1"/>
        <rFont val="Cambria"/>
        <family val="1"/>
      </rPr>
      <t>2.2 Privacy Impact &amp; Risk Assessment</t>
    </r>
    <r>
      <rPr>
        <sz val="9"/>
        <color theme="1"/>
        <rFont val="Cambria"/>
        <family val="1"/>
      </rPr>
      <t xml:space="preserve">
Standard methods are used to conduct risk assessments &amp; mitigate risk</t>
    </r>
  </si>
  <si>
    <t>2.2.1 Data Privacy Impact Assessment</t>
  </si>
  <si>
    <t>A (Data) Privacy Impact Assessment (DPIA) shall be performed. The outcome of the privacy impact assessment may need to be considered in (a) the security risk assessment, or (b) any other design output documentation for further specification of data protection controls.</t>
  </si>
  <si>
    <t>2.7.1 Data minimization</t>
  </si>
  <si>
    <t>2.7.3 Anonymization</t>
  </si>
  <si>
    <t>2.7.2 Pseudonymization</t>
  </si>
  <si>
    <t>2.7.4 Encryption</t>
  </si>
  <si>
    <r>
      <rPr>
        <b/>
        <sz val="9"/>
        <color theme="1"/>
        <rFont val="Cambria"/>
        <family val="1"/>
      </rPr>
      <t>2.8 Accounting of Disclosure</t>
    </r>
    <r>
      <rPr>
        <sz val="9"/>
        <color theme="1"/>
        <rFont val="Cambria"/>
        <family val="1"/>
      </rPr>
      <t xml:space="preserve">
Use of data inventory, registration of disclosures</t>
    </r>
  </si>
  <si>
    <r>
      <rPr>
        <b/>
        <sz val="9"/>
        <color theme="1"/>
        <rFont val="Cambria"/>
        <family val="1"/>
      </rPr>
      <t>2.7 Privacy Enhanced System Design &amp; Development</t>
    </r>
    <r>
      <rPr>
        <sz val="9"/>
        <color theme="1"/>
        <rFont val="Cambria"/>
        <family val="1"/>
      </rPr>
      <t xml:space="preserve">
Use of access controls, anonymization, pseudonymization, and/or encryption</t>
    </r>
  </si>
  <si>
    <r>
      <rPr>
        <b/>
        <sz val="9"/>
        <color theme="1"/>
        <rFont val="Cambria"/>
        <family val="1"/>
      </rPr>
      <t>2.6 Privacy Reporting</t>
    </r>
    <r>
      <rPr>
        <sz val="9"/>
        <color theme="1"/>
        <rFont val="Cambria"/>
        <family val="1"/>
      </rPr>
      <t xml:space="preserve">
Reporting to senior management, and to authorities where required</t>
    </r>
  </si>
  <si>
    <r>
      <rPr>
        <b/>
        <sz val="9"/>
        <color theme="1"/>
        <rFont val="Cambria"/>
        <family val="1"/>
      </rPr>
      <t>2.5 Privacy Awareness &amp; Training</t>
    </r>
    <r>
      <rPr>
        <sz val="9"/>
        <color theme="1"/>
        <rFont val="Cambria"/>
        <family val="1"/>
      </rPr>
      <t xml:space="preserve">
The workforce is trained on the requirements</t>
    </r>
  </si>
  <si>
    <r>
      <rPr>
        <b/>
        <sz val="9"/>
        <color theme="1"/>
        <rFont val="Cambria"/>
        <family val="1"/>
      </rPr>
      <t>2.4 Privacy Monitoring and Auditing</t>
    </r>
    <r>
      <rPr>
        <sz val="9"/>
        <color theme="1"/>
        <rFont val="Cambria"/>
        <family val="1"/>
      </rPr>
      <t xml:space="preserve">
Auditing program defines responsibilities</t>
    </r>
  </si>
  <si>
    <r>
      <rPr>
        <b/>
        <sz val="9"/>
        <color theme="1"/>
        <rFont val="Cambria"/>
        <family val="1"/>
      </rPr>
      <t>2.3 Privacy Requirements for Contractors and Service Providers</t>
    </r>
    <r>
      <rPr>
        <sz val="9"/>
        <color theme="1"/>
        <rFont val="Cambria"/>
        <family val="1"/>
      </rPr>
      <t xml:space="preserve">
Contracts are used to establish requirements for contractors and providers</t>
    </r>
  </si>
  <si>
    <t>Use the least amount of Personal information in order to fulfill the defined purpose and control access based on 'need to know' and/or roles and responsibilities. Consider the use of independent certified partners to verify.</t>
  </si>
  <si>
    <t>Ensure with appropriate techniques that critical (health) information cannot be related to its related individual without additional information. Consider the use of independent certified partners to verify.</t>
  </si>
  <si>
    <t>Ensure with appropriate techniques and in a statistical valid manner that critical (health) information cannot be related to its related individual in any way. Consider the use of independent certified partners to verify.</t>
  </si>
  <si>
    <t>Ensure that data at rest and data in transition is encrypted. Consider the use of independent certified partners to verify.</t>
  </si>
  <si>
    <r>
      <t xml:space="preserve">3. Data Quality &amp; Integrity
</t>
    </r>
    <r>
      <rPr>
        <sz val="10"/>
        <color theme="1"/>
        <rFont val="Cambria"/>
        <family val="1"/>
      </rPr>
      <t>This family enhances public confidence that any personally identifiable information (PI) collected and maintained by organizations is accurate, relevant, timely, and complete for the purpose for which it is to be used, as specified in public notices.</t>
    </r>
  </si>
  <si>
    <r>
      <rPr>
        <b/>
        <sz val="9"/>
        <color theme="1"/>
        <rFont val="Cambria"/>
        <family val="1"/>
      </rPr>
      <t>3.1  Data Quality</t>
    </r>
    <r>
      <rPr>
        <sz val="9"/>
        <color theme="1"/>
        <rFont val="Cambria"/>
        <family val="1"/>
      </rPr>
      <t xml:space="preserve">
Ensure mechanisms exist to keep data up to date, discover mistaken data and have the ability to correct data.</t>
    </r>
  </si>
  <si>
    <r>
      <rPr>
        <b/>
        <sz val="9"/>
        <color rgb="FF000000"/>
        <rFont val="Cambria"/>
        <family val="1"/>
      </rPr>
      <t>3.2 Data Integrity &amp; Data Integrity Board</t>
    </r>
    <r>
      <rPr>
        <sz val="9"/>
        <color rgb="FF000000"/>
        <rFont val="Cambria"/>
        <family val="1"/>
      </rPr>
      <t xml:space="preserve">
Establish methods to ensure confidentiality, integrity and availability of personal information and flags for vulnerabilities</t>
    </r>
  </si>
  <si>
    <t>3.1.2 Data integrity in the SOM</t>
  </si>
  <si>
    <t>3.1.1 Data Quality Mechanism</t>
  </si>
  <si>
    <t>3.2.1 Additional Data Processing Functions for Integrity</t>
  </si>
  <si>
    <t>In order to maintain the integrity of PI, suitable data processing functionality may be considered. For instance, an automatic audit function can be used to flag relevant changes to data or other specific requirements of "Electronic Code of Federal Regulations, Part 11" may apply.</t>
  </si>
  <si>
    <t xml:space="preserve">The Security Operations Manual (SOM) shall contain appropriate instructions when customer involvement is needed to maintain data integrity.
</t>
  </si>
  <si>
    <t xml:space="preserve">A mechanism shall ensure that data is kept up to date, discover mistaken data, and have the ability to correct data.
  </t>
  </si>
  <si>
    <r>
      <rPr>
        <b/>
        <sz val="9"/>
        <color theme="1"/>
        <rFont val="Cambria"/>
        <family val="1"/>
      </rPr>
      <t>4.2 Data Retention and Disposal</t>
    </r>
    <r>
      <rPr>
        <sz val="9"/>
        <color theme="1"/>
        <rFont val="Cambria"/>
        <family val="1"/>
      </rPr>
      <t xml:space="preserve">
Only keep data for duration required by law and as needed for the purpose; delete afterward</t>
    </r>
  </si>
  <si>
    <r>
      <rPr>
        <b/>
        <sz val="9"/>
        <color theme="1"/>
        <rFont val="Cambria"/>
        <family val="1"/>
      </rPr>
      <t>4.1 Minimization of personally identifiable Information</t>
    </r>
    <r>
      <rPr>
        <sz val="9"/>
        <color theme="1"/>
        <rFont val="Cambria"/>
        <family val="1"/>
      </rPr>
      <t xml:space="preserve">
Collect only minimal amount of data</t>
    </r>
  </si>
  <si>
    <r>
      <rPr>
        <b/>
        <sz val="9"/>
        <color theme="1"/>
        <rFont val="Cambria"/>
        <family val="1"/>
      </rPr>
      <t>4.3 Minimization of PII used in Testing, Training, and IP</t>
    </r>
    <r>
      <rPr>
        <sz val="9"/>
        <color theme="1"/>
        <rFont val="Cambria"/>
        <family val="1"/>
      </rPr>
      <t xml:space="preserve">
Use of minimal identifiable data for testing</t>
    </r>
  </si>
  <si>
    <t>When test data is needed, dummy data shall be specified and used instead of personal data from real persons. This may consist of de-identified data or 'fake' data not derived from real personal data.</t>
  </si>
  <si>
    <t>4.3.1 Use of Dummy Data for Testing</t>
  </si>
  <si>
    <r>
      <t xml:space="preserve">4. Data Minimization &amp; Retention
</t>
    </r>
    <r>
      <rPr>
        <sz val="10"/>
        <color theme="1"/>
        <rFont val="Cambria"/>
        <family val="1"/>
      </rPr>
      <t>This family helps organizations implement the data minimization and retention requirements to collect, use, and retain only personal information (PI) that is relevant and necessary for the purpose for which it was originally collected. Organizations retain PI for only as long as necessary to fulfill the purpose(s) specified in public notices and in accordance with approved record retention schedules</t>
    </r>
    <r>
      <rPr>
        <b/>
        <sz val="10"/>
        <color theme="1"/>
        <rFont val="Cambria"/>
        <family val="1"/>
      </rPr>
      <t>.</t>
    </r>
  </si>
  <si>
    <t>The data and functional structure of the device shall guarantee the purpose limitations and shall not allow the system to be used outside the scope of the purpose definition. This means that the personal information acquired and kept by the device shall be restricted to information which is necessary to fulfill the stated purpose.</t>
  </si>
  <si>
    <t>This sub-element requires that the device is designed so the it only acquires and keeps personal information to the extent that is needed to fulfill the purpose outlined in the purpose specification, and requires the purpose definition to be documented in the SOM. Since these requirements are already stated in 1.2.2 and 1.2.3 above, they do not need to be assessed again within family 4.1.</t>
  </si>
  <si>
    <t>4.2.2 Time Stamp Identification</t>
  </si>
  <si>
    <t>4.2.3 Data Disposal in SOM</t>
  </si>
  <si>
    <t xml:space="preserve">Include a statement in the Security Operations Manual (SOM) to ensure that the customer follows applicable data minimization rules and to explain how data my be deleted.
</t>
  </si>
  <si>
    <t>4.2.1 Enabling deletion of data</t>
  </si>
  <si>
    <t xml:space="preserve">Include functionality that allows data deletion to ensure that data is not kept longer than defined in the purpose specification.
</t>
  </si>
  <si>
    <t xml:space="preserve">Mark personal data with time stamp information to enable it to be selected for deletion on the basis of when it was acquired or stored.
</t>
  </si>
  <si>
    <r>
      <t xml:space="preserve">5. Individual Participation &amp; Redress
</t>
    </r>
    <r>
      <rPr>
        <sz val="10"/>
        <color theme="1"/>
        <rFont val="Cambria"/>
        <family val="1"/>
      </rPr>
      <t>This family addresses the need to make individuals active participants in the decision-making process regarding the collection and use of their personally identifiable information (PII). By providing individuals with access to PII and the ability to have their PII corrected or amended, as appropriate, the controls in this family enhance public confidence in organizational decisions made based on the PII.</t>
    </r>
  </si>
  <si>
    <r>
      <rPr>
        <b/>
        <sz val="9"/>
        <color theme="1"/>
        <rFont val="Cambria"/>
        <family val="1"/>
      </rPr>
      <t xml:space="preserve">5.1 Consent
</t>
    </r>
    <r>
      <rPr>
        <sz val="9"/>
        <color theme="1"/>
        <rFont val="Cambria"/>
        <family val="1"/>
      </rPr>
      <t xml:space="preserve">
If Stryker acts as a controller and collects PHI, consent from individuals may be necessary</t>
    </r>
  </si>
  <si>
    <r>
      <rPr>
        <b/>
        <sz val="9"/>
        <color theme="1"/>
        <rFont val="Cambria"/>
        <family val="1"/>
      </rPr>
      <t xml:space="preserve">5.2 Individual Access
</t>
    </r>
    <r>
      <rPr>
        <sz val="9"/>
        <color theme="1"/>
        <rFont val="Cambria"/>
        <family val="1"/>
      </rPr>
      <t xml:space="preserve">
Responding to individuals' requests for access to their PI</t>
    </r>
  </si>
  <si>
    <r>
      <rPr>
        <b/>
        <sz val="9"/>
        <color theme="1"/>
        <rFont val="Cambria"/>
        <family val="1"/>
      </rPr>
      <t>5.3 Redress</t>
    </r>
    <r>
      <rPr>
        <sz val="9"/>
        <color theme="1"/>
        <rFont val="Cambria"/>
        <family val="1"/>
      </rPr>
      <t xml:space="preserve">
Responding to individuals' requests for deletion, restriction, revision, etc. of their PI</t>
    </r>
  </si>
  <si>
    <r>
      <rPr>
        <b/>
        <sz val="9"/>
        <color theme="1"/>
        <rFont val="Cambria"/>
        <family val="1"/>
      </rPr>
      <t>5.4 Complaint or request management</t>
    </r>
    <r>
      <rPr>
        <sz val="9"/>
        <color theme="1"/>
        <rFont val="Cambria"/>
        <family val="1"/>
      </rPr>
      <t xml:space="preserve">
Responding to complaints and general requests</t>
    </r>
  </si>
  <si>
    <t>5.1.1 Consent if Controller</t>
  </si>
  <si>
    <t>5.1.2 Consent if Processor</t>
  </si>
  <si>
    <t>If Stryker is defined as data controller for this product, consider setting up the workflow such that a patient consent degree is required before any data processing starts.</t>
  </si>
  <si>
    <t>If Stryker is defined as data processor for this product, consider adding a warning statement on the device with a message similar to, "This product processes personal data. The surgeon is responsible for obtaining patient consent for product use when appropriate."</t>
  </si>
  <si>
    <t>The device shall be able to support requests of individuals for deletion, restriction of processing, revision or portability of their Personal Information.
Note: Patients do not need to get access to the device or be able to perform the modifications themselves. A confirmation of deletion, continued restricted use, revision/correction of data or portable copy could satisfy this requirement.</t>
  </si>
  <si>
    <t>5.3.1 Functionality for Individual Data Activity Requests</t>
  </si>
  <si>
    <t>5.2.1 Functionality for Individual Data Access Requests</t>
  </si>
  <si>
    <t>The device shall be able to support requests of individuals for access to their Personal Information.
Note: Patients do not need to get access to the device. A machine-readable (soft copy) export summary (pdf) could satisfy this requirement. Ensure that PI from others is redacted.</t>
  </si>
  <si>
    <r>
      <t xml:space="preserve">6. Security
</t>
    </r>
    <r>
      <rPr>
        <sz val="10"/>
        <color theme="1"/>
        <rFont val="Cambria"/>
        <family val="1"/>
      </rPr>
      <t>This family supplements the security controls  to ensure that technical, physical, and administrative safeguards are in place to protect personally identifiable information (PII) collected or maintained by organizations against loss, unauthorized access, or disclosure, and to ensure that planning and responses to privacy incidents comply with security regulations worldwide. The controls in this family are implemented in coordination with information security personnel and in accordance with the existing Risk Management Framework.</t>
    </r>
  </si>
  <si>
    <t>This sub-element's requirements are covered by the architectural and data flow requirements in sub-element 1.2 Purpose Specification.</t>
  </si>
  <si>
    <r>
      <rPr>
        <b/>
        <sz val="9"/>
        <color theme="1"/>
        <rFont val="Cambria"/>
        <family val="1"/>
      </rPr>
      <t xml:space="preserve">
6.2 Privacy Incident Response</t>
    </r>
    <r>
      <rPr>
        <sz val="9"/>
        <color theme="1"/>
        <rFont val="Cambria"/>
        <family val="1"/>
      </rPr>
      <t xml:space="preserve">
Incident response plans, breach notification assessment and methods
</t>
    </r>
  </si>
  <si>
    <r>
      <rPr>
        <b/>
        <sz val="9"/>
        <color theme="1"/>
        <rFont val="Cambria"/>
        <family val="1"/>
      </rPr>
      <t xml:space="preserve">
6.1 Inventory of Personally Identifiable Information</t>
    </r>
    <r>
      <rPr>
        <sz val="9"/>
        <color theme="1"/>
        <rFont val="Cambria"/>
        <family val="1"/>
      </rPr>
      <t xml:space="preserve">
Data Inventory, Data Flows, Product Lifecycle Overview, Contracts
</t>
    </r>
  </si>
  <si>
    <r>
      <t xml:space="preserve">7. Transparency
</t>
    </r>
    <r>
      <rPr>
        <sz val="10"/>
        <color theme="1"/>
        <rFont val="Cambria"/>
        <family val="1"/>
      </rPr>
      <t>This family ensures that organizations provide public notice of their information practices and the privacy impact of their programs and activities.</t>
    </r>
  </si>
  <si>
    <r>
      <rPr>
        <b/>
        <sz val="9"/>
        <color theme="1"/>
        <rFont val="Cambria"/>
        <family val="1"/>
      </rPr>
      <t>7.1 Privacy Notice</t>
    </r>
    <r>
      <rPr>
        <sz val="9"/>
        <color theme="1"/>
        <rFont val="Cambria"/>
        <family val="1"/>
      </rPr>
      <t xml:space="preserve">
Where Stryker is a data controller (GDPR) it needs to inform individuals about its PI collection and privacy practices through a privacy statement</t>
    </r>
  </si>
  <si>
    <r>
      <rPr>
        <b/>
        <sz val="9"/>
        <color theme="1"/>
        <rFont val="Cambria"/>
        <family val="1"/>
      </rPr>
      <t>7.2 System of Records</t>
    </r>
    <r>
      <rPr>
        <sz val="9"/>
        <color theme="1"/>
        <rFont val="Cambria"/>
        <family val="1"/>
      </rPr>
      <t xml:space="preserve">
Any Privacy Notices and declared data inventories to authorities should be kept up to date</t>
    </r>
  </si>
  <si>
    <r>
      <rPr>
        <b/>
        <sz val="9"/>
        <color theme="1"/>
        <rFont val="Cambria"/>
        <family val="1"/>
      </rPr>
      <t>7.3 Dissemination of Privacy program information</t>
    </r>
    <r>
      <rPr>
        <sz val="9"/>
        <color theme="1"/>
        <rFont val="Cambria"/>
        <family val="1"/>
      </rPr>
      <t xml:space="preserve">
Materials should be developed and disseminated in the organization which demonstrate accountable privacy practices, including a Privacy Policy</t>
    </r>
  </si>
  <si>
    <t>7.1.1 Transparency if Controller</t>
  </si>
  <si>
    <t>If Stryker is defined as data controller for this product, consider setting up the workflow such that a patient is informed about the data collection before any data processing starts.</t>
  </si>
  <si>
    <r>
      <t xml:space="preserve">8. Use Limitation
</t>
    </r>
    <r>
      <rPr>
        <sz val="10"/>
        <color theme="1"/>
        <rFont val="Cambria"/>
        <family val="1"/>
      </rPr>
      <t>This family ensures that organizations only use personal information (PI) either as specified in their public notices, in a manner compatible with those specified purposes, or as otherwise permitted by law. Implementation of the controls in this family will ensure that the scope of PI use is limited accordingly.</t>
    </r>
  </si>
  <si>
    <r>
      <rPr>
        <b/>
        <sz val="9"/>
        <color theme="1"/>
        <rFont val="Cambria"/>
        <family val="1"/>
      </rPr>
      <t>8.2 Information Sharing with Third Parties</t>
    </r>
    <r>
      <rPr>
        <sz val="9"/>
        <color theme="1"/>
        <rFont val="Cambria"/>
        <family val="1"/>
      </rPr>
      <t xml:space="preserve">
Privacy policy and notices and contracts include information on information sharing practices</t>
    </r>
  </si>
  <si>
    <r>
      <rPr>
        <b/>
        <sz val="9"/>
        <color theme="1"/>
        <rFont val="Cambria"/>
        <family val="1"/>
      </rPr>
      <t xml:space="preserve">
8.1 Internal Use</t>
    </r>
    <r>
      <rPr>
        <sz val="9"/>
        <color theme="1"/>
        <rFont val="Cambria"/>
        <family val="1"/>
      </rPr>
      <t xml:space="preserve">
Internal Privacy Policy, in which data usage is aligned with privacy policy and privacy notices and is otherwise addressed, or updates made to privacy policy or privacy notices
</t>
    </r>
  </si>
  <si>
    <t>8.1.1 Internal Use Policies</t>
  </si>
  <si>
    <t>If Stryker is defined as data controller for this product, the legal or compliance department shall be contacted for further advice concerning internal use.</t>
  </si>
  <si>
    <t>PbD Control</t>
  </si>
  <si>
    <t>PbD Baseline Requirements</t>
  </si>
  <si>
    <t>Justification if not using PbD Control Baseline Requirements / Clarification notes</t>
  </si>
  <si>
    <t>Privacy by Design Families and Sub-Elements</t>
  </si>
  <si>
    <r>
      <t xml:space="preserve">Controls </t>
    </r>
    <r>
      <rPr>
        <sz val="11"/>
        <rFont val="Cambria"/>
        <family val="1"/>
      </rPr>
      <t>(</t>
    </r>
    <r>
      <rPr>
        <sz val="11"/>
        <color rgb="FF0070C0"/>
        <rFont val="Cambria"/>
        <family val="1"/>
      </rPr>
      <t>click control name for details</t>
    </r>
    <r>
      <rPr>
        <sz val="11"/>
        <rFont val="Cambria"/>
        <family val="1"/>
      </rPr>
      <t>)</t>
    </r>
  </si>
  <si>
    <r>
      <t xml:space="preserve">PbD Controls </t>
    </r>
    <r>
      <rPr>
        <sz val="10"/>
        <rFont val="Cambria"/>
        <family val="1"/>
      </rPr>
      <t>(</t>
    </r>
    <r>
      <rPr>
        <sz val="10"/>
        <color rgb="FF0070C0"/>
        <rFont val="Cambria"/>
        <family val="1"/>
      </rPr>
      <t>click to read full text of related baseline requirement</t>
    </r>
    <r>
      <rPr>
        <sz val="10"/>
        <rFont val="Cambria"/>
        <family val="1"/>
      </rPr>
      <t>)</t>
    </r>
  </si>
  <si>
    <t>N/A</t>
  </si>
  <si>
    <t>This sub-element is product-related, but is covered by overlapping requirements in sub-element 1.2.</t>
  </si>
  <si>
    <t>Note: The table below defines the logic for the security portion of the Controls Assessment, but not the logic for privacy controls. For privacy, ALL items in the Controls Assessment are required to be assessed if either of the privacy-related questions on the Capabilities Assessment is answered Yes.</t>
  </si>
  <si>
    <t>ALOF-1</t>
  </si>
  <si>
    <t>ALOF-2</t>
  </si>
  <si>
    <t>AC-12</t>
  </si>
  <si>
    <t>AC-11</t>
  </si>
  <si>
    <t>AUDT-1</t>
  </si>
  <si>
    <t>Can the medical device create additional audit logs or reports beyond standard operating system logs?</t>
  </si>
  <si>
    <t>AUDT-1.1</t>
  </si>
  <si>
    <t>Does the audit log record a USER ID?</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</si>
  <si>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</si>
  <si>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</si>
  <si>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</si>
  <si>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</si>
  <si>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</si>
  <si>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</si>
  <si>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</si>
  <si>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</si>
  <si>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</si>
  <si>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</si>
  <si>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</si>
  <si>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</si>
  <si>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</si>
  <si>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</si>
  <si>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</si>
  <si>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</si>
  <si>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</si>
  <si>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</si>
  <si>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</si>
  <si>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</si>
  <si>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</si>
  <si>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</si>
  <si>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</si>
  <si>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</si>
  <si>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</si>
  <si>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</si>
  <si>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</si>
  <si>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</si>
  <si>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</si>
  <si>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</si>
  <si>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</si>
  <si>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</si>
  <si>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</si>
  <si>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</si>
  <si>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</si>
  <si>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</si>
  <si>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</si>
  <si>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</si>
  <si>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</si>
  <si>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</si>
  <si>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AUDT-5.1</t>
  </si>
  <si>
    <t>Via physical media?</t>
  </si>
  <si>
    <t>AUDT-5.2</t>
  </si>
  <si>
    <t>Via IHE Audit Trail and Node Authentication (ATNA) profile to SIEM?</t>
  </si>
  <si>
    <t>AUDT-5.3</t>
  </si>
  <si>
    <t>Via Other communications (e.g., external service device, mobile applications)?</t>
  </si>
  <si>
    <t>AUDT-5.4</t>
  </si>
  <si>
    <t xml:space="preserve">Are audit logs encrypted in transit or on storage media? </t>
  </si>
  <si>
    <t>AUDT-6</t>
  </si>
  <si>
    <t>Can audit logs be monitored/reviewed by owner/operator?</t>
  </si>
  <si>
    <t>AUDT-7</t>
  </si>
  <si>
    <t>Are audit logs protected from modification?</t>
  </si>
  <si>
    <t>AUDT-7.1</t>
  </si>
  <si>
    <t xml:space="preserve">Are audit logs protected from access? </t>
  </si>
  <si>
    <t>AUDT-8</t>
  </si>
  <si>
    <t>Can audit logs be analyzed by the device?</t>
  </si>
  <si>
    <t>AU-1</t>
  </si>
  <si>
    <t>AU-2</t>
  </si>
  <si>
    <t>AUTH-1</t>
  </si>
  <si>
    <t>AUTH-1.1</t>
  </si>
  <si>
    <t>AUTH-1.2</t>
  </si>
  <si>
    <t>AUTH-1.3</t>
  </si>
  <si>
    <t>AUTH-2</t>
  </si>
  <si>
    <t>AUTH-3</t>
  </si>
  <si>
    <t>AUTH-4</t>
  </si>
  <si>
    <t>AUTH-5</t>
  </si>
  <si>
    <t xml:space="preserve">Can the customer push group policies to the device (e.g., Active Directory)? 
</t>
  </si>
  <si>
    <t xml:space="preserve">Are any special groups, organizational units, or group policies required?
</t>
  </si>
  <si>
    <t xml:space="preserve">Does the device authorize or control all API access requests?
</t>
  </si>
  <si>
    <t xml:space="preserve">Does the device prevent access to unauthorized users through user login requirements or other mechanism?
</t>
  </si>
  <si>
    <t xml:space="preserve">Can the device be configured to use federated credentials management of users for authorization (e.g., LDAP, OAuth)? 
</t>
  </si>
  <si>
    <t>IA-2</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</si>
  <si>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</si>
  <si>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</si>
  <si>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</si>
  <si>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Does the device contain an Operating System? If yes, complete 2.1-2.4.</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</si>
  <si>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</si>
  <si>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</si>
  <si>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</si>
  <si>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</si>
  <si>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</si>
  <si>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</si>
  <si>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</si>
  <si>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</si>
  <si>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</si>
  <si>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Does the device contain Drivers and Firmware? If yes, complete 3.1-3.4.</t>
  </si>
  <si>
    <t>CSUP-3.1</t>
  </si>
  <si>
    <t>CSUP-3.2</t>
  </si>
  <si>
    <t>CSUP-3.3</t>
  </si>
  <si>
    <t>CSUP-3.4</t>
  </si>
  <si>
    <t>CSUP-4</t>
  </si>
  <si>
    <t>Does the device contain Anti-Malware Software? If yes, complete 4.1-4.4.</t>
  </si>
  <si>
    <t>CSUP-4.1</t>
  </si>
  <si>
    <t>CSUP-4.2</t>
  </si>
  <si>
    <t>CSUP-4.3</t>
  </si>
  <si>
    <t>CSUP-4.4</t>
  </si>
  <si>
    <t>CSUP-5</t>
  </si>
  <si>
    <t>Does the device contain Non-Operating System commercial off-the-shelf components? If yes, complete 5.1-5.4.</t>
  </si>
  <si>
    <t>CSUP-5.1</t>
  </si>
  <si>
    <t>CSUP-5.2</t>
  </si>
  <si>
    <t>CSUP-5.3</t>
  </si>
  <si>
    <t>CSUP-5.4</t>
  </si>
  <si>
    <t>CSUP-6</t>
  </si>
  <si>
    <t>Does the device contain other software components (e.g., asset management software, license management)? If yes, please provide details or refernce in notes and complete 6.1-6.4.</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</si>
  <si>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</si>
  <si>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</si>
  <si>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</si>
  <si>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</si>
  <si>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</si>
  <si>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</si>
  <si>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</si>
  <si>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</si>
  <si>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</si>
  <si>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</si>
  <si>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</si>
  <si>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</si>
  <si>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</si>
  <si>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</si>
  <si>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</si>
  <si>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</si>
  <si>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</si>
  <si>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</si>
  <si>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</si>
  <si>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</si>
  <si>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 xml:space="preserve">
Can the device be configured to force reauthorization of logged-in user(s) after a predetermined length of inactivity (e.g., auto-logoff, session lock, password protected screen saver)?
</t>
  </si>
  <si>
    <t xml:space="preserve">
Is the length of inactivity time before auto-logoff/screen lock user or administrator configurable?
</t>
  </si>
  <si>
    <t xml:space="preserve">Can the device owner/operator grant themselves unrestricted administrative privileges (e.g., access operating system or application via local root or administrator account)?  
</t>
  </si>
  <si>
    <t xml:space="preserve">Can users be assigned different privilege levels based on 'role' (e.g., user, administrator, and/or service, etc.)?
</t>
  </si>
  <si>
    <t xml:space="preserve">Does the device run in a restricted access mode, or ‘kiosk mode’, by default?
</t>
  </si>
  <si>
    <t>DIDT-1</t>
  </si>
  <si>
    <t>DIDT-1.1</t>
  </si>
  <si>
    <t xml:space="preserve">
Does the device provide an integral capability to de-identify personally identifiable information?
</t>
  </si>
  <si>
    <t xml:space="preserve">
Does the device support de-identification profiles that comply with the DICOM standard for de-identification?
</t>
  </si>
  <si>
    <t>DTBK-1</t>
  </si>
  <si>
    <t>Does the device maintain long term primary storage of personally identifiable information / patient information (e.g. PACS)?</t>
  </si>
  <si>
    <t>DTBK-2</t>
  </si>
  <si>
    <t>Does the device have a “factory reset” function to restore the original device settings as provided by the manufacturer?</t>
  </si>
  <si>
    <t>DTBK-3</t>
  </si>
  <si>
    <t>Does the device have an integral data backup capability to removable media?</t>
  </si>
  <si>
    <t>DTBK-4</t>
  </si>
  <si>
    <t>Does the device have an integral data backup capability to remote storage?</t>
  </si>
  <si>
    <t>DTBK-5</t>
  </si>
  <si>
    <t xml:space="preserve">Does the device have a backup capability for system configuration information, patch restoration, and software restoration? </t>
  </si>
  <si>
    <t>DTBK-6</t>
  </si>
  <si>
    <t>Does the device provide the capability to check the integrity and authenticity of a backup?</t>
  </si>
  <si>
    <t>CP-9</t>
  </si>
  <si>
    <t>EMRG-1</t>
  </si>
  <si>
    <t>Does the device incorporate an emergency access (i.e. “break-glass”) feature?</t>
  </si>
  <si>
    <t>SI-17</t>
  </si>
  <si>
    <t>IGAU-1</t>
  </si>
  <si>
    <t>IGAU-2</t>
  </si>
  <si>
    <t xml:space="preserve">
Does the device provide data integrity checking mechanisms of stored health data (e.g., hash or digital signature)?
</t>
  </si>
  <si>
    <t xml:space="preserve">
Does the device provide error/failure protection and recovery mechanisms for stored health data (e.g., RAID-5)? 
</t>
  </si>
  <si>
    <t>SC-28</t>
  </si>
  <si>
    <t>MLDP-1</t>
  </si>
  <si>
    <t xml:space="preserve">Is the device capable of hosting executable software? </t>
  </si>
  <si>
    <t>MLDP-2</t>
  </si>
  <si>
    <t>Does the device support the use of anti-malware software (or other anti-malware mechanism)? Provide details or reference in notes.</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</si>
  <si>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</si>
  <si>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</si>
  <si>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</si>
  <si>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</si>
  <si>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</si>
  <si>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</si>
  <si>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</si>
  <si>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</si>
  <si>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MLDP-2.5</t>
  </si>
  <si>
    <t xml:space="preserve">Does notification of malware detection occur in the device user interface?  </t>
  </si>
  <si>
    <t>MLDP-2.6</t>
  </si>
  <si>
    <t xml:space="preserve">Can only manufacturer-authorized persons repair systems when malware has been detected?  </t>
  </si>
  <si>
    <t>MLDP-2.7</t>
  </si>
  <si>
    <t>Are malware notifications written to a log?</t>
  </si>
  <si>
    <t>MLDP-2.8</t>
  </si>
  <si>
    <t>Are there any restrictions on anti-malware (e.g., purchase, installation, configuration, scheduling)?</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</si>
  <si>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</si>
  <si>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</si>
  <si>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</si>
  <si>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</si>
  <si>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</si>
  <si>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</si>
  <si>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</si>
  <si>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</si>
  <si>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MLDP-5.2</t>
  </si>
  <si>
    <t>Can a host-based intrusion detection/prevention system be installed by the customer?</t>
  </si>
  <si>
    <t>SI-3</t>
  </si>
  <si>
    <t>CM-5</t>
  </si>
  <si>
    <t>AU-6</t>
  </si>
  <si>
    <t>CP-10</t>
  </si>
  <si>
    <t>SI-2</t>
  </si>
  <si>
    <t>SI-4</t>
  </si>
  <si>
    <t>CM-7</t>
  </si>
  <si>
    <t>NAUT-1</t>
  </si>
  <si>
    <t>Does the device provide/support any means of node authentication that assures both the sender and the recipient of data are known to each other and are authorized to receive transferred information (e.g. Web APIs, SMTP, SNMP)?</t>
  </si>
  <si>
    <t>NAUT-2</t>
  </si>
  <si>
    <t>NAUT-2.1</t>
  </si>
  <si>
    <t>NAUT-3</t>
  </si>
  <si>
    <t xml:space="preserve">Are network access control mechanisms supported (E.g., does the device have an internal firewall, or use a network connection white list)?
</t>
  </si>
  <si>
    <t xml:space="preserve">Is the firewall ruleset documented and available for review?
</t>
  </si>
  <si>
    <t xml:space="preserve">Does the device use certificate-based network connection authentication?
</t>
  </si>
  <si>
    <t>SC-23</t>
  </si>
  <si>
    <t>SC-7</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</si>
  <si>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</si>
  <si>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</si>
  <si>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</si>
  <si>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</si>
  <si>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</si>
  <si>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</si>
  <si>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</si>
  <si>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</si>
  <si>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</si>
  <si>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</si>
  <si>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PAUT-5</t>
  </si>
  <si>
    <t>Can all passwords be changed?</t>
  </si>
  <si>
    <t>PAUT-6</t>
  </si>
  <si>
    <t>Is the device configurable to enforce creation of user account passwords that meet established (organization specific) complexity rules?</t>
  </si>
  <si>
    <t>PAUT-7</t>
  </si>
  <si>
    <t>Does the device support account passwords that expire periodically?</t>
  </si>
  <si>
    <t>PAUT-8</t>
  </si>
  <si>
    <t>Does the device support multi-factor authentication?</t>
  </si>
  <si>
    <t>PAUT-9</t>
  </si>
  <si>
    <t>Does the device support single sign-on (SSO)?</t>
  </si>
  <si>
    <t>PAUT-10</t>
  </si>
  <si>
    <t>Can user accounts be disabled/locked on the device?</t>
  </si>
  <si>
    <t>PAUT-11</t>
  </si>
  <si>
    <t>Does the device support biometric controls?</t>
  </si>
  <si>
    <t>PAUT-12</t>
  </si>
  <si>
    <t>Does the device support physical tokens (e.g. badge access)?</t>
  </si>
  <si>
    <t>PAUT-13</t>
  </si>
  <si>
    <t>Does the device support group authentication (e.g. hospital teams)?</t>
  </si>
  <si>
    <t>PAUT-14</t>
  </si>
  <si>
    <t>Does the application or device store or manage authentication credentials?</t>
  </si>
  <si>
    <t>PAUT-14.1</t>
  </si>
  <si>
    <t>Are credentials stored using a secure method?</t>
  </si>
  <si>
    <t>IA-5</t>
  </si>
  <si>
    <t>SA-4(5)</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</si>
  <si>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</si>
  <si>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</si>
  <si>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</si>
  <si>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</si>
  <si>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</si>
  <si>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</si>
  <si>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</si>
  <si>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</si>
  <si>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 xml:space="preserve">PE- 3(4) </t>
  </si>
  <si>
    <t>RDMP-1</t>
  </si>
  <si>
    <t>RDMP-2</t>
  </si>
  <si>
    <t>RDMP-3</t>
  </si>
  <si>
    <t>RDMP-4</t>
  </si>
  <si>
    <t xml:space="preserve">
Was a secure software development process, such as ISO/IEC 27034 or IEC 62304, followed during product development?
</t>
  </si>
  <si>
    <t xml:space="preserve">
Does the manufacturer evaluate third-party applications and software components included in the device for secure development practices? 
</t>
  </si>
  <si>
    <t xml:space="preserve">
Does the manufacturer maintain a web page or other source of information on software support dates and updates?
</t>
  </si>
  <si>
    <t xml:space="preserve">
Does the manufacturer have a plan for managing third-party component end-of-life?
</t>
  </si>
  <si>
    <t>SAHD-1</t>
  </si>
  <si>
    <t>Is the device hardened in accordance with any industry standards?</t>
  </si>
  <si>
    <t>SAHD-2</t>
  </si>
  <si>
    <t>Has the device received any cybersecurity certifications?</t>
  </si>
  <si>
    <t>SAHD-3</t>
  </si>
  <si>
    <t>Does the device employ any mechanisms for software integrity checking</t>
  </si>
  <si>
    <t>SAHD-3.1</t>
  </si>
  <si>
    <t>Does the device employ any mechanism (e.g., release-specific hash key, checksums, digital signature, etc.) to ensure the installed software is manufacturer-authorized?</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</si>
  <si>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</si>
  <si>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</si>
  <si>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</si>
  <si>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</si>
  <si>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</si>
  <si>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</si>
  <si>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</si>
  <si>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</si>
  <si>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</si>
  <si>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</si>
  <si>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</si>
  <si>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</si>
  <si>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</si>
  <si>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</si>
  <si>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</si>
  <si>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</si>
  <si>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</si>
  <si>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</si>
  <si>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</si>
  <si>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</si>
  <si>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</si>
  <si>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</si>
  <si>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SAHD-11</t>
  </si>
  <si>
    <t>Can the device prohibit boot from uncontrolled or removable media (i.e., a source other than an internal drive or memory component)?</t>
  </si>
  <si>
    <t>SAHD-12</t>
  </si>
  <si>
    <t>Can unauthorized software or hardware be installed on the device without the use of physical tools?</t>
  </si>
  <si>
    <t>SAHD-13</t>
  </si>
  <si>
    <t>Does the product documentation include information on operational network security scanning by users?</t>
  </si>
  <si>
    <t>SAHD-14</t>
  </si>
  <si>
    <t>Can the device be hardened beyond the default provided state?</t>
  </si>
  <si>
    <t>SAHD-14.1</t>
  </si>
  <si>
    <t>Are instructions available from vendor for increased hardening?</t>
  </si>
  <si>
    <t>SHAD-15</t>
  </si>
  <si>
    <t>Can the system prevent access to BIOS or other bootloaders during boot?</t>
  </si>
  <si>
    <t>SAHD-16</t>
  </si>
  <si>
    <t>Have additional hardening methods not included in 2.3.19 been used to harden the device?</t>
  </si>
  <si>
    <t>AC-17(2)/IA-3</t>
  </si>
  <si>
    <t>SA-12(10)</t>
  </si>
  <si>
    <t>CM-8</t>
  </si>
  <si>
    <t>AC-3</t>
  </si>
  <si>
    <t>SA-18</t>
  </si>
  <si>
    <t>CM-6</t>
  </si>
  <si>
    <t>SGUD-1</t>
  </si>
  <si>
    <t>SGUD-2</t>
  </si>
  <si>
    <t>SGUD-3</t>
  </si>
  <si>
    <t>SGUD-3.1</t>
  </si>
  <si>
    <t>SGUD-4</t>
  </si>
  <si>
    <t xml:space="preserve">Can the owner/operator manage password control for all accounts?
</t>
  </si>
  <si>
    <t xml:space="preserve">Does the product include documentation on recommended compensating controls for the device?
</t>
  </si>
  <si>
    <t xml:space="preserve">Does the device have the capability, and provide instructions, for the permanent deletion of data from the device or media? 
</t>
  </si>
  <si>
    <t xml:space="preserve">
Does the device include security documentation for the owner/operator?
</t>
  </si>
  <si>
    <t xml:space="preserve">
Are all access accounts documented?
</t>
  </si>
  <si>
    <t>STCF-1</t>
  </si>
  <si>
    <t>STCF-1.1</t>
  </si>
  <si>
    <t>STCF-1.2</t>
  </si>
  <si>
    <t>STCF-1.3</t>
  </si>
  <si>
    <t>STCF-2</t>
  </si>
  <si>
    <t>STCF-3</t>
  </si>
  <si>
    <t>STCF-4</t>
  </si>
  <si>
    <t xml:space="preserve">Is the data stored in a database external to the device?
</t>
  </si>
  <si>
    <t xml:space="preserve">Is the data stored in a database located on the device? 
</t>
  </si>
  <si>
    <t xml:space="preserve">Can the encryption keys be changed or configured?
</t>
  </si>
  <si>
    <t xml:space="preserve">Are instructions available to the customer to configure encryption?
</t>
  </si>
  <si>
    <t xml:space="preserve">Is the data encryption capability configured by default? 
</t>
  </si>
  <si>
    <t xml:space="preserve">Is all data encrypted or otherwise protected?
</t>
  </si>
  <si>
    <t xml:space="preserve">Can the device encrypt data at rest? 
</t>
  </si>
  <si>
    <t>AT-2/PL-2</t>
  </si>
  <si>
    <t>MP-6</t>
  </si>
  <si>
    <t>AC-6,IA-2</t>
  </si>
  <si>
    <t>TXCF-1</t>
  </si>
  <si>
    <t>Can personally identifiable information be transmitted only via a point-to-point dedicated cable?</t>
  </si>
  <si>
    <t>TXCF-2</t>
  </si>
  <si>
    <t xml:space="preserve">Is personally identifiable information encrypted prior to transmission via a network or removable media? </t>
  </si>
  <si>
    <t>TXCF-2.1</t>
  </si>
  <si>
    <t>If data is not encrypted by default, can the customer configure encryption options?</t>
  </si>
  <si>
    <t>TXCF-3</t>
  </si>
  <si>
    <t>Is personally identifiable information transmission restricted to a fixed list of network destinations?</t>
  </si>
  <si>
    <t>TXCF-4</t>
  </si>
  <si>
    <t>Are connections limited to authenticated systems?</t>
  </si>
  <si>
    <t>TXCF-5</t>
  </si>
  <si>
    <t>Are secure transmission methods supported/implemented (DICOM, HL7, IEEE 11073)?</t>
  </si>
  <si>
    <t>TXIG-1</t>
  </si>
  <si>
    <t>Does the device support any mechanism (e.g., digital signatures) intended to ensure data is not modified during transmission?</t>
  </si>
  <si>
    <t>TXIG-2</t>
  </si>
  <si>
    <t>Does the device include multiple sub-components connected by external cables?</t>
  </si>
  <si>
    <t>SC-8</t>
  </si>
  <si>
    <t>The system shall provide the ability of on-site service staff, remote service staff, or authorized customer staff to install/upgrade device's security patches</t>
  </si>
  <si>
    <t>The system shall provide the ability to directly remove information that allows identification of a person</t>
  </si>
  <si>
    <t>The system shall have an integral data backup capability to recover after damage or destruction of device data, hardware or software</t>
  </si>
  <si>
    <t>The system shall provide users the ability to access private data in case of an emergency that requires immediate access to private data</t>
  </si>
  <si>
    <t>System shall provide audit controls documenting who is doing what with health data</t>
  </si>
  <si>
    <t>The system shall provide role based controlled access to health data and functions - access to be provided only as necessary to perform the tasks required consistent with intended use</t>
  </si>
  <si>
    <t>The system shall ensure confidentiality of transmitted health data</t>
  </si>
  <si>
    <t>The system shall ensure integrity of transmitted health data</t>
  </si>
  <si>
    <t>(1) When SYK is a controller, determine the Legal basis (IP-1 Consent from NIST SP 800-53, or any other) and provide a Privacy notice to the data subject (TR-1 Privacy Notice from NIST SP 800-53). If there are data exchanges with other parties, appropriate Data Processing Agreements between SYK and those parties shall be established.
(1.a.) When SYK is a joint controller together with another party, create appropriate Joint Controller Agreements between Stryker and other party regarding the responsibilities for the PI flowing through the device.
(1.b.) When SYK is a controller in common with another controller, no Data Processing Agreement is required as they operate as separate parties.
(1.c.) In all above cases legal or compliance shall be contacted for further advise.
(2.) When SYK is a processor on behalf of a hospital, create appropriate Data Processing Agreements between Stryker and Customer regarding the responsibilities for the PI flowing through the device.
(2.a.) When SYK is a sub-processor on behalf of another party, ensure activities are aligned with data protection standard agreed in Contractual Agreements between Controller and Processor.</t>
  </si>
  <si>
    <t>PRODUCT SECURITY STANDARD ASSESSMENT - Privacy Controls Assessment</t>
  </si>
  <si>
    <t>2. Review Section 5, noting which security controls indicate that assessment is required. Links in the sections may be used to determine the meaning of each control and control enhancement.</t>
  </si>
  <si>
    <t>PRODUCT SECURITY STANDARD ASSESSMENT - Security Controls Assessment</t>
  </si>
  <si>
    <t>Section 6. Privacy Controls (fom Privacy by Design framework described in D0000061607)</t>
  </si>
  <si>
    <t>4. Clarification notes may be added to explain the method or extent to which the item will be incorporated.</t>
  </si>
  <si>
    <t>1. This page is only required if privacy is in scope, based on answers given in the Capabilities Assessment worksheet. See note above. Refer to D0000061607 for requirements related to Privacy by Design.</t>
  </si>
  <si>
    <t>2. In section 6, indicate which Privacy by Design controls (and thus also their associated baseline requirements) will be incorporated into the product design. Enter justification for any item that will not be included.</t>
  </si>
  <si>
    <t>3. Clarification notes may be added to explain the method or extent to which the item will be incorporated.</t>
  </si>
  <si>
    <t>4. Once a selected control is added to the software requirements or project requirements, update the Traceability Reference field with traceability information (such as the number of the SRS or other document).</t>
  </si>
  <si>
    <t>5. Once a selected control is added to the software requirements, update the Traceability Reference field with traceability information (such as the number of the SRS document).</t>
  </si>
  <si>
    <t>6. Proceed to complete the Security Controls Assessment worksheet.</t>
  </si>
  <si>
    <t>1. Refer to D0000061606 for requirements related to the PSSA. If privacy is in scope based on answers to questions in the Capabilities Assessment worksheet, the Privacy Controls Assessment worksheet must also be completed.</t>
  </si>
  <si>
    <t>3. Complete the Security Controls Assessment worksheet, following instructions on that page.</t>
  </si>
  <si>
    <t>5. Refer to D0000061606 for requirements concerning when and how this PSSA is to be used in the overall software design process.</t>
  </si>
  <si>
    <t>4. Complete the Privacy Controls Assessment worksheet, if required.</t>
  </si>
  <si>
    <t>Security Controls Assessment</t>
  </si>
  <si>
    <t>Privacy Controls Assessment</t>
  </si>
  <si>
    <t>Form on which to select applicable privacy controls, or to justify not implementing them in the design</t>
  </si>
  <si>
    <t>Form on which to select applicable security controls, or to justify not implementing them in the design</t>
  </si>
  <si>
    <t>Document information, product identification, revision history</t>
  </si>
  <si>
    <t>Note: After this Capabilities Assessment page is completed, the remaining Controls Assessment worksheets will indicate the security and privacy controls that must be assessed.</t>
  </si>
  <si>
    <t>NIST Security Control related to MDS2 Question</t>
  </si>
  <si>
    <t>PRODUCT SECURITY STANDARD ASSESSMENT - Security Controls and Guidance</t>
  </si>
  <si>
    <t>Controls and Guidance</t>
  </si>
  <si>
    <t>A.5.1.1, A.5.1.2, A.6.1.1, A.9.1.1, A.12.1.1, A.18.1.1, A.18.2.2</t>
  </si>
  <si>
    <t>A.9.2.1, A.9.2.2, A.9.2.3, A.9.2.5, A.9.2.6</t>
  </si>
  <si>
    <t>A.6.2.2, A.9.1.2, A.9.4.1, A.9.4.4, A.9.4.5, A.13.1.1, A.14.1.2, A.14.1.3, A.18.1.3</t>
  </si>
  <si>
    <t>A.6.1.2</t>
  </si>
  <si>
    <t>A.9.1.2, A.9.2.3, A.9.4.4, A.9.4.5</t>
  </si>
  <si>
    <t>A.9.4.2</t>
  </si>
  <si>
    <t>A.11.2.8, A.11.2.9</t>
  </si>
  <si>
    <t>A.6.2.1, A.6.2.2, A.13.1.1, A.13.2.1, A.14.1.2</t>
  </si>
  <si>
    <t>A.6.2.1, A.13.1.1, A.13.2.1</t>
  </si>
  <si>
    <t>A.6.2.1, A.11.2.6, A.13.2.1</t>
  </si>
  <si>
    <t>A.9.4.1 (only partially satisfies NIST control)</t>
  </si>
  <si>
    <t>A.5.1.1, A.5.1.2, A.6.1.1, A.12.1.1, A.18.1.1, A.18.2.2</t>
  </si>
  <si>
    <t>A.7.2.2, A.12.2.1</t>
  </si>
  <si>
    <t>A.7.2.2 (only partially satisfies NIST control)</t>
  </si>
  <si>
    <t>A.12.4.1 (only partially satisfies NIST control)</t>
  </si>
  <si>
    <t>A.12.1.3</t>
  </si>
  <si>
    <t>A.12.4.1, A.16.1.2, A.16.1.4</t>
  </si>
  <si>
    <r>
      <t xml:space="preserve">ISO/IEC 27001 Controls that fulfill the NIST Control
</t>
    </r>
    <r>
      <rPr>
        <sz val="10"/>
        <rFont val="Cambria"/>
        <family val="1"/>
      </rPr>
      <t>(SP 800-53, r4, Appendix H)</t>
    </r>
  </si>
  <si>
    <r>
      <t>Control Specifics</t>
    </r>
    <r>
      <rPr>
        <sz val="10"/>
        <rFont val="Cambria"/>
        <family val="1"/>
      </rPr>
      <t xml:space="preserve"> (SP 800-53, r4)</t>
    </r>
  </si>
  <si>
    <r>
      <t>Control</t>
    </r>
    <r>
      <rPr>
        <sz val="10"/>
        <rFont val="Cambria"/>
        <family val="1"/>
      </rPr>
      <t xml:space="preserve"> (NIST SP 800-53, r4)</t>
    </r>
  </si>
  <si>
    <r>
      <t xml:space="preserve">Supplemental Guidance </t>
    </r>
    <r>
      <rPr>
        <sz val="10"/>
        <rFont val="Cambria"/>
        <family val="1"/>
      </rPr>
      <t>(SP 800-53, r4)</t>
    </r>
  </si>
  <si>
    <r>
      <t xml:space="preserve">Control Enhancements </t>
    </r>
    <r>
      <rPr>
        <sz val="10"/>
        <rFont val="Cambria"/>
        <family val="1"/>
      </rPr>
      <t>(SP 800-53, r4)</t>
    </r>
  </si>
  <si>
    <t>A.12.4.4</t>
  </si>
  <si>
    <t>A.12.4.2, A.12.4.3, A.18.1.3</t>
  </si>
  <si>
    <t>A.12.4.1, A.16.1.7</t>
  </si>
  <si>
    <t>A.12.4.1, A.12.4.3</t>
  </si>
  <si>
    <t>A.12.1.2, A.14.2.2, A.14.2.3, A.14.2.4</t>
  </si>
  <si>
    <t>A.14.2.3</t>
  </si>
  <si>
    <t>A.9.2.3, A.9.4.5, A.12.1.2, A.12.1.4, A.12.5.1</t>
  </si>
  <si>
    <t>A.12.5.1 (only partially satisfies NIST control)</t>
  </si>
  <si>
    <t>A.6.1.1 (only partially satisfies NIST control)</t>
  </si>
  <si>
    <t>A.6.1.1, A.17.1.1, A.17.2.1</t>
  </si>
  <si>
    <t>A.17.1.3</t>
  </si>
  <si>
    <t>A.11.1.4, A.17.1.2, A.17.2.1</t>
  </si>
  <si>
    <t>A.11.2.2, A.17.1.2</t>
  </si>
  <si>
    <t>A.12.3.1, A.17.1.2, A.18.1.3</t>
  </si>
  <si>
    <t>A.17.1.2</t>
  </si>
  <si>
    <t>A.17.1.2 (only partially satisfies NIST control)</t>
  </si>
  <si>
    <t>A.9.2.1</t>
  </si>
  <si>
    <t>A.9.2.1, A.9.2.4, A.9.3.1, A.9.4.3</t>
  </si>
  <si>
    <t>A.18.1.5</t>
  </si>
  <si>
    <t>A.5.1.1, A.5.1.2, A.6.1.1, A.12.1.1 A.18.1.1, A.18.2.2</t>
  </si>
  <si>
    <t>A.16.1.4, A.16.1.5, A.16.1.6</t>
  </si>
  <si>
    <t>A.6.1.3, A.16.1.2</t>
  </si>
  <si>
    <t>A.16.1.1</t>
  </si>
  <si>
    <t>A.11.2.4 (only partially satisfies NIST control), A.11.2.5 (only partially satisfies NIST control)</t>
  </si>
  <si>
    <t>A.11.2.4</t>
  </si>
  <si>
    <t>A.8.2.3, A.8.3.1, A.11.2.9</t>
  </si>
  <si>
    <t>A.8.2.3, A.8.3.1</t>
  </si>
  <si>
    <t>A.11.1.2 (only partially satisfies NIST control)</t>
  </si>
  <si>
    <t>A.11.1.1, A.11.1.2, A.11.1.3</t>
  </si>
  <si>
    <t>A.11.1.2, A.11.2.3</t>
  </si>
  <si>
    <t>A.11.1.2, A.11.1.3</t>
  </si>
  <si>
    <t>A.11.1.4, A.11.2.1, A.11.2.2, A.11.2.3</t>
  </si>
  <si>
    <t>A.8.2.3, A.11.1.4, A.11.2.1</t>
  </si>
  <si>
    <t>A.14.1.1</t>
  </si>
  <si>
    <t>A.7.1.2, A.7.2.1, A.8.1.3</t>
  </si>
  <si>
    <t>A.14.1.1 (only partially satisfies NIST control)</t>
  </si>
  <si>
    <t>A.5.1.1, A.5.1.2, A.6.1.1, A.18.1.1, A.18.2.2</t>
  </si>
  <si>
    <t>A.6.1.4</t>
  </si>
  <si>
    <t>A.12.6.1 (only partially satisfies NIST control)</t>
  </si>
  <si>
    <t>A.6.1.1, A.6.1.5, A.14.1.1, A.14.2.1, A.14.2.6</t>
  </si>
  <si>
    <t>A.14.1.1, A.14.2.7, A.14.2.9, A.15.1.2</t>
  </si>
  <si>
    <t>A.12.1.1 (only partially satisfies NIST control)</t>
  </si>
  <si>
    <t>A.14.2.5</t>
  </si>
  <si>
    <t>A.6.1.1, A.6.1.5, A.7.2.1, A.13.1.2, A.13.2.2, A.15.2.1, A.15.2.2</t>
  </si>
  <si>
    <t>A.12.1.2, A.14.2.2, A.14.2.4, A.14.2.7</t>
  </si>
  <si>
    <t>A.14.2.7, A.14.2.8</t>
  </si>
  <si>
    <t>A.14.2.7, A.15.1.1, A.15.1.2, A.15.1.3</t>
  </si>
  <si>
    <t>A.6.1.5, A.14.2.1</t>
  </si>
  <si>
    <t>A.14.2.1, A.14.2.5</t>
  </si>
  <si>
    <t>A.7.1.1</t>
  </si>
  <si>
    <t>A.13.1.1, A.13.1.3, A.13.2.1, A.14.1.3</t>
  </si>
  <si>
    <t>A.8.2.3, A.13.1.1, A.13.2.1, A.13.2.3, A.14.1.2, A.14.1.3</t>
  </si>
  <si>
    <t>A.10.1.2</t>
  </si>
  <si>
    <t>A.10.1.1, A.14.1.2, A.14.1.3, A.18.1.5</t>
  </si>
  <si>
    <t>A.8.2.3 (only partially satisfies NIST control)</t>
  </si>
  <si>
    <t>A.12.6.1, A.14.2.2, A.14.2.3, A.16.1.3</t>
  </si>
  <si>
    <t>A.12.2.1</t>
  </si>
  <si>
    <t>A.6.1.4 (only partially satisfies NIST control)</t>
  </si>
  <si>
    <t>SmartMedic</t>
  </si>
  <si>
    <t>SGTC-NPD-00001</t>
  </si>
  <si>
    <t>Vikram Puri</t>
  </si>
  <si>
    <t>Deepak Sharma</t>
  </si>
  <si>
    <t>NPD</t>
  </si>
  <si>
    <t>R&amp;D</t>
  </si>
  <si>
    <t>NA</t>
  </si>
  <si>
    <t>Initital Draft</t>
  </si>
  <si>
    <t>Patient data is not stored in system. Identification of patient is not possible.</t>
  </si>
  <si>
    <t>Limited  impact even if the weight data is modified by unauthorized user. Only impacted system will be Nurse Station and any external HIS system</t>
  </si>
  <si>
    <t>Hospitals are not required to create DMZ or virtual network to operate the system</t>
  </si>
  <si>
    <t>Limited  impact even if the weight or position data is not available on Nurse Station or the external system. To be included in SOM</t>
  </si>
  <si>
    <t>SRS item: Data backup of the Database (Applicable to Cloud database)</t>
  </si>
  <si>
    <t>Bluetooth Authentication on device, DeviceID act as the key for device authentication
Tablet provisioning on IOT Hub with tokens (Applicable to SmartMedic device, Tablet and Cloud connections)</t>
  </si>
  <si>
    <t>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t>
  </si>
  <si>
    <t>SRS Item (Appicable to NurseStation, Tablet Application) : Single Access with hospital code. No need of authorization</t>
  </si>
  <si>
    <t>NoPHI (personal health information) stored</t>
  </si>
  <si>
    <t>Auditing is not happening in Tablet/Nurse station.  Basic auditing happens only for the cloud admin portal.</t>
  </si>
  <si>
    <t>For Nurse station application, SOM can be referred to understand the different security measures.</t>
  </si>
  <si>
    <t>HDOs responsibility - Configuration mangement is the discipline of ensuring the integrity of HDOs networking IT configuration items (SW, HW, tools, procedures, etc.)</t>
  </si>
  <si>
    <t>Refer to HDO IT policy for commnuication with internal information system, SRS for Protection of communication channel of the system</t>
  </si>
  <si>
    <t>Use of Wifi Security WPD-2 PSK and above for wifi access</t>
  </si>
  <si>
    <t>The Corporate QMS product security policy and procedures define security roles and responsibilties which build the foundation for hiring, training, etc. for personal involved in product security activities</t>
  </si>
  <si>
    <t>Process of patient data anonymization</t>
  </si>
  <si>
    <t>Output from the SM device should only be captured in the NS. The User needs and other specs documents (like SRS) document the accroding requirements</t>
  </si>
  <si>
    <t>(SRS Item)Anonymization of patient details shall be done.</t>
  </si>
  <si>
    <t>For Tablet, only Stryker service person/technician is authenticated to operate. 
For Nurse station application, uniform access provided for Nursing staff, Surgeon.</t>
  </si>
  <si>
    <t>Currently, CAPTCHA is used for Second Factor Authentication.</t>
  </si>
  <si>
    <t xml:space="preserve">For the tablet, audit logs should be captured (Login &amp; Logout time and any possible details)  during the service operations. For the cloud admin portal audit log should be enabled. </t>
  </si>
  <si>
    <t>No media storage for either Tablet/Nurse Station/Smart Medic Device</t>
  </si>
  <si>
    <t xml:space="preserve">
Smart medic system maintenance is planned/designed &amp; can be performed based on the component in the smart medic environment/platform.</t>
  </si>
  <si>
    <t>Tablet is placed inside the enclosure. Access to tablet is only provided to Stryker Service Personnel
The management of physical security aspects of the HDO's IT system, networks and other configuration items is a key responsibility of the HDO's  IT network management.</t>
  </si>
  <si>
    <t>As the product is to be sold in India, there is no requirement for Security Group associations for India</t>
  </si>
  <si>
    <t>It is the HDO's responsibility to maintain the integrity for its IT systems. The Nurse station application can be accessed through web interface on a system which is owned by the HDO. 
Tablet is already enclosed and hence tamper proof. 
Entry to the Tablet is only for Stryker service personal.</t>
  </si>
  <si>
    <t>D001020114 - Penetration testing report</t>
  </si>
  <si>
    <t>All the details related to Software SOUP document (D001020106) are documented in Software Architecture document (D001020031, D001020032 ).</t>
  </si>
  <si>
    <t>to be included in SRS</t>
  </si>
  <si>
    <t>D001020020: Configuration management in Software Development plan</t>
  </si>
  <si>
    <t>As Nurse Station application using 3rd party libraries, the acquisition has to be mentioned in the SRS.</t>
  </si>
  <si>
    <t>TBD</t>
  </si>
  <si>
    <t>The Intended Use does not requires this arrangement for private access</t>
  </si>
  <si>
    <t>SOM D001020115 -  05. Access control policy and management</t>
  </si>
  <si>
    <t>SOM D001020115 - 04. User Account Management</t>
  </si>
  <si>
    <t>SOM D001020115 - 05. Access control policy and management</t>
  </si>
  <si>
    <t>SOM D001020115 - 06. Security awareness training</t>
  </si>
  <si>
    <t>SOM D001020115 - 
08. Contingency Plan Testing, Maintenance and Training</t>
  </si>
  <si>
    <t>System maintenance for the Tablet (once it is on the market) is defined within the Corporate procedure 
SOM D001020115 - 10. System Maintenance</t>
  </si>
  <si>
    <t xml:space="preserve">SOUP (D001020106), IFU(D001020115) and Security Operations Manual (D001020115) are user documents which enable the HDO to supplement their information system documentation </t>
  </si>
  <si>
    <t>All controls which need to be considered by the HDO in order to ensure CIA are defined in the Security Operations Manual (D001020115) - 09. Trustworthiness- CIA Triad &amp; Their Responsibilities</t>
  </si>
  <si>
    <t>Relevant Security controls for the NurseStation and the Tablet Application are identifeid within this document. Any controls which may be relevant for any customer (and hospital IT) and which are beyond the trurst boundaries of the Stryker system will be adressed in the SOM (Security Operations Manual - D001020115)</t>
  </si>
  <si>
    <t>(SRS Item) Applicable to Tablet: Authentication provided only to the Stryker service person.
D001020115: Security Operations Manual - 4. User Account Management
Nurse station has authentication provided by entering hospital id. Additionaly application has the configuration options to monitor inactivity.</t>
  </si>
  <si>
    <t>D001020115: Security Operations Manual
Applicable to SmartMedic Device (Bluetooth and wifi connection), Tablet Application, Nurse Station and Hospital's WiFi network.</t>
  </si>
  <si>
    <t>Post market Security monitoring to be conducted as per "D0000003113 - Product Security Post Market Management". 
D001020020: Software Development Plan will define the periodic frequency of proactive surveillance of potential vulnerabilities</t>
  </si>
  <si>
    <t xml:space="preserve">Incident management for the complete Smart Medic environment/platform 
SOM D001020115 - 07. Incident Management, Response, Training, Testing, Handling, Monitoring &amp; Reporting
 (once it is on the market) is defined within the Corporate procedure - D0000003113 - Product Security Post Market Management. 
</t>
  </si>
  <si>
    <t>"D0000061606 - Security and privacy in design controls" defines security testing requirements and practices</t>
  </si>
  <si>
    <t>D0000061606 - Security and privacy in design controls
D0000061607 - Privacy by design Defines security and privacy principles</t>
  </si>
  <si>
    <t>"D0000061606 - Security and privacy in design controls" defines requirements and guidance for product development to establish product security and privacy by design (D0000061607) in medical devices and/or products that are software or
contain software</t>
  </si>
  <si>
    <t>SOM D001020115 - 
11. Configuration settings</t>
  </si>
  <si>
    <t>SOM D001020115 - 27. Physical locks</t>
  </si>
  <si>
    <t>Security planning and information security program plan are shared responsibilities:
(1) Stryker general: SYK has established QMS procedures and trainings for  security and safety to be considered during the design&amp;development and post market surveillance of any SW driven Medical Device from SYK. These procedures include the specification of roles &amp; responsibilties.
(2) Application specific security planning: The PSSA, the security architecture and the PS risk analysis define application specific security controls which shall be implemented in the application and considered in accompanying material (e.g service manual) 
(3) Customer specific provisions: The SOM establishes application specific security controls and guidance to be considered by the HDO for his security program planning purposes
SOM D001020115 - 06. Security awareness training
SOM D001020115 - 20. Security Program Integration</t>
  </si>
  <si>
    <t>Contingency planning and management (e.g. restoring a system or a network segment or certain applications) is a key responsibility of the HDO's  IT network management</t>
  </si>
  <si>
    <t>SOM: D001020115 - 22. Cryptographic Protection &amp; Management, handshaking mechasim to use wifi</t>
  </si>
  <si>
    <t xml:space="preserve">The SOM D001020115 -  
12. System and information integrity 
13. Malicious code protection
14. Information system monitoring
15. Information handling and retention
17. Security Alerts, Advisories, and Directives
18. Flaw remediation &amp; Vulnerability Management
describes any controls which may assist the HDO to keep its system integrity (e.g. backup, malware protection, etc.)
Incident management for the Nurse station application (Once it is on the market) shall be handled as established with the Corporate procedure "D0000003113 - Product Security Post Market Management". </t>
  </si>
  <si>
    <t>SRS Item (Applicable to NurseStation): Default is 24 hours. Make it configurable using custom entry from the user (48 hrs, 72 hrs). Never logoff is not a prefered option</t>
  </si>
  <si>
    <t>D001020115: Security Operations Manual - 19. Cyber Security Product Upgrades : For tablet, the product upgrade shall be provided in the form of Application installer files and will be done by Stryker Service person. Nurse station is a web application which can be taken care by the server admin.</t>
  </si>
  <si>
    <t xml:space="preserve">SRS Item: Tablet shall have anti malware software.
D001020115: Security Operations Manual- 23. Malware Detection/Protection
SYK donot have control over the user desktop for Nursing application. </t>
  </si>
  <si>
    <t>Applicable to Tablet- Physical enclosure to secure the tablet.
D001020115: Security Operations Manual - 27. Physical Locks</t>
  </si>
  <si>
    <t>Software Development Plan : D001020020
Applicable to SmartMedic Device, Tablet Application and Nurse Station application
D001020115: Security Operations Manual - 24. Roadmap for Third Party Components in Device Life Cycle</t>
  </si>
  <si>
    <t>D001020115: Security Operations Manual - 26. System and Application Hardening 
D001020114 Penetration Testing report reference for application hardening
Applicable to  Tablet Application.</t>
  </si>
  <si>
    <t>SRS Item: Applicable to Smartmedic device and Cloud data
D001020115: Security Operations Manual - 25. Health Data Storage Confidentiality</t>
  </si>
  <si>
    <t>D001020115: SOM (Wifi Security WPD-2 PSK) - 16.Transmission confidentiality and integrity
Applicable to Smartmedic device, Tablet and Nurse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</si>
</sst>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x14ac:knownFonts="1">
    <font>
      <sz val="11"/>
      <color theme="1"/>
      <name val="Calibri"/>
      <family val="2"/>
      <scheme val="minor"/>
    </font>
    <font>
      <sz val="10"/>
      <name val="Arial"/>
      <family val="2"/>
    </font>
    <font>
      <sz val="10"/>
      <name val="Arial"/>
      <family val="2"/>
    </font>
    <font>
      <u/>
      <sz val="10"/>
      <color theme="10"/>
      <name val="Arial"/>
      <family val="2"/>
    </font>
    <font>
      <sz val="10"/>
      <name val="Arial"/>
      <family val="2"/>
    </font>
    <font>
      <sz val="11"/>
      <color theme="1"/>
      <name val="Cambria"/>
      <family val="1"/>
    </font>
    <font>
      <b/>
      <sz val="11"/>
      <color theme="1"/>
      <name val="Cambria"/>
      <family val="1"/>
    </font>
    <font>
      <sz val="11"/>
      <color theme="0"/>
      <name val="Cambria"/>
      <family val="1"/>
    </font>
    <font>
      <sz val="12"/>
      <color theme="0"/>
      <name val="Cambria"/>
      <family val="1"/>
    </font>
    <font>
      <b/>
      <sz val="14"/>
      <name val="Cambria"/>
      <family val="1"/>
    </font>
    <font>
      <sz val="11"/>
      <name val="Cambria"/>
      <family val="1"/>
    </font>
    <font>
      <b/>
      <sz val="11"/>
      <name val="Cambria"/>
      <family val="1"/>
    </font>
    <font>
      <b/>
      <sz val="10"/>
      <name val="Cambria"/>
      <family val="1"/>
    </font>
    <font>
      <sz val="8"/>
      <color theme="0"/>
      <name val="Cambria"/>
      <family val="1"/>
    </font>
    <font>
      <sz val="8"/>
      <color theme="1"/>
      <name val="Cambria"/>
      <family val="1"/>
    </font>
    <font>
      <sz val="15"/>
      <color theme="0"/>
      <name val="Cambria"/>
      <family val="1"/>
    </font>
    <font>
      <b/>
      <sz val="9"/>
      <name val="Cambria"/>
      <family val="1"/>
    </font>
    <font>
      <sz val="10"/>
      <name val="Cambria"/>
      <family val="1"/>
    </font>
    <font>
      <sz val="10"/>
      <color theme="6" tint="-0.499984740745262"/>
      <name val="Cambria"/>
      <family val="1"/>
    </font>
    <font>
      <b/>
      <sz val="12"/>
      <color theme="0"/>
      <name val="Cambria"/>
      <family val="1"/>
    </font>
    <font>
      <sz val="9"/>
      <color theme="1"/>
      <name val="Cambria"/>
      <family val="1"/>
    </font>
    <font>
      <b/>
      <sz val="8"/>
      <color theme="1"/>
      <name val="Cambria"/>
      <family val="1"/>
    </font>
    <font>
      <b/>
      <sz val="9"/>
      <color theme="1"/>
      <name val="Cambria"/>
      <family val="1"/>
    </font>
    <font>
      <u/>
      <sz val="11"/>
      <color theme="10"/>
      <name val="Calibri"/>
      <family val="2"/>
      <scheme val="minor"/>
    </font>
    <font>
      <b/>
      <sz val="12"/>
      <name val="Calibri"/>
      <family val="2"/>
      <scheme val="minor"/>
    </font>
    <font>
      <sz val="10"/>
      <color rgb="FF0070C0"/>
      <name val="Cambria"/>
      <family val="1"/>
    </font>
    <font>
      <b/>
      <sz val="12"/>
      <name val="Cambria"/>
      <family val="1"/>
    </font>
    <font>
      <sz val="10"/>
      <color theme="1"/>
      <name val="Cambria"/>
      <family val="1"/>
    </font>
    <font>
      <sz val="8"/>
      <name val="Cambria"/>
      <family val="1"/>
    </font>
    <font>
      <b/>
      <sz val="8"/>
      <name val="Cambria"/>
      <family val="1"/>
    </font>
    <font>
      <sz val="8.5"/>
      <name val="Cambria"/>
      <family val="1"/>
    </font>
    <font>
      <sz val="11"/>
      <color theme="10"/>
      <name val="Cambria"/>
      <family val="1"/>
    </font>
    <font>
      <b/>
      <sz val="11"/>
      <color theme="0"/>
      <name val="Cambria"/>
      <family val="1"/>
    </font>
    <font>
      <sz val="11"/>
      <color theme="6" tint="-0.499984740745262"/>
      <name val="Cambria"/>
      <family val="1"/>
    </font>
    <font>
      <b/>
      <sz val="10"/>
      <color theme="0"/>
      <name val="Cambria"/>
      <family val="1"/>
    </font>
    <font>
      <b/>
      <sz val="10"/>
      <color theme="6" tint="-0.499984740745262"/>
      <name val="Cambria"/>
      <family val="1"/>
    </font>
    <font>
      <sz val="10"/>
      <color theme="8"/>
      <name val="Cambria"/>
      <family val="1"/>
    </font>
    <font>
      <sz val="8"/>
      <color theme="4" tint="-0.249977111117893"/>
      <name val="Cambria"/>
      <family val="1"/>
    </font>
    <font>
      <b/>
      <sz val="11"/>
      <color theme="4" tint="-0.249977111117893"/>
      <name val="Cambria"/>
      <family val="1"/>
    </font>
    <font>
      <sz val="9"/>
      <color theme="4" tint="-0.249977111117893"/>
      <name val="Cambria"/>
      <family val="1"/>
    </font>
    <font>
      <u/>
      <sz val="9"/>
      <color theme="4" tint="-0.249977111117893"/>
      <name val="Cambria"/>
      <family val="1"/>
    </font>
    <font>
      <sz val="11"/>
      <color theme="4" tint="-0.249977111117893"/>
      <name val="Cambria"/>
      <family val="1"/>
    </font>
    <font>
      <b/>
      <sz val="10"/>
      <color theme="1"/>
      <name val="Cambria"/>
      <family val="1"/>
    </font>
    <font>
      <sz val="9"/>
      <name val="Cambria"/>
      <family val="1"/>
    </font>
    <font>
      <b/>
      <i/>
      <sz val="12"/>
      <color theme="0"/>
      <name val="Cambria"/>
      <family val="1"/>
    </font>
    <font>
      <i/>
      <sz val="11"/>
      <name val="Cambria"/>
      <family val="1"/>
    </font>
    <font>
      <sz val="9"/>
      <color rgb="FF000000"/>
      <name val="Cambria"/>
      <family val="1"/>
    </font>
    <font>
      <b/>
      <sz val="9"/>
      <color rgb="FF000000"/>
      <name val="Cambria"/>
      <family val="1"/>
    </font>
    <font>
      <sz val="11"/>
      <color rgb="FF0070C0"/>
      <name val="Cambria"/>
      <family val="1"/>
    </font>
    <font>
      <sz val="10"/>
      <color theme="0"/>
      <name val="Cambria"/>
      <family val="1"/>
    </font>
    <font>
      <sz val="14"/>
      <color rgb="FFFF0000"/>
      <name val="Cambria"/>
      <family val="1"/>
    </font>
    <font>
      <sz val="11"/>
      <color rgb="FF000000"/>
      <name val="Cambria"/>
      <family val="1"/>
      <charset val="1"/>
    </font>
    <font>
      <sz val="10"/>
      <color rgb="FF000000"/>
      <name val="Cambria"/>
      <family val="1"/>
    </font>
    <font>
      <sz val="10"/>
      <name val="Cambria"/>
      <family val="1"/>
      <charset val="1"/>
    </font>
    <font>
      <sz val="11"/>
      <color rgb="FFFF0000"/>
      <name val="Cambria"/>
      <family val="1"/>
    </font>
    <font>
      <sz val="9"/>
      <color indexed="81"/>
      <name val="Segoe UI"/>
      <family val="2"/>
    </font>
    <font>
      <b/>
      <sz val="9"/>
      <color indexed="81"/>
      <name val="Segoe UI"/>
      <family val="2"/>
    </font>
    <font>
      <sz val="10"/>
      <color rgb="FFFF0000"/>
      <name val="Cambria"/>
      <family val="1"/>
    </font>
    <font>
      <b/>
      <sz val="18"/>
      <color rgb="FFFF0000"/>
      <name val="Cambria"/>
      <family val="1"/>
    </font>
    <font>
      <sz val="11"/>
      <color rgb="FF000000"/>
      <name val="Calibri"/>
      <family val="2"/>
      <charset val="1"/>
    </font>
    <font>
      <u/>
      <sz val="10"/>
      <color rgb="FF0563C1"/>
      <name val="Arial"/>
      <family val="2"/>
      <charset val="1"/>
    </font>
    <font>
      <sz val="10"/>
      <name val="Arial"/>
      <family val="2"/>
      <charset val="1"/>
    </font>
    <font>
      <sz val="11"/>
      <name val="Cambria"/>
      <family val="1"/>
      <charset val="1"/>
    </font>
    <font>
      <u/>
      <sz val="11"/>
      <color rgb="FF0563C1"/>
      <name val="Calibri"/>
      <family val="2"/>
      <charset val="1"/>
    </font>
    <font>
      <sz val="11"/>
      <color theme="1"/>
      <name val="Cambria"/>
      <family val="1"/>
      <charset val="1"/>
    </font>
    <font>
      <sz val="11"/>
      <color theme="0"/>
      <name val="Cambria"/>
      <family val="1"/>
      <charset val="1"/>
    </font>
    <font>
      <sz val="11"/>
      <color rgb="FF000000"/>
      <name val="Cambria"/>
      <family val="1"/>
    </font>
  </fonts>
  <fills count="21">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1"/>
        <bgColor indexed="64"/>
      </patternFill>
    </fill>
    <fill>
      <patternFill patternType="solid">
        <fgColor theme="5" tint="0.79998168889431442"/>
        <bgColor indexed="64"/>
      </patternFill>
    </fill>
    <fill>
      <patternFill patternType="solid">
        <fgColor theme="0" tint="-0.14996795556505021"/>
        <bgColor indexed="64"/>
      </patternFill>
    </fill>
    <fill>
      <patternFill patternType="solid">
        <fgColor rgb="FFFFC000"/>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FFFF"/>
        <bgColor rgb="FFF2F2F2"/>
      </patternFill>
    </fill>
    <fill>
      <patternFill patternType="solid">
        <fgColor theme="0"/>
        <bgColor rgb="FFC9C9C9"/>
      </patternFill>
    </fill>
    <fill>
      <patternFill patternType="solid">
        <fgColor rgb="FFFFFF0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s>
  <cellStyleXfs count="14">
    <xf numFmtId="0" fontId="0" fillId="0" borderId="0"/>
    <xf numFmtId="0" fontId="1" fillId="0" borderId="0"/>
    <xf numFmtId="0" fontId="2" fillId="0" borderId="0"/>
    <xf numFmtId="0" fontId="3" fillId="0" borderId="0" applyNumberFormat="0" applyFill="0" applyBorder="0" applyAlignment="0" applyProtection="0"/>
    <xf numFmtId="0" fontId="4" fillId="0" borderId="0"/>
    <xf numFmtId="0" fontId="1" fillId="0" borderId="0"/>
    <xf numFmtId="0" fontId="23" fillId="0" borderId="0" applyNumberFormat="0" applyFill="0" applyBorder="0" applyAlignment="0" applyProtection="0"/>
    <xf numFmtId="0" fontId="59" fillId="0" borderId="0"/>
    <xf numFmtId="0" fontId="63" fillId="0" borderId="0" applyBorder="0" applyProtection="0"/>
    <xf numFmtId="0" fontId="60" fillId="0" borderId="0" applyBorder="0" applyProtection="0"/>
    <xf numFmtId="0" fontId="61" fillId="0" borderId="0"/>
    <xf numFmtId="0" fontId="61" fillId="0" borderId="0"/>
    <xf numFmtId="0" fontId="61" fillId="0" borderId="0"/>
    <xf numFmtId="0" fontId="61" fillId="0" borderId="0"/>
  </cellStyleXfs>
  <cellXfs count="292">
    <xf numFmtId="0" fontId="0" fillId="0" borderId="0" xfId="0"/>
    <xf numFmtId="0" fontId="5" fillId="0" borderId="0" xfId="0" applyFont="1"/>
    <xf numFmtId="0" fontId="6" fillId="4" borderId="10" xfId="0" applyFont="1" applyFill="1" applyBorder="1" applyAlignment="1">
      <alignment horizontal="left"/>
    </xf>
    <xf numFmtId="0" fontId="10" fillId="0" borderId="8" xfId="0" applyFont="1" applyBorder="1" applyAlignment="1">
      <alignment horizontal="left" vertical="center" wrapText="1"/>
    </xf>
    <xf numFmtId="0" fontId="10" fillId="0" borderId="7" xfId="0" applyFont="1" applyBorder="1" applyAlignment="1">
      <alignment horizontal="left" vertical="center" wrapText="1"/>
    </xf>
    <xf numFmtId="0" fontId="7" fillId="5" borderId="11" xfId="0" applyFont="1" applyFill="1" applyBorder="1"/>
    <xf numFmtId="0" fontId="7" fillId="5" borderId="12" xfId="0" applyFont="1" applyFill="1" applyBorder="1"/>
    <xf numFmtId="0" fontId="14" fillId="0" borderId="0" xfId="0" applyFont="1" applyFill="1"/>
    <xf numFmtId="0" fontId="10" fillId="0" borderId="8" xfId="0" applyFont="1" applyBorder="1" applyAlignment="1">
      <alignment vertical="center" wrapText="1"/>
    </xf>
    <xf numFmtId="0" fontId="19" fillId="9" borderId="3" xfId="0" applyFont="1" applyFill="1" applyBorder="1" applyAlignment="1"/>
    <xf numFmtId="0" fontId="19" fillId="5" borderId="10" xfId="0" applyFont="1" applyFill="1" applyBorder="1"/>
    <xf numFmtId="0" fontId="5" fillId="9" borderId="0" xfId="0" applyFont="1" applyFill="1"/>
    <xf numFmtId="0" fontId="6" fillId="0" borderId="0" xfId="0" applyFont="1"/>
    <xf numFmtId="0" fontId="20" fillId="0" borderId="0" xfId="0" applyFont="1" applyAlignment="1">
      <alignment horizontal="center"/>
    </xf>
    <xf numFmtId="0" fontId="5" fillId="0" borderId="0" xfId="0" applyFont="1" applyAlignment="1">
      <alignment horizontal="center"/>
    </xf>
    <xf numFmtId="0" fontId="5" fillId="6" borderId="8" xfId="0" applyFont="1" applyFill="1" applyBorder="1" applyAlignment="1"/>
    <xf numFmtId="0" fontId="21" fillId="0" borderId="0" xfId="0" applyFont="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Border="1" applyAlignment="1">
      <alignment horizontal="left"/>
    </xf>
    <xf numFmtId="0" fontId="19" fillId="9" borderId="0" xfId="0" applyFont="1" applyFill="1" applyBorder="1" applyAlignment="1">
      <alignment horizontal="left"/>
    </xf>
    <xf numFmtId="0" fontId="5" fillId="6" borderId="8" xfId="0" applyFont="1" applyFill="1" applyBorder="1" applyAlignment="1">
      <alignment horizontal="center"/>
    </xf>
    <xf numFmtId="0" fontId="6" fillId="8" borderId="8" xfId="0" applyFont="1" applyFill="1" applyBorder="1" applyAlignment="1">
      <alignment horizontal="center"/>
    </xf>
    <xf numFmtId="0" fontId="6" fillId="7" borderId="8" xfId="0" applyFont="1" applyFill="1" applyBorder="1" applyAlignment="1">
      <alignment horizontal="center"/>
    </xf>
    <xf numFmtId="0" fontId="6" fillId="0" borderId="8" xfId="0" applyFont="1" applyFill="1" applyBorder="1" applyAlignment="1">
      <alignment horizontal="center"/>
    </xf>
    <xf numFmtId="0" fontId="22" fillId="0" borderId="0" xfId="0" applyFont="1" applyAlignment="1">
      <alignment horizontal="center"/>
    </xf>
    <xf numFmtId="0" fontId="14" fillId="8" borderId="8" xfId="0" applyFont="1" applyFill="1" applyBorder="1" applyAlignment="1">
      <alignment horizontal="center"/>
    </xf>
    <xf numFmtId="0" fontId="21" fillId="0" borderId="8" xfId="0" applyFont="1" applyFill="1" applyBorder="1" applyAlignment="1">
      <alignment horizontal="center"/>
    </xf>
    <xf numFmtId="0" fontId="14" fillId="8" borderId="8" xfId="0" quotePrefix="1" applyFont="1" applyFill="1" applyBorder="1" applyAlignment="1">
      <alignment horizontal="center"/>
    </xf>
    <xf numFmtId="0" fontId="6" fillId="0" borderId="0" xfId="0" applyFont="1" applyAlignment="1">
      <alignment horizontal="center" vertical="center"/>
    </xf>
    <xf numFmtId="0" fontId="22" fillId="11" borderId="8" xfId="0" applyFont="1" applyFill="1" applyBorder="1" applyAlignment="1">
      <alignment horizontal="center"/>
    </xf>
    <xf numFmtId="0" fontId="15" fillId="2" borderId="0" xfId="0" applyFont="1" applyFill="1" applyBorder="1"/>
    <xf numFmtId="0" fontId="13" fillId="2" borderId="0" xfId="0" applyFont="1" applyFill="1" applyBorder="1"/>
    <xf numFmtId="0" fontId="16" fillId="2" borderId="4" xfId="0" applyFont="1" applyFill="1" applyBorder="1" applyAlignment="1"/>
    <xf numFmtId="0" fontId="13" fillId="2" borderId="5" xfId="0" applyFont="1" applyFill="1" applyBorder="1"/>
    <xf numFmtId="0" fontId="13" fillId="2" borderId="6" xfId="0" applyFont="1" applyFill="1" applyBorder="1"/>
    <xf numFmtId="0" fontId="10" fillId="2" borderId="0" xfId="0" applyFont="1" applyFill="1" applyBorder="1" applyAlignment="1">
      <alignment horizontal="left" vertical="center" wrapText="1"/>
    </xf>
    <xf numFmtId="0" fontId="5" fillId="2" borderId="0" xfId="0" applyFont="1" applyFill="1"/>
    <xf numFmtId="0" fontId="6" fillId="0" borderId="0" xfId="0" applyFont="1" applyBorder="1" applyAlignment="1">
      <alignment horizontal="left" wrapText="1"/>
    </xf>
    <xf numFmtId="0" fontId="6" fillId="0" borderId="0" xfId="0" applyFont="1" applyAlignment="1">
      <alignment horizontal="left"/>
    </xf>
    <xf numFmtId="0" fontId="6" fillId="0" borderId="0" xfId="0" applyFont="1" applyAlignment="1">
      <alignment horizontal="right"/>
    </xf>
    <xf numFmtId="0" fontId="6" fillId="4" borderId="11" xfId="0" applyFont="1" applyFill="1" applyBorder="1" applyAlignment="1">
      <alignment horizontal="left"/>
    </xf>
    <xf numFmtId="0" fontId="6" fillId="4" borderId="12" xfId="0" applyFont="1" applyFill="1" applyBorder="1" applyAlignment="1">
      <alignment horizontal="left"/>
    </xf>
    <xf numFmtId="0" fontId="10" fillId="8" borderId="8" xfId="0" applyFont="1" applyFill="1" applyBorder="1" applyAlignment="1">
      <alignment vertical="center" wrapText="1"/>
    </xf>
    <xf numFmtId="0" fontId="11" fillId="4" borderId="8" xfId="0" applyFont="1" applyFill="1" applyBorder="1" applyAlignment="1">
      <alignment horizontal="left" vertical="center" wrapText="1"/>
    </xf>
    <xf numFmtId="0" fontId="6" fillId="4" borderId="8" xfId="0" applyFont="1" applyFill="1" applyBorder="1" applyAlignment="1">
      <alignment horizontal="center"/>
    </xf>
    <xf numFmtId="0" fontId="6" fillId="3" borderId="8" xfId="0" applyFont="1" applyFill="1" applyBorder="1" applyAlignment="1">
      <alignment horizontal="center"/>
    </xf>
    <xf numFmtId="0" fontId="27" fillId="0" borderId="0" xfId="0" applyFont="1" applyAlignment="1">
      <alignment horizontal="right"/>
    </xf>
    <xf numFmtId="0" fontId="22" fillId="0" borderId="0" xfId="0" applyFont="1"/>
    <xf numFmtId="0" fontId="11" fillId="4" borderId="10" xfId="0" applyFont="1" applyFill="1" applyBorder="1" applyAlignment="1"/>
    <xf numFmtId="0" fontId="32" fillId="4" borderId="11" xfId="0" applyFont="1" applyFill="1" applyBorder="1"/>
    <xf numFmtId="0" fontId="32" fillId="4" borderId="12" xfId="0" applyFont="1" applyFill="1" applyBorder="1"/>
    <xf numFmtId="0" fontId="11" fillId="8" borderId="7" xfId="0" applyFont="1" applyFill="1" applyBorder="1" applyAlignment="1">
      <alignment horizontal="right" vertical="center" wrapText="1"/>
    </xf>
    <xf numFmtId="0" fontId="11" fillId="8" borderId="8" xfId="0" applyFont="1" applyFill="1" applyBorder="1" applyAlignment="1">
      <alignment horizontal="right" vertical="center" wrapText="1"/>
    </xf>
    <xf numFmtId="0" fontId="11" fillId="8" borderId="8" xfId="0" applyFont="1" applyFill="1" applyBorder="1" applyAlignment="1">
      <alignment horizontal="left" vertical="center" wrapText="1"/>
    </xf>
    <xf numFmtId="0" fontId="10" fillId="2" borderId="0" xfId="0" applyFont="1" applyFill="1" applyBorder="1" applyAlignment="1">
      <alignment vertical="center" wrapText="1"/>
    </xf>
    <xf numFmtId="0" fontId="37" fillId="2" borderId="0" xfId="0" applyFont="1" applyFill="1" applyBorder="1"/>
    <xf numFmtId="0" fontId="38" fillId="4" borderId="10" xfId="0" applyFont="1" applyFill="1" applyBorder="1" applyAlignment="1"/>
    <xf numFmtId="0" fontId="38" fillId="4" borderId="11" xfId="0" applyFont="1" applyFill="1" applyBorder="1"/>
    <xf numFmtId="0" fontId="38" fillId="4" borderId="12" xfId="0" applyFont="1" applyFill="1" applyBorder="1"/>
    <xf numFmtId="0" fontId="39" fillId="2" borderId="2" xfId="0" applyFont="1" applyFill="1" applyBorder="1" applyAlignment="1">
      <alignment vertical="center"/>
    </xf>
    <xf numFmtId="0" fontId="39" fillId="2" borderId="14" xfId="0" applyFont="1" applyFill="1" applyBorder="1" applyAlignment="1">
      <alignment vertical="center"/>
    </xf>
    <xf numFmtId="0" fontId="39" fillId="2" borderId="0" xfId="0" applyFont="1" applyFill="1" applyBorder="1" applyAlignment="1">
      <alignment vertical="center"/>
    </xf>
    <xf numFmtId="0" fontId="39" fillId="2" borderId="13" xfId="0" applyFont="1" applyFill="1" applyBorder="1" applyAlignment="1">
      <alignment vertical="center"/>
    </xf>
    <xf numFmtId="0" fontId="39" fillId="2" borderId="5" xfId="0" applyFont="1" applyFill="1" applyBorder="1" applyAlignment="1">
      <alignment vertical="center"/>
    </xf>
    <xf numFmtId="0" fontId="39" fillId="2" borderId="6" xfId="0" applyFont="1" applyFill="1" applyBorder="1" applyAlignment="1">
      <alignment vertical="center"/>
    </xf>
    <xf numFmtId="0" fontId="41" fillId="0" borderId="0" xfId="0" applyFont="1"/>
    <xf numFmtId="0" fontId="22" fillId="0" borderId="0" xfId="0" applyFont="1" applyBorder="1" applyAlignment="1">
      <alignment horizontal="left"/>
    </xf>
    <xf numFmtId="0" fontId="22" fillId="0" borderId="0" xfId="0" applyFont="1" applyAlignment="1">
      <alignment horizontal="left"/>
    </xf>
    <xf numFmtId="0" fontId="37" fillId="2" borderId="1" xfId="0" applyFont="1" applyFill="1" applyBorder="1" applyAlignment="1">
      <alignment horizontal="left" vertical="center"/>
    </xf>
    <xf numFmtId="0" fontId="37" fillId="2" borderId="3" xfId="0" applyFont="1" applyFill="1" applyBorder="1" applyAlignment="1">
      <alignment horizontal="left" vertical="center"/>
    </xf>
    <xf numFmtId="0" fontId="27" fillId="0" borderId="0" xfId="0" applyFont="1" applyAlignment="1">
      <alignment horizontal="left" vertical="center" wrapText="1"/>
    </xf>
    <xf numFmtId="0" fontId="12" fillId="12" borderId="8" xfId="0" applyFont="1" applyFill="1" applyBorder="1" applyAlignment="1">
      <alignment horizontal="center" vertical="center" wrapText="1"/>
    </xf>
    <xf numFmtId="0" fontId="27" fillId="0" borderId="0" xfId="0" applyFont="1" applyAlignment="1">
      <alignment horizontal="center" vertical="center" wrapText="1"/>
    </xf>
    <xf numFmtId="0" fontId="42" fillId="0" borderId="8" xfId="0" applyFont="1" applyBorder="1" applyAlignment="1">
      <alignment horizontal="left" vertical="center" wrapText="1"/>
    </xf>
    <xf numFmtId="0" fontId="43" fillId="0" borderId="8" xfId="0" applyFont="1" applyBorder="1" applyAlignment="1">
      <alignment horizontal="left" vertical="center" wrapText="1"/>
    </xf>
    <xf numFmtId="0" fontId="43" fillId="0" borderId="8" xfId="0" applyFont="1" applyFill="1" applyBorder="1" applyAlignment="1">
      <alignment horizontal="left" vertical="center" wrapText="1"/>
    </xf>
    <xf numFmtId="0" fontId="43" fillId="0" borderId="8" xfId="0" applyFont="1" applyBorder="1" applyAlignment="1">
      <alignment horizontal="left" vertical="center" wrapText="1" indent="1"/>
    </xf>
    <xf numFmtId="0" fontId="20" fillId="0" borderId="8" xfId="0" applyFont="1" applyBorder="1" applyAlignment="1">
      <alignment horizontal="left" vertical="center" wrapText="1" indent="1"/>
    </xf>
    <xf numFmtId="0" fontId="20" fillId="0" borderId="8" xfId="0" applyFont="1" applyBorder="1" applyAlignment="1">
      <alignment horizontal="left" vertical="center" wrapText="1"/>
    </xf>
    <xf numFmtId="0" fontId="42" fillId="0" borderId="0" xfId="0" applyFont="1" applyAlignment="1">
      <alignment horizontal="left" vertical="center" wrapText="1"/>
    </xf>
    <xf numFmtId="0" fontId="27" fillId="0" borderId="0" xfId="0" applyFont="1" applyFill="1" applyAlignment="1">
      <alignment horizontal="left" vertical="center" wrapText="1"/>
    </xf>
    <xf numFmtId="0" fontId="16" fillId="0" borderId="8" xfId="0" applyFont="1" applyBorder="1" applyAlignment="1">
      <alignment horizontal="left" vertical="center" wrapText="1"/>
    </xf>
    <xf numFmtId="0" fontId="22" fillId="0" borderId="8" xfId="0" applyFont="1" applyBorder="1" applyAlignment="1">
      <alignment horizontal="left" vertical="center" wrapText="1"/>
    </xf>
    <xf numFmtId="0" fontId="19" fillId="9" borderId="1" xfId="0" applyFont="1" applyFill="1" applyBorder="1" applyAlignment="1">
      <alignment horizontal="left"/>
    </xf>
    <xf numFmtId="0" fontId="19" fillId="9" borderId="2" xfId="0" applyFont="1" applyFill="1" applyBorder="1" applyAlignment="1">
      <alignment horizontal="left"/>
    </xf>
    <xf numFmtId="0" fontId="19" fillId="9" borderId="14" xfId="0" applyFont="1" applyFill="1" applyBorder="1" applyAlignment="1">
      <alignment horizontal="left"/>
    </xf>
    <xf numFmtId="0" fontId="45" fillId="14" borderId="10" xfId="0" applyFont="1" applyFill="1" applyBorder="1" applyAlignment="1">
      <alignment horizontal="left"/>
    </xf>
    <xf numFmtId="0" fontId="44" fillId="14" borderId="11" xfId="0" applyFont="1" applyFill="1" applyBorder="1" applyAlignment="1">
      <alignment horizontal="left"/>
    </xf>
    <xf numFmtId="0" fontId="44" fillId="14" borderId="12" xfId="0" applyFont="1" applyFill="1" applyBorder="1" applyAlignment="1">
      <alignment horizontal="left"/>
    </xf>
    <xf numFmtId="0" fontId="46" fillId="0" borderId="8" xfId="0" applyFont="1" applyBorder="1" applyAlignment="1">
      <alignment wrapText="1"/>
    </xf>
    <xf numFmtId="0" fontId="14" fillId="0" borderId="8" xfId="0" applyFont="1" applyBorder="1" applyAlignment="1">
      <alignment horizontal="center" vertical="center" wrapText="1"/>
    </xf>
    <xf numFmtId="0" fontId="14" fillId="0" borderId="8" xfId="0" applyFont="1" applyBorder="1" applyAlignment="1">
      <alignment vertical="center" wrapText="1"/>
    </xf>
    <xf numFmtId="0" fontId="14" fillId="0" borderId="8" xfId="0" applyFont="1" applyFill="1" applyBorder="1" applyAlignment="1">
      <alignment horizontal="center" vertical="center" wrapText="1"/>
    </xf>
    <xf numFmtId="0" fontId="14" fillId="0" borderId="8" xfId="0" applyFont="1" applyFill="1" applyBorder="1" applyAlignment="1">
      <alignment vertical="center" wrapText="1"/>
    </xf>
    <xf numFmtId="0" fontId="14" fillId="0" borderId="8" xfId="0" applyFont="1" applyBorder="1" applyAlignment="1">
      <alignment horizontal="center" vertical="center"/>
    </xf>
    <xf numFmtId="0" fontId="14" fillId="0" borderId="8" xfId="0" applyFont="1" applyBorder="1" applyAlignment="1">
      <alignment vertical="center"/>
    </xf>
    <xf numFmtId="0" fontId="6" fillId="4" borderId="7" xfId="0" applyFont="1" applyFill="1" applyBorder="1" applyAlignment="1">
      <alignment vertical="center"/>
    </xf>
    <xf numFmtId="0" fontId="6" fillId="4" borderId="7" xfId="0" applyFont="1" applyFill="1" applyBorder="1" applyAlignment="1">
      <alignment vertical="center" wrapText="1"/>
    </xf>
    <xf numFmtId="0" fontId="10" fillId="16" borderId="8" xfId="0" applyFont="1" applyFill="1" applyBorder="1" applyAlignment="1">
      <alignment vertical="center" wrapText="1"/>
    </xf>
    <xf numFmtId="0" fontId="10" fillId="17" borderId="8" xfId="0" applyFont="1" applyFill="1" applyBorder="1" applyAlignment="1">
      <alignment vertical="center" wrapText="1"/>
    </xf>
    <xf numFmtId="0" fontId="37" fillId="2" borderId="4" xfId="0" applyFont="1" applyFill="1" applyBorder="1" applyAlignment="1">
      <alignment vertical="center"/>
    </xf>
    <xf numFmtId="0" fontId="10" fillId="16" borderId="8" xfId="0" applyFont="1" applyFill="1" applyBorder="1" applyAlignment="1">
      <alignment horizontal="center" vertical="center" wrapText="1"/>
    </xf>
    <xf numFmtId="0" fontId="10" fillId="17" borderId="8" xfId="0" applyFont="1" applyFill="1" applyBorder="1" applyAlignment="1">
      <alignment horizontal="center" vertical="center" wrapText="1"/>
    </xf>
    <xf numFmtId="0" fontId="45" fillId="8" borderId="8" xfId="0" applyFont="1" applyFill="1" applyBorder="1" applyAlignment="1">
      <alignment horizontal="center" vertical="center" wrapText="1"/>
    </xf>
    <xf numFmtId="0" fontId="5" fillId="8" borderId="8" xfId="0" applyFont="1" applyFill="1" applyBorder="1" applyAlignment="1" applyProtection="1">
      <alignment horizontal="center"/>
      <protection locked="0"/>
    </xf>
    <xf numFmtId="0" fontId="5" fillId="3" borderId="8" xfId="0" applyFont="1" applyFill="1" applyBorder="1" applyAlignment="1">
      <alignment horizontal="center" vertical="center" wrapText="1"/>
    </xf>
    <xf numFmtId="0" fontId="14" fillId="3" borderId="8" xfId="0" applyFont="1" applyFill="1" applyBorder="1" applyAlignment="1">
      <alignment horizontal="left" vertical="center" wrapText="1"/>
    </xf>
    <xf numFmtId="0" fontId="20" fillId="0" borderId="9" xfId="0" applyFont="1" applyBorder="1" applyAlignment="1">
      <alignment horizontal="left" vertical="center" wrapText="1"/>
    </xf>
    <xf numFmtId="0" fontId="19" fillId="9" borderId="0" xfId="0" applyFont="1" applyFill="1" applyBorder="1" applyAlignment="1" applyProtection="1">
      <alignment horizontal="left"/>
      <protection locked="0"/>
    </xf>
    <xf numFmtId="0" fontId="5" fillId="9" borderId="0" xfId="0" applyFont="1" applyFill="1" applyBorder="1" applyProtection="1">
      <protection locked="0"/>
    </xf>
    <xf numFmtId="0" fontId="5" fillId="0" borderId="0" xfId="0" applyFont="1" applyProtection="1">
      <protection locked="0"/>
    </xf>
    <xf numFmtId="0" fontId="25" fillId="0" borderId="0" xfId="1" applyFont="1" applyProtection="1">
      <protection locked="0"/>
    </xf>
    <xf numFmtId="0" fontId="38" fillId="0" borderId="0" xfId="0" applyFont="1" applyAlignment="1" applyProtection="1">
      <alignment horizontal="left" indent="1"/>
      <protection locked="0"/>
    </xf>
    <xf numFmtId="0" fontId="5" fillId="2" borderId="0" xfId="0" applyFont="1" applyFill="1" applyProtection="1">
      <protection locked="0"/>
    </xf>
    <xf numFmtId="0" fontId="39" fillId="2" borderId="0" xfId="0" applyFont="1" applyFill="1" applyAlignment="1" applyProtection="1">
      <alignment horizontal="left" indent="1"/>
      <protection locked="0"/>
    </xf>
    <xf numFmtId="0" fontId="6" fillId="4" borderId="10" xfId="0" applyFont="1" applyFill="1" applyBorder="1" applyAlignment="1" applyProtection="1">
      <alignment horizontal="left"/>
      <protection locked="0"/>
    </xf>
    <xf numFmtId="0" fontId="6" fillId="4" borderId="11" xfId="0" applyFont="1" applyFill="1" applyBorder="1" applyAlignment="1" applyProtection="1">
      <protection locked="0"/>
    </xf>
    <xf numFmtId="0" fontId="6" fillId="4" borderId="12" xfId="0" applyFont="1" applyFill="1" applyBorder="1" applyAlignment="1" applyProtection="1">
      <protection locked="0"/>
    </xf>
    <xf numFmtId="0" fontId="5" fillId="13" borderId="0" xfId="0" applyFont="1" applyFill="1" applyProtection="1">
      <protection locked="0"/>
    </xf>
    <xf numFmtId="0" fontId="5" fillId="4" borderId="7" xfId="0" applyFont="1" applyFill="1" applyBorder="1" applyAlignment="1" applyProtection="1">
      <alignment horizontal="center"/>
      <protection locked="0"/>
    </xf>
    <xf numFmtId="0" fontId="5" fillId="0" borderId="8" xfId="0" applyFont="1" applyBorder="1" applyAlignment="1" applyProtection="1">
      <alignment horizontal="center"/>
      <protection locked="0"/>
    </xf>
    <xf numFmtId="0" fontId="5" fillId="0" borderId="8" xfId="0" applyFont="1" applyFill="1" applyBorder="1" applyProtection="1">
      <protection locked="0"/>
    </xf>
    <xf numFmtId="0" fontId="5" fillId="8" borderId="9" xfId="0" applyFont="1" applyFill="1" applyBorder="1" applyAlignment="1" applyProtection="1">
      <alignment horizontal="center"/>
      <protection locked="0"/>
    </xf>
    <xf numFmtId="0" fontId="6" fillId="9" borderId="10" xfId="0" applyFont="1" applyFill="1" applyBorder="1" applyProtection="1">
      <protection locked="0"/>
    </xf>
    <xf numFmtId="0" fontId="6" fillId="8" borderId="10" xfId="0" applyFont="1" applyFill="1" applyBorder="1" applyAlignment="1" applyProtection="1">
      <alignment horizontal="right" vertical="center"/>
      <protection locked="0"/>
    </xf>
    <xf numFmtId="0" fontId="39" fillId="2" borderId="0" xfId="0" applyFont="1" applyFill="1" applyAlignment="1" applyProtection="1">
      <alignment horizontal="left" wrapText="1" indent="1"/>
      <protection locked="0"/>
    </xf>
    <xf numFmtId="0" fontId="10" fillId="2" borderId="0" xfId="0" applyFont="1" applyFill="1" applyProtection="1">
      <protection locked="0"/>
    </xf>
    <xf numFmtId="0" fontId="6" fillId="4" borderId="1" xfId="0" applyFont="1" applyFill="1" applyBorder="1" applyAlignment="1" applyProtection="1">
      <alignment horizontal="left"/>
      <protection locked="0"/>
    </xf>
    <xf numFmtId="0" fontId="6" fillId="4" borderId="2" xfId="0" applyFont="1" applyFill="1" applyBorder="1" applyAlignment="1" applyProtection="1">
      <alignment horizontal="left"/>
      <protection locked="0"/>
    </xf>
    <xf numFmtId="0" fontId="6" fillId="4" borderId="14" xfId="0" applyFont="1" applyFill="1" applyBorder="1" applyAlignment="1" applyProtection="1">
      <alignment horizontal="left"/>
      <protection locked="0"/>
    </xf>
    <xf numFmtId="0" fontId="27" fillId="4" borderId="4" xfId="0" applyFont="1" applyFill="1" applyBorder="1" applyAlignment="1" applyProtection="1">
      <alignment horizontal="left"/>
      <protection locked="0"/>
    </xf>
    <xf numFmtId="0" fontId="6" fillId="4" borderId="5" xfId="0" applyFont="1" applyFill="1" applyBorder="1" applyAlignment="1" applyProtection="1">
      <alignment horizontal="left"/>
      <protection locked="0"/>
    </xf>
    <xf numFmtId="0" fontId="6" fillId="4" borderId="6" xfId="0" applyFont="1" applyFill="1" applyBorder="1" applyAlignment="1" applyProtection="1">
      <alignment horizontal="left"/>
      <protection locked="0"/>
    </xf>
    <xf numFmtId="0" fontId="5" fillId="4" borderId="7" xfId="0" applyFont="1" applyFill="1" applyBorder="1" applyProtection="1">
      <protection locked="0"/>
    </xf>
    <xf numFmtId="0" fontId="5" fillId="8" borderId="8" xfId="0" applyFont="1" applyFill="1" applyBorder="1" applyAlignment="1" applyProtection="1">
      <alignment horizontal="center" wrapText="1"/>
      <protection locked="0"/>
    </xf>
    <xf numFmtId="0" fontId="31" fillId="8" borderId="8" xfId="6" applyFont="1" applyFill="1" applyBorder="1" applyAlignment="1" applyProtection="1">
      <alignment horizontal="center" wrapText="1"/>
      <protection locked="0"/>
    </xf>
    <xf numFmtId="0" fontId="5" fillId="8" borderId="8" xfId="0" applyFont="1" applyFill="1" applyBorder="1" applyAlignment="1" applyProtection="1">
      <alignment horizontal="left" wrapText="1"/>
      <protection locked="0"/>
    </xf>
    <xf numFmtId="0" fontId="5" fillId="0" borderId="8" xfId="0" applyFont="1" applyBorder="1" applyAlignment="1" applyProtection="1">
      <alignment horizontal="center" vertical="center"/>
      <protection locked="0"/>
    </xf>
    <xf numFmtId="0" fontId="5" fillId="4" borderId="8" xfId="0" applyFont="1" applyFill="1" applyBorder="1" applyAlignment="1" applyProtection="1">
      <alignment horizontal="center"/>
      <protection locked="0"/>
    </xf>
    <xf numFmtId="0" fontId="5" fillId="4" borderId="8" xfId="0" applyFont="1" applyFill="1" applyBorder="1" applyProtection="1">
      <protection locked="0"/>
    </xf>
    <xf numFmtId="0" fontId="10" fillId="8" borderId="8" xfId="0" applyFont="1" applyFill="1" applyBorder="1" applyAlignment="1" applyProtection="1">
      <alignment horizontal="left" vertical="center" wrapText="1"/>
      <protection locked="0"/>
    </xf>
    <xf numFmtId="0" fontId="27" fillId="8" borderId="8" xfId="0" applyFont="1" applyFill="1" applyBorder="1" applyAlignment="1" applyProtection="1">
      <alignment horizontal="left" vertical="center" wrapText="1"/>
      <protection locked="0"/>
    </xf>
    <xf numFmtId="0" fontId="5" fillId="8" borderId="8" xfId="0" applyFont="1" applyFill="1" applyBorder="1" applyAlignment="1" applyProtection="1">
      <alignment horizontal="left" vertical="center" wrapText="1"/>
      <protection locked="0"/>
    </xf>
    <xf numFmtId="0" fontId="5" fillId="8" borderId="8" xfId="0" applyFont="1" applyFill="1" applyBorder="1" applyAlignment="1" applyProtection="1">
      <alignment horizontal="center"/>
    </xf>
    <xf numFmtId="0" fontId="10" fillId="0" borderId="8" xfId="0" applyFont="1" applyFill="1" applyBorder="1" applyProtection="1"/>
    <xf numFmtId="0" fontId="5" fillId="0" borderId="8" xfId="0" applyFont="1" applyBorder="1" applyAlignment="1" applyProtection="1">
      <alignment horizontal="center"/>
    </xf>
    <xf numFmtId="0" fontId="9" fillId="8" borderId="8" xfId="0" applyFont="1" applyFill="1" applyBorder="1" applyAlignment="1" applyProtection="1">
      <alignment horizontal="center" vertical="center"/>
    </xf>
    <xf numFmtId="0" fontId="19" fillId="9" borderId="3" xfId="0" applyFont="1" applyFill="1" applyBorder="1" applyAlignment="1" applyProtection="1">
      <protection locked="0"/>
    </xf>
    <xf numFmtId="0" fontId="8" fillId="9" borderId="0" xfId="0" applyFont="1" applyFill="1" applyBorder="1" applyAlignment="1" applyProtection="1">
      <protection locked="0"/>
    </xf>
    <xf numFmtId="0" fontId="17" fillId="0" borderId="0" xfId="1" applyFont="1" applyProtection="1">
      <protection locked="0"/>
    </xf>
    <xf numFmtId="0" fontId="17" fillId="0" borderId="0" xfId="1" applyFont="1" applyAlignment="1" applyProtection="1">
      <alignment vertical="top"/>
      <protection locked="0"/>
    </xf>
    <xf numFmtId="0" fontId="18" fillId="0" borderId="0" xfId="1" applyFont="1" applyAlignment="1" applyProtection="1">
      <alignment wrapText="1"/>
      <protection locked="0"/>
    </xf>
    <xf numFmtId="0" fontId="17" fillId="2" borderId="0" xfId="1" applyFont="1" applyFill="1" applyAlignment="1" applyProtection="1">
      <alignment wrapText="1"/>
      <protection locked="0"/>
    </xf>
    <xf numFmtId="0" fontId="38" fillId="2" borderId="0" xfId="0" applyFont="1" applyFill="1" applyAlignment="1" applyProtection="1">
      <alignment horizontal="left" indent="1"/>
      <protection locked="0"/>
    </xf>
    <xf numFmtId="0" fontId="36" fillId="2" borderId="0" xfId="1" applyFont="1" applyFill="1" applyProtection="1">
      <protection locked="0"/>
    </xf>
    <xf numFmtId="0" fontId="26" fillId="4" borderId="10" xfId="1" applyFont="1" applyFill="1" applyBorder="1" applyAlignment="1" applyProtection="1">
      <alignment vertical="center"/>
      <protection locked="0"/>
    </xf>
    <xf numFmtId="0" fontId="5" fillId="4" borderId="11" xfId="0" applyFont="1" applyFill="1" applyBorder="1" applyAlignment="1" applyProtection="1">
      <alignment vertical="center"/>
      <protection locked="0"/>
    </xf>
    <xf numFmtId="0" fontId="17" fillId="4" borderId="12" xfId="1" applyFont="1" applyFill="1" applyBorder="1" applyAlignment="1" applyProtection="1">
      <alignment vertical="center" wrapText="1"/>
      <protection locked="0"/>
    </xf>
    <xf numFmtId="0" fontId="17" fillId="0" borderId="0" xfId="1" applyFont="1" applyAlignment="1" applyProtection="1">
      <alignment vertical="center"/>
      <protection locked="0"/>
    </xf>
    <xf numFmtId="0" fontId="18" fillId="0" borderId="0" xfId="1" applyFont="1" applyAlignment="1" applyProtection="1">
      <alignment vertical="center" wrapText="1"/>
      <protection locked="0"/>
    </xf>
    <xf numFmtId="0" fontId="11" fillId="8" borderId="7" xfId="1" applyFont="1" applyFill="1" applyBorder="1" applyAlignment="1" applyProtection="1">
      <alignment vertical="center" wrapText="1"/>
      <protection locked="0"/>
    </xf>
    <xf numFmtId="0" fontId="11" fillId="8" borderId="7" xfId="1" applyFont="1" applyFill="1" applyBorder="1" applyAlignment="1" applyProtection="1">
      <alignment horizontal="center" vertical="center" wrapText="1"/>
      <protection locked="0"/>
    </xf>
    <xf numFmtId="0" fontId="31" fillId="15" borderId="8" xfId="6" applyFont="1" applyFill="1" applyBorder="1" applyProtection="1">
      <protection locked="0"/>
    </xf>
    <xf numFmtId="0" fontId="17" fillId="0" borderId="7" xfId="1" applyFont="1" applyBorder="1" applyAlignment="1" applyProtection="1">
      <alignment wrapText="1"/>
      <protection locked="0"/>
    </xf>
    <xf numFmtId="0" fontId="17" fillId="0" borderId="8" xfId="1" applyFont="1" applyBorder="1" applyAlignment="1" applyProtection="1">
      <alignment wrapText="1"/>
      <protection locked="0"/>
    </xf>
    <xf numFmtId="0" fontId="17" fillId="0" borderId="0" xfId="1" applyFont="1" applyAlignment="1" applyProtection="1">
      <alignment wrapText="1"/>
      <protection locked="0"/>
    </xf>
    <xf numFmtId="0" fontId="5" fillId="4" borderId="8" xfId="0" applyFont="1" applyFill="1" applyBorder="1" applyAlignment="1" applyProtection="1">
      <alignment horizontal="right"/>
    </xf>
    <xf numFmtId="0" fontId="11" fillId="8" borderId="7" xfId="1" applyFont="1" applyFill="1" applyBorder="1" applyAlignment="1" applyProtection="1">
      <alignment vertical="center" wrapText="1"/>
    </xf>
    <xf numFmtId="0" fontId="11" fillId="8" borderId="7" xfId="1" applyFont="1" applyFill="1" applyBorder="1" applyAlignment="1" applyProtection="1">
      <alignment horizontal="center" vertical="center" wrapText="1"/>
    </xf>
    <xf numFmtId="0" fontId="12" fillId="15" borderId="6" xfId="1" applyFont="1" applyFill="1" applyBorder="1" applyAlignment="1" applyProtection="1">
      <alignment horizontal="center" wrapText="1"/>
    </xf>
    <xf numFmtId="0" fontId="17" fillId="0" borderId="7" xfId="1" applyFont="1" applyBorder="1" applyAlignment="1" applyProtection="1">
      <alignment wrapText="1"/>
    </xf>
    <xf numFmtId="0" fontId="12" fillId="15" borderId="8" xfId="1" applyFont="1" applyFill="1" applyBorder="1" applyAlignment="1" applyProtection="1">
      <alignment horizontal="center" wrapText="1"/>
    </xf>
    <xf numFmtId="0" fontId="17" fillId="0" borderId="8" xfId="1" applyFont="1" applyBorder="1" applyAlignment="1" applyProtection="1">
      <alignment wrapText="1"/>
    </xf>
    <xf numFmtId="0" fontId="5" fillId="4" borderId="12" xfId="0" applyFont="1" applyFill="1" applyBorder="1" applyAlignment="1" applyProtection="1">
      <alignment vertical="center"/>
      <protection locked="0"/>
    </xf>
    <xf numFmtId="0" fontId="10" fillId="0" borderId="0" xfId="1" applyFont="1" applyAlignment="1" applyProtection="1">
      <alignment vertical="top"/>
      <protection locked="0"/>
    </xf>
    <xf numFmtId="0" fontId="10" fillId="0" borderId="0" xfId="1" applyFont="1" applyProtection="1">
      <protection locked="0"/>
    </xf>
    <xf numFmtId="0" fontId="33" fillId="0" borderId="0" xfId="1" applyFont="1" applyAlignment="1" applyProtection="1">
      <alignment wrapText="1"/>
      <protection locked="0"/>
    </xf>
    <xf numFmtId="0" fontId="32" fillId="10" borderId="4" xfId="1" applyFont="1" applyFill="1" applyBorder="1" applyAlignment="1" applyProtection="1">
      <alignment vertical="top" wrapText="1"/>
      <protection locked="0"/>
    </xf>
    <xf numFmtId="0" fontId="34" fillId="10" borderId="5" xfId="1" applyFont="1" applyFill="1" applyBorder="1" applyProtection="1">
      <protection locked="0"/>
    </xf>
    <xf numFmtId="0" fontId="34" fillId="10" borderId="6" xfId="1" applyFont="1" applyFill="1" applyBorder="1" applyProtection="1">
      <protection locked="0"/>
    </xf>
    <xf numFmtId="0" fontId="31" fillId="15" borderId="8" xfId="6" applyFont="1" applyFill="1" applyBorder="1" applyAlignment="1" applyProtection="1">
      <alignment wrapText="1"/>
      <protection locked="0"/>
    </xf>
    <xf numFmtId="0" fontId="49" fillId="10" borderId="5" xfId="1" applyFont="1" applyFill="1" applyBorder="1" applyAlignment="1" applyProtection="1">
      <alignment wrapText="1"/>
      <protection locked="0"/>
    </xf>
    <xf numFmtId="0" fontId="10" fillId="15" borderId="8" xfId="1" applyFont="1" applyFill="1" applyBorder="1" applyAlignment="1" applyProtection="1">
      <alignment vertical="center" wrapText="1"/>
      <protection locked="0"/>
    </xf>
    <xf numFmtId="0" fontId="10" fillId="15" borderId="8" xfId="1" applyFont="1" applyFill="1" applyBorder="1" applyAlignment="1" applyProtection="1">
      <alignment horizontal="left" vertical="center" wrapText="1"/>
      <protection locked="0"/>
    </xf>
    <xf numFmtId="0" fontId="12" fillId="0" borderId="0" xfId="1" applyFont="1" applyAlignment="1" applyProtection="1">
      <alignment vertical="top"/>
      <protection locked="0"/>
    </xf>
    <xf numFmtId="0" fontId="12" fillId="0" borderId="0" xfId="1" applyFont="1" applyProtection="1">
      <protection locked="0"/>
    </xf>
    <xf numFmtId="0" fontId="35" fillId="0" borderId="0" xfId="1" applyFont="1" applyAlignment="1" applyProtection="1">
      <alignment wrapText="1"/>
      <protection locked="0"/>
    </xf>
    <xf numFmtId="0" fontId="10" fillId="15" borderId="8" xfId="1" applyFont="1" applyFill="1" applyBorder="1" applyAlignment="1" applyProtection="1">
      <alignment wrapText="1"/>
      <protection locked="0"/>
    </xf>
    <xf numFmtId="0" fontId="17" fillId="15" borderId="6" xfId="1" applyFont="1" applyFill="1" applyBorder="1" applyAlignment="1" applyProtection="1">
      <alignment horizontal="center" wrapText="1"/>
      <protection locked="0"/>
    </xf>
    <xf numFmtId="0" fontId="49" fillId="10" borderId="5" xfId="1" applyFont="1" applyFill="1" applyBorder="1" applyAlignment="1" applyProtection="1">
      <alignment horizontal="left" wrapText="1"/>
      <protection locked="0"/>
    </xf>
    <xf numFmtId="0" fontId="50" fillId="2" borderId="0" xfId="0" applyFont="1" applyFill="1" applyAlignment="1" applyProtection="1">
      <alignment horizontal="left"/>
    </xf>
    <xf numFmtId="0" fontId="0" fillId="2" borderId="0" xfId="0" applyFill="1" applyProtection="1"/>
    <xf numFmtId="0" fontId="24" fillId="2" borderId="0" xfId="4" applyFont="1" applyFill="1" applyProtection="1"/>
    <xf numFmtId="0" fontId="0" fillId="0" borderId="0" xfId="0" applyProtection="1"/>
    <xf numFmtId="0" fontId="4" fillId="2" borderId="0" xfId="4" applyFill="1" applyProtection="1"/>
    <xf numFmtId="0" fontId="17" fillId="2" borderId="0" xfId="4" applyFont="1" applyFill="1" applyAlignment="1" applyProtection="1">
      <alignment wrapText="1"/>
    </xf>
    <xf numFmtId="0" fontId="17" fillId="2" borderId="0" xfId="4" applyFont="1" applyFill="1" applyProtection="1"/>
    <xf numFmtId="0" fontId="4" fillId="2" borderId="0" xfId="4" applyFill="1" applyAlignment="1" applyProtection="1">
      <alignment wrapText="1"/>
    </xf>
    <xf numFmtId="0" fontId="4" fillId="0" borderId="0" xfId="4" applyProtection="1"/>
    <xf numFmtId="15" fontId="10" fillId="0" borderId="8" xfId="0" applyNumberFormat="1" applyFont="1" applyBorder="1" applyAlignment="1">
      <alignment vertical="center" wrapText="1"/>
    </xf>
    <xf numFmtId="0" fontId="5" fillId="0" borderId="8" xfId="0" applyFont="1" applyFill="1" applyBorder="1" applyAlignment="1" applyProtection="1">
      <alignment horizontal="center" vertical="center"/>
      <protection locked="0"/>
    </xf>
    <xf numFmtId="0" fontId="51" fillId="0" borderId="8" xfId="0" applyFont="1" applyBorder="1" applyAlignment="1" applyProtection="1">
      <alignment horizontal="center" vertical="center"/>
      <protection locked="0"/>
    </xf>
    <xf numFmtId="0" fontId="51" fillId="0" borderId="8" xfId="0" applyFont="1" applyBorder="1" applyAlignment="1" applyProtection="1">
      <alignment vertical="center" wrapText="1"/>
      <protection locked="0"/>
    </xf>
    <xf numFmtId="0" fontId="5" fillId="0" borderId="8" xfId="0" applyFont="1" applyBorder="1" applyAlignment="1" applyProtection="1">
      <alignment vertical="center" wrapText="1"/>
      <protection locked="0"/>
    </xf>
    <xf numFmtId="0" fontId="54" fillId="0" borderId="8" xfId="0" applyFont="1" applyBorder="1" applyAlignment="1">
      <alignment horizontal="left" vertical="center" wrapText="1"/>
    </xf>
    <xf numFmtId="0" fontId="58" fillId="0" borderId="0" xfId="1" applyFont="1" applyAlignment="1" applyProtection="1">
      <alignment vertical="top"/>
      <protection locked="0"/>
    </xf>
    <xf numFmtId="0" fontId="51" fillId="0" borderId="8" xfId="7" applyFont="1" applyBorder="1" applyAlignment="1" applyProtection="1">
      <alignment vertical="center"/>
      <protection locked="0"/>
    </xf>
    <xf numFmtId="0" fontId="52" fillId="18" borderId="8" xfId="7" applyFont="1" applyFill="1" applyBorder="1" applyAlignment="1" applyProtection="1">
      <alignment wrapText="1"/>
      <protection locked="0"/>
    </xf>
    <xf numFmtId="0" fontId="52" fillId="0" borderId="8" xfId="7" applyFont="1" applyBorder="1" applyAlignment="1" applyProtection="1">
      <alignment wrapText="1"/>
      <protection locked="0"/>
    </xf>
    <xf numFmtId="0" fontId="51" fillId="0" borderId="8" xfId="7" applyFont="1" applyBorder="1" applyAlignment="1" applyProtection="1">
      <alignment vertical="center" wrapText="1"/>
      <protection locked="0"/>
    </xf>
    <xf numFmtId="0" fontId="17" fillId="0" borderId="8" xfId="7" applyFont="1" applyBorder="1" applyAlignment="1" applyProtection="1">
      <alignment wrapText="1"/>
      <protection locked="0"/>
    </xf>
    <xf numFmtId="0" fontId="62" fillId="0" borderId="8" xfId="7" applyFont="1" applyBorder="1" applyAlignment="1" applyProtection="1">
      <alignment vertical="center"/>
      <protection locked="0"/>
    </xf>
    <xf numFmtId="0" fontId="10" fillId="0" borderId="8" xfId="7" applyFont="1" applyBorder="1" applyAlignment="1" applyProtection="1">
      <alignment vertical="center" wrapText="1"/>
      <protection locked="0"/>
    </xf>
    <xf numFmtId="0" fontId="64" fillId="0" borderId="8" xfId="7" applyFont="1" applyBorder="1" applyAlignment="1" applyProtection="1">
      <alignment vertical="center" wrapText="1"/>
      <protection locked="0"/>
    </xf>
    <xf numFmtId="0" fontId="62" fillId="0" borderId="8" xfId="7" applyFont="1" applyBorder="1" applyAlignment="1" applyProtection="1">
      <alignment vertical="center" wrapText="1"/>
      <protection locked="0"/>
    </xf>
    <xf numFmtId="0" fontId="27" fillId="0" borderId="7" xfId="1" applyFont="1" applyBorder="1" applyAlignment="1" applyProtection="1">
      <alignment wrapText="1"/>
    </xf>
    <xf numFmtId="0" fontId="5" fillId="0" borderId="8" xfId="0" applyFont="1" applyBorder="1" applyProtection="1">
      <protection locked="0"/>
    </xf>
    <xf numFmtId="0" fontId="65" fillId="19" borderId="8" xfId="7" applyFont="1" applyFill="1" applyBorder="1" applyProtection="1">
      <protection locked="0"/>
    </xf>
    <xf numFmtId="0" fontId="17" fillId="20" borderId="7" xfId="1" applyFont="1" applyFill="1" applyBorder="1" applyAlignment="1" applyProtection="1">
      <alignment wrapText="1"/>
    </xf>
    <xf numFmtId="0" fontId="12" fillId="15" borderId="5" xfId="1" applyFont="1" applyFill="1" applyBorder="1" applyAlignment="1" applyProtection="1">
      <alignment horizontal="center" wrapText="1"/>
    </xf>
    <xf numFmtId="0" fontId="17" fillId="2" borderId="0" xfId="1" applyFont="1" applyFill="1" applyAlignment="1" applyProtection="1">
      <alignment vertical="top"/>
      <protection locked="0"/>
    </xf>
    <xf numFmtId="0" fontId="52" fillId="2" borderId="8" xfId="7" applyFont="1" applyFill="1" applyBorder="1" applyAlignment="1" applyProtection="1">
      <alignment wrapText="1"/>
      <protection locked="0"/>
    </xf>
    <xf numFmtId="0" fontId="17" fillId="0" borderId="7" xfId="1" applyFont="1" applyFill="1" applyBorder="1" applyAlignment="1" applyProtection="1">
      <alignment wrapText="1"/>
    </xf>
    <xf numFmtId="0" fontId="27" fillId="0" borderId="7" xfId="1" applyFont="1" applyFill="1" applyBorder="1" applyAlignment="1" applyProtection="1">
      <alignment wrapText="1"/>
    </xf>
    <xf numFmtId="0" fontId="53" fillId="0" borderId="8" xfId="1" applyFont="1" applyFill="1" applyBorder="1" applyAlignment="1" applyProtection="1">
      <alignment vertical="top"/>
      <protection locked="0"/>
    </xf>
    <xf numFmtId="0" fontId="53" fillId="0" borderId="8" xfId="1" applyFont="1" applyFill="1" applyBorder="1" applyAlignment="1" applyProtection="1">
      <alignment vertical="top" wrapText="1"/>
      <protection locked="0"/>
    </xf>
    <xf numFmtId="0" fontId="5" fillId="0" borderId="8" xfId="0" applyFont="1" applyFill="1" applyBorder="1" applyAlignment="1" applyProtection="1">
      <alignment vertical="center" wrapText="1"/>
      <protection locked="0"/>
    </xf>
    <xf numFmtId="0" fontId="10" fillId="0" borderId="8" xfId="0" applyFont="1" applyBorder="1" applyAlignment="1" applyProtection="1">
      <alignment vertical="center" wrapText="1"/>
      <protection locked="0"/>
    </xf>
    <xf numFmtId="0" fontId="10" fillId="0" borderId="8" xfId="0" applyFont="1" applyFill="1" applyBorder="1" applyAlignment="1" applyProtection="1">
      <alignment vertical="center" wrapText="1"/>
      <protection locked="0"/>
    </xf>
    <xf numFmtId="0" fontId="51" fillId="0" borderId="8" xfId="0" applyFont="1" applyFill="1" applyBorder="1" applyAlignment="1" applyProtection="1">
      <alignment vertical="center" wrapText="1"/>
      <protection locked="0"/>
    </xf>
    <xf numFmtId="0" fontId="66" fillId="18" borderId="8" xfId="0" applyFont="1" applyFill="1" applyBorder="1" applyAlignment="1" applyProtection="1">
      <alignment wrapText="1"/>
      <protection locked="0"/>
    </xf>
    <xf numFmtId="0" fontId="10" fillId="8" borderId="10" xfId="0" applyFont="1" applyFill="1" applyBorder="1" applyAlignment="1">
      <alignment vertical="center" wrapText="1"/>
    </xf>
    <xf numFmtId="0" fontId="10" fillId="8" borderId="11" xfId="0" applyFont="1" applyFill="1" applyBorder="1" applyAlignment="1">
      <alignment vertical="center" wrapText="1"/>
    </xf>
    <xf numFmtId="0" fontId="10" fillId="8" borderId="12" xfId="0" applyFont="1" applyFill="1" applyBorder="1" applyAlignment="1">
      <alignment vertical="center" wrapText="1"/>
    </xf>
    <xf numFmtId="0" fontId="10" fillId="16" borderId="10" xfId="0" applyFont="1" applyFill="1" applyBorder="1" applyAlignment="1">
      <alignment vertical="center" wrapText="1"/>
    </xf>
    <xf numFmtId="0" fontId="10" fillId="16" borderId="11" xfId="0" applyFont="1" applyFill="1" applyBorder="1" applyAlignment="1">
      <alignment vertical="center" wrapText="1"/>
    </xf>
    <xf numFmtId="0" fontId="10" fillId="16" borderId="12" xfId="0" applyFont="1" applyFill="1" applyBorder="1" applyAlignment="1">
      <alignment vertical="center" wrapText="1"/>
    </xf>
    <xf numFmtId="0" fontId="10" fillId="17" borderId="10" xfId="0" applyFont="1" applyFill="1" applyBorder="1" applyAlignment="1">
      <alignment vertical="center" wrapText="1"/>
    </xf>
    <xf numFmtId="0" fontId="10" fillId="17" borderId="11" xfId="0" applyFont="1" applyFill="1" applyBorder="1" applyAlignment="1">
      <alignment vertical="center" wrapText="1"/>
    </xf>
    <xf numFmtId="0" fontId="10" fillId="17" borderId="12" xfId="0" applyFont="1" applyFill="1" applyBorder="1" applyAlignment="1">
      <alignment vertical="center" wrapText="1"/>
    </xf>
    <xf numFmtId="0" fontId="11" fillId="8" borderId="10" xfId="0" applyFont="1" applyFill="1" applyBorder="1" applyAlignment="1">
      <alignment horizontal="left" vertical="center" wrapText="1"/>
    </xf>
    <xf numFmtId="0" fontId="11" fillId="8" borderId="12" xfId="0" applyFont="1" applyFill="1" applyBorder="1" applyAlignment="1">
      <alignment horizontal="left" vertical="center" wrapText="1"/>
    </xf>
    <xf numFmtId="0" fontId="10" fillId="0" borderId="10" xfId="0" applyFont="1" applyBorder="1" applyAlignment="1">
      <alignment vertical="center" wrapText="1"/>
    </xf>
    <xf numFmtId="0" fontId="10" fillId="0" borderId="12" xfId="0" applyFont="1" applyBorder="1" applyAlignment="1">
      <alignment vertical="center" wrapText="1"/>
    </xf>
    <xf numFmtId="0" fontId="10" fillId="0" borderId="8" xfId="0" applyFont="1" applyBorder="1" applyAlignment="1">
      <alignment vertical="center" wrapText="1"/>
    </xf>
    <xf numFmtId="0" fontId="11" fillId="4" borderId="10" xfId="0" applyFont="1" applyFill="1" applyBorder="1" applyAlignment="1">
      <alignment horizontal="left" vertical="center" wrapText="1"/>
    </xf>
    <xf numFmtId="0" fontId="11" fillId="4" borderId="11"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5" fillId="8" borderId="8" xfId="0" applyFont="1" applyFill="1" applyBorder="1" applyAlignment="1" applyProtection="1">
      <alignment horizontal="center"/>
    </xf>
    <xf numFmtId="0" fontId="54" fillId="8" borderId="8" xfId="0" applyFont="1" applyFill="1" applyBorder="1" applyAlignment="1" applyProtection="1">
      <alignment horizontal="left" vertical="top" wrapText="1"/>
    </xf>
    <xf numFmtId="0" fontId="5" fillId="4" borderId="8" xfId="0" applyFont="1" applyFill="1" applyBorder="1" applyAlignment="1" applyProtection="1">
      <alignment horizontal="right"/>
    </xf>
    <xf numFmtId="0" fontId="27" fillId="0" borderId="9" xfId="1" applyFont="1" applyFill="1" applyBorder="1" applyAlignment="1" applyProtection="1">
      <alignment horizontal="center" vertical="center" wrapText="1"/>
    </xf>
    <xf numFmtId="0" fontId="57" fillId="0" borderId="15" xfId="1" applyFont="1" applyFill="1" applyBorder="1" applyAlignment="1" applyProtection="1">
      <alignment horizontal="center" vertical="center" wrapText="1"/>
    </xf>
    <xf numFmtId="0" fontId="57" fillId="0" borderId="7" xfId="1" applyFont="1" applyFill="1" applyBorder="1" applyAlignment="1" applyProtection="1">
      <alignment horizontal="center" vertical="center" wrapText="1"/>
    </xf>
    <xf numFmtId="0" fontId="17" fillId="0" borderId="9" xfId="1" applyFont="1" applyFill="1" applyBorder="1" applyAlignment="1" applyProtection="1">
      <alignment horizontal="center" wrapText="1"/>
    </xf>
    <xf numFmtId="0" fontId="17" fillId="0" borderId="15" xfId="1" applyFont="1" applyFill="1" applyBorder="1" applyAlignment="1" applyProtection="1">
      <alignment horizontal="center" wrapText="1"/>
    </xf>
    <xf numFmtId="0" fontId="17" fillId="0" borderId="7" xfId="1" applyFont="1" applyFill="1" applyBorder="1" applyAlignment="1" applyProtection="1">
      <alignment horizontal="center" wrapText="1"/>
    </xf>
    <xf numFmtId="0" fontId="17" fillId="0" borderId="9" xfId="1" applyFont="1" applyFill="1" applyBorder="1" applyAlignment="1" applyProtection="1">
      <alignment horizontal="center" vertical="center" wrapText="1"/>
    </xf>
    <xf numFmtId="0" fontId="17" fillId="0" borderId="15" xfId="1" applyFont="1" applyFill="1" applyBorder="1" applyAlignment="1" applyProtection="1">
      <alignment horizontal="center" vertical="center" wrapText="1"/>
    </xf>
    <xf numFmtId="0" fontId="17" fillId="0" borderId="7" xfId="1" applyFont="1" applyFill="1" applyBorder="1" applyAlignment="1" applyProtection="1">
      <alignment horizontal="center" vertical="center" wrapText="1"/>
    </xf>
    <xf numFmtId="0" fontId="53" fillId="0" borderId="8" xfId="10" applyFont="1" applyBorder="1" applyAlignment="1">
      <alignment horizontal="center" vertical="center" wrapText="1"/>
    </xf>
    <xf numFmtId="0" fontId="17" fillId="15" borderId="10" xfId="1" applyFont="1" applyFill="1" applyBorder="1" applyAlignment="1" applyProtection="1">
      <alignment horizontal="left" wrapText="1"/>
      <protection locked="0"/>
    </xf>
    <xf numFmtId="0" fontId="17" fillId="15" borderId="11" xfId="1" applyFont="1" applyFill="1" applyBorder="1" applyAlignment="1" applyProtection="1">
      <alignment horizontal="left" wrapText="1"/>
      <protection locked="0"/>
    </xf>
    <xf numFmtId="0" fontId="17" fillId="15" borderId="12" xfId="1" applyFont="1" applyFill="1" applyBorder="1" applyAlignment="1" applyProtection="1">
      <alignment horizontal="left" wrapText="1"/>
      <protection locked="0"/>
    </xf>
    <xf numFmtId="0" fontId="10" fillId="15" borderId="9" xfId="1" applyFont="1" applyFill="1" applyBorder="1" applyAlignment="1" applyProtection="1">
      <alignment horizontal="left" vertical="center" wrapText="1"/>
      <protection locked="0"/>
    </xf>
    <xf numFmtId="0" fontId="10" fillId="15" borderId="15" xfId="1" applyFont="1" applyFill="1" applyBorder="1" applyAlignment="1" applyProtection="1">
      <alignment horizontal="left" vertical="center" wrapText="1"/>
      <protection locked="0"/>
    </xf>
    <xf numFmtId="0" fontId="10" fillId="15" borderId="7" xfId="1" applyFont="1" applyFill="1" applyBorder="1" applyAlignment="1" applyProtection="1">
      <alignment horizontal="left" vertical="center" wrapText="1"/>
      <protection locked="0"/>
    </xf>
    <xf numFmtId="0" fontId="14" fillId="3" borderId="9" xfId="0" applyFont="1" applyFill="1" applyBorder="1" applyAlignment="1">
      <alignment horizontal="left" vertical="center" wrapText="1"/>
    </xf>
    <xf numFmtId="0" fontId="14" fillId="3" borderId="15" xfId="0" applyFont="1" applyFill="1" applyBorder="1" applyAlignment="1">
      <alignment horizontal="left" vertical="center" wrapText="1"/>
    </xf>
    <xf numFmtId="0" fontId="14" fillId="3" borderId="7" xfId="0" applyFont="1" applyFill="1" applyBorder="1" applyAlignment="1">
      <alignment horizontal="left" vertical="center" wrapText="1"/>
    </xf>
    <xf numFmtId="0" fontId="5" fillId="3" borderId="9"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4" fillId="3" borderId="8" xfId="0" applyFont="1" applyFill="1" applyBorder="1" applyAlignment="1">
      <alignment horizontal="left" vertical="center" wrapText="1"/>
    </xf>
    <xf numFmtId="0" fontId="28" fillId="3" borderId="9" xfId="0" applyFont="1" applyFill="1" applyBorder="1" applyAlignment="1">
      <alignment horizontal="left" vertical="center" wrapText="1"/>
    </xf>
    <xf numFmtId="0" fontId="28" fillId="3" borderId="1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6" fillId="4" borderId="4" xfId="0" applyFont="1" applyFill="1" applyBorder="1" applyAlignment="1">
      <alignment horizontal="left" vertical="center"/>
    </xf>
    <xf numFmtId="0" fontId="6" fillId="4" borderId="6" xfId="0" applyFont="1" applyFill="1" applyBorder="1" applyAlignment="1">
      <alignment horizontal="left" vertical="center"/>
    </xf>
    <xf numFmtId="0" fontId="20" fillId="0" borderId="9" xfId="0" applyFont="1" applyBorder="1" applyAlignment="1">
      <alignment horizontal="left" vertical="center" wrapText="1"/>
    </xf>
    <xf numFmtId="0" fontId="20" fillId="0" borderId="15" xfId="0" applyFont="1" applyBorder="1" applyAlignment="1">
      <alignment horizontal="left" vertical="center" wrapText="1"/>
    </xf>
    <xf numFmtId="0" fontId="20" fillId="0" borderId="7" xfId="0" applyFont="1" applyBorder="1" applyAlignment="1">
      <alignment horizontal="left" vertical="center" wrapText="1"/>
    </xf>
    <xf numFmtId="0" fontId="43" fillId="0" borderId="9" xfId="0" applyFont="1" applyBorder="1" applyAlignment="1">
      <alignment horizontal="left" vertical="center" wrapText="1"/>
    </xf>
    <xf numFmtId="0" fontId="43" fillId="0" borderId="15" xfId="0" applyFont="1" applyBorder="1" applyAlignment="1">
      <alignment horizontal="left" vertical="center" wrapText="1"/>
    </xf>
    <xf numFmtId="0" fontId="43" fillId="0" borderId="7" xfId="0" applyFont="1" applyBorder="1" applyAlignment="1">
      <alignment horizontal="left" vertical="center" wrapText="1"/>
    </xf>
    <xf numFmtId="0" fontId="42" fillId="0" borderId="9" xfId="0" applyFont="1" applyBorder="1" applyAlignment="1">
      <alignment horizontal="left" vertical="center" wrapText="1"/>
    </xf>
    <xf numFmtId="0" fontId="42" fillId="0" borderId="15" xfId="0" applyFont="1" applyBorder="1" applyAlignment="1">
      <alignment horizontal="left" vertical="center" wrapText="1"/>
    </xf>
    <xf numFmtId="0" fontId="42" fillId="0" borderId="7" xfId="0" applyFont="1" applyBorder="1" applyAlignment="1">
      <alignment horizontal="left" vertical="center" wrapText="1"/>
    </xf>
    <xf numFmtId="0" fontId="20" fillId="8" borderId="10" xfId="0" applyFont="1" applyFill="1" applyBorder="1" applyAlignment="1">
      <alignment horizontal="left" vertical="center" wrapText="1"/>
    </xf>
    <xf numFmtId="0" fontId="20" fillId="8" borderId="12" xfId="0" applyFont="1" applyFill="1" applyBorder="1" applyAlignment="1">
      <alignment horizontal="left" vertical="center" wrapText="1"/>
    </xf>
  </cellXfs>
  <cellStyles count="14">
    <cellStyle name="Hyperlink" xfId="6" builtinId="8"/>
    <cellStyle name="Hyperlink 2" xfId="3" xr:uid="{00000000-0005-0000-0000-000001000000}"/>
    <cellStyle name="Hyperlink 2 2" xfId="9" xr:uid="{00000000-0005-0000-0000-000002000000}"/>
    <cellStyle name="Hyperlink 3" xfId="8" xr:uid="{00000000-0005-0000-0000-000003000000}"/>
    <cellStyle name="Normal" xfId="0" builtinId="0"/>
    <cellStyle name="Normal 2" xfId="1" xr:uid="{00000000-0005-0000-0000-000005000000}"/>
    <cellStyle name="Normal 2 2" xfId="10" xr:uid="{00000000-0005-0000-0000-000006000000}"/>
    <cellStyle name="Normal 3" xfId="2" xr:uid="{00000000-0005-0000-0000-000007000000}"/>
    <cellStyle name="Normal 3 2" xfId="11" xr:uid="{00000000-0005-0000-0000-000008000000}"/>
    <cellStyle name="Normal 4" xfId="4" xr:uid="{00000000-0005-0000-0000-000009000000}"/>
    <cellStyle name="Normal 4 2" xfId="5" xr:uid="{00000000-0005-0000-0000-00000A000000}"/>
    <cellStyle name="Normal 4 2 2" xfId="13" xr:uid="{00000000-0005-0000-0000-00000B000000}"/>
    <cellStyle name="Normal 4 3" xfId="12" xr:uid="{00000000-0005-0000-0000-00000C000000}"/>
    <cellStyle name="Normal 5" xfId="7" xr:uid="{00000000-0005-0000-0000-00000D000000}"/>
  </cellStyles>
  <dxfs count="38">
    <dxf>
      <fill>
        <patternFill>
          <bgColor theme="9" tint="0.39994506668294322"/>
        </patternFill>
      </fill>
    </dxf>
    <dxf>
      <fill>
        <patternFill>
          <bgColor rgb="FF92D05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9" tint="0.39994506668294322"/>
        </patternFill>
      </fill>
    </dxf>
    <dxf>
      <fill>
        <patternFill>
          <bgColor theme="4" tint="0.39994506668294322"/>
        </patternFill>
      </fill>
    </dxf>
    <dxf>
      <fill>
        <patternFill>
          <bgColor theme="9" tint="0.39994506668294322"/>
        </patternFill>
      </fill>
    </dxf>
    <dxf>
      <fill>
        <patternFill>
          <bgColor theme="9" tint="0.39994506668294322"/>
        </patternFill>
      </fill>
    </dxf>
    <dxf>
      <fill>
        <patternFill>
          <bgColor rgb="FFA9D18E"/>
        </patternFill>
      </fill>
    </dxf>
    <dxf>
      <fill>
        <patternFill>
          <bgColor rgb="FFA9D18E"/>
        </patternFill>
      </fill>
    </dxf>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53C3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tmp"/></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69850</xdr:colOff>
      <xdr:row>1</xdr:row>
      <xdr:rowOff>152400</xdr:rowOff>
    </xdr:from>
    <xdr:to>
      <xdr:col>2</xdr:col>
      <xdr:colOff>3582681</xdr:colOff>
      <xdr:row>16</xdr:row>
      <xdr:rowOff>266700</xdr:rowOff>
    </xdr:to>
    <xdr:pic>
      <xdr:nvPicPr>
        <xdr:cNvPr id="3" name="Picture 2">
          <a:extLst>
            <a:ext uri="{FF2B5EF4-FFF2-40B4-BE49-F238E27FC236}">
              <a16:creationId xmlns:a16="http://schemas.microsoft.com/office/drawing/2014/main" id="{465D4E8F-684B-4082-979A-58C022AFA3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74250" y="336550"/>
          <a:ext cx="3512831" cy="4083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pageSetUpPr fitToPage="1"/>
  </sheetPr>
  <dimension ref="A1:E34"/>
  <sheetViews>
    <sheetView view="pageLayout" topLeftCell="A31" zoomScale="145" zoomScaleNormal="100" zoomScalePageLayoutView="145" workbookViewId="0">
      <selection activeCell="E8" sqref="E8"/>
    </sheetView>
  </sheetViews>
  <sheetFormatPr defaultColWidth="8.6328125" defaultRowHeight="14" x14ac:dyDescent="0.3"/>
  <cols>
    <col min="1" max="1" width="26.453125" style="1" customWidth="1"/>
    <col min="2" max="2" width="37.453125" style="1" customWidth="1"/>
    <col min="3" max="3" width="1.6328125" style="1" customWidth="1"/>
    <col min="4" max="4" width="20.54296875" style="1" customWidth="1"/>
    <col min="5" max="5" width="39.453125" style="1" customWidth="1"/>
    <col min="6" max="16384" width="8.6328125" style="1"/>
  </cols>
  <sheetData>
    <row r="1" spans="1:5" ht="15" x14ac:dyDescent="0.3">
      <c r="A1" s="10" t="s">
        <v>240</v>
      </c>
      <c r="B1" s="5"/>
      <c r="C1" s="5"/>
      <c r="D1" s="5"/>
      <c r="E1" s="6"/>
    </row>
    <row r="2" spans="1:5" s="7" customFormat="1" ht="10.5" x14ac:dyDescent="0.25">
      <c r="A2" s="56"/>
      <c r="B2" s="32"/>
      <c r="C2" s="32"/>
      <c r="D2" s="32"/>
      <c r="E2" s="32"/>
    </row>
    <row r="3" spans="1:5" s="7" customFormat="1" x14ac:dyDescent="0.3">
      <c r="A3" s="49" t="s">
        <v>943</v>
      </c>
      <c r="B3" s="50"/>
      <c r="C3" s="50"/>
      <c r="D3" s="50"/>
      <c r="E3" s="51"/>
    </row>
    <row r="4" spans="1:5" x14ac:dyDescent="0.3">
      <c r="A4" s="52" t="s">
        <v>245</v>
      </c>
      <c r="B4" s="4" t="s">
        <v>1556</v>
      </c>
      <c r="C4" s="36"/>
      <c r="D4" s="52" t="s">
        <v>242</v>
      </c>
      <c r="E4" s="4" t="s">
        <v>1553</v>
      </c>
    </row>
    <row r="5" spans="1:5" x14ac:dyDescent="0.3">
      <c r="A5" s="53" t="s">
        <v>214</v>
      </c>
      <c r="B5" s="3" t="s">
        <v>1556</v>
      </c>
      <c r="C5" s="36"/>
      <c r="D5" s="53" t="s">
        <v>244</v>
      </c>
      <c r="E5" s="3" t="s">
        <v>1552</v>
      </c>
    </row>
    <row r="6" spans="1:5" x14ac:dyDescent="0.3">
      <c r="A6" s="53" t="s">
        <v>246</v>
      </c>
      <c r="B6" s="3" t="s">
        <v>1550</v>
      </c>
      <c r="C6" s="36"/>
      <c r="D6" s="53" t="s">
        <v>216</v>
      </c>
      <c r="E6" s="3" t="s">
        <v>1554</v>
      </c>
    </row>
    <row r="7" spans="1:5" x14ac:dyDescent="0.3">
      <c r="A7" s="53" t="s">
        <v>215</v>
      </c>
      <c r="B7" s="3" t="s">
        <v>1551</v>
      </c>
      <c r="C7" s="36"/>
      <c r="D7" s="53" t="s">
        <v>867</v>
      </c>
      <c r="E7" s="3" t="s">
        <v>1555</v>
      </c>
    </row>
    <row r="8" spans="1:5" ht="182" x14ac:dyDescent="0.3">
      <c r="A8" s="53" t="s">
        <v>250</v>
      </c>
      <c r="B8" s="205" t="s">
        <v>1564</v>
      </c>
      <c r="C8" s="36"/>
      <c r="D8" s="53" t="s">
        <v>247</v>
      </c>
      <c r="E8" s="3"/>
    </row>
    <row r="9" spans="1:5" s="7" customFormat="1" ht="19" x14ac:dyDescent="0.4">
      <c r="A9" s="33" t="s">
        <v>868</v>
      </c>
      <c r="B9" s="31"/>
      <c r="C9" s="32"/>
      <c r="D9" s="34"/>
      <c r="E9" s="35"/>
    </row>
    <row r="10" spans="1:5" x14ac:dyDescent="0.3">
      <c r="A10" s="54" t="s">
        <v>243</v>
      </c>
      <c r="B10" s="241" t="s">
        <v>248</v>
      </c>
      <c r="C10" s="242"/>
      <c r="D10" s="54" t="s">
        <v>249</v>
      </c>
      <c r="E10" s="54" t="s">
        <v>242</v>
      </c>
    </row>
    <row r="11" spans="1:5" x14ac:dyDescent="0.3">
      <c r="A11" s="8">
        <v>0.1</v>
      </c>
      <c r="B11" s="243" t="s">
        <v>1557</v>
      </c>
      <c r="C11" s="244"/>
      <c r="D11" s="200">
        <v>44334</v>
      </c>
      <c r="E11" s="8" t="s">
        <v>1553</v>
      </c>
    </row>
    <row r="12" spans="1:5" ht="14" customHeight="1" x14ac:dyDescent="0.3">
      <c r="A12" s="8"/>
      <c r="B12" s="243"/>
      <c r="C12" s="244"/>
      <c r="D12" s="8"/>
      <c r="E12" s="8"/>
    </row>
    <row r="13" spans="1:5" x14ac:dyDescent="0.3">
      <c r="A13" s="8"/>
      <c r="B13" s="245"/>
      <c r="C13" s="245"/>
      <c r="D13" s="8"/>
      <c r="E13" s="8"/>
    </row>
    <row r="14" spans="1:5" x14ac:dyDescent="0.3">
      <c r="A14" s="55"/>
      <c r="B14" s="55"/>
      <c r="C14" s="55"/>
      <c r="D14" s="55"/>
      <c r="E14" s="55"/>
    </row>
    <row r="15" spans="1:5" s="7" customFormat="1" x14ac:dyDescent="0.3">
      <c r="A15" s="57" t="s">
        <v>944</v>
      </c>
      <c r="B15" s="58"/>
      <c r="C15" s="58"/>
      <c r="D15" s="58"/>
      <c r="E15" s="59"/>
    </row>
    <row r="16" spans="1:5" x14ac:dyDescent="0.3">
      <c r="A16" s="69" t="s">
        <v>959</v>
      </c>
      <c r="B16" s="60"/>
      <c r="C16" s="60"/>
      <c r="D16" s="60"/>
      <c r="E16" s="61"/>
    </row>
    <row r="17" spans="1:5" x14ac:dyDescent="0.3">
      <c r="A17" s="70" t="s">
        <v>957</v>
      </c>
      <c r="B17" s="62"/>
      <c r="C17" s="62"/>
      <c r="D17" s="62"/>
      <c r="E17" s="63"/>
    </row>
    <row r="18" spans="1:5" x14ac:dyDescent="0.3">
      <c r="A18" s="70" t="s">
        <v>945</v>
      </c>
      <c r="B18" s="62"/>
      <c r="C18" s="62"/>
      <c r="D18" s="62"/>
      <c r="E18" s="63"/>
    </row>
    <row r="19" spans="1:5" x14ac:dyDescent="0.3">
      <c r="A19" s="70" t="s">
        <v>1458</v>
      </c>
      <c r="B19" s="62"/>
      <c r="C19" s="62"/>
      <c r="D19" s="62"/>
      <c r="E19" s="63"/>
    </row>
    <row r="20" spans="1:5" x14ac:dyDescent="0.3">
      <c r="A20" s="70" t="s">
        <v>1460</v>
      </c>
      <c r="B20" s="62"/>
      <c r="C20" s="62"/>
      <c r="D20" s="62"/>
      <c r="E20" s="63"/>
    </row>
    <row r="21" spans="1:5" x14ac:dyDescent="0.3">
      <c r="A21" s="101" t="s">
        <v>1459</v>
      </c>
      <c r="B21" s="64"/>
      <c r="C21" s="64"/>
      <c r="D21" s="64"/>
      <c r="E21" s="65"/>
    </row>
    <row r="22" spans="1:5" x14ac:dyDescent="0.3">
      <c r="A22" s="55"/>
      <c r="B22" s="55"/>
      <c r="C22" s="55"/>
      <c r="D22" s="55"/>
      <c r="E22" s="55"/>
    </row>
    <row r="23" spans="1:5" s="7" customFormat="1" x14ac:dyDescent="0.3">
      <c r="A23" s="49" t="s">
        <v>836</v>
      </c>
      <c r="B23" s="50"/>
      <c r="C23" s="50"/>
      <c r="D23" s="50"/>
      <c r="E23" s="51"/>
    </row>
    <row r="24" spans="1:5" x14ac:dyDescent="0.3">
      <c r="A24" s="44" t="s">
        <v>265</v>
      </c>
      <c r="B24" s="246" t="s">
        <v>266</v>
      </c>
      <c r="C24" s="247"/>
      <c r="D24" s="248"/>
      <c r="E24" s="44" t="s">
        <v>264</v>
      </c>
    </row>
    <row r="25" spans="1:5" x14ac:dyDescent="0.3">
      <c r="A25" s="99" t="s">
        <v>267</v>
      </c>
      <c r="B25" s="235" t="s">
        <v>1465</v>
      </c>
      <c r="C25" s="236"/>
      <c r="D25" s="237"/>
      <c r="E25" s="102" t="s">
        <v>869</v>
      </c>
    </row>
    <row r="26" spans="1:5" ht="27.65" customHeight="1" x14ac:dyDescent="0.3">
      <c r="A26" s="100" t="s">
        <v>835</v>
      </c>
      <c r="B26" s="238" t="s">
        <v>877</v>
      </c>
      <c r="C26" s="239"/>
      <c r="D26" s="240"/>
      <c r="E26" s="103" t="s">
        <v>869</v>
      </c>
    </row>
    <row r="27" spans="1:5" ht="30" customHeight="1" x14ac:dyDescent="0.3">
      <c r="A27" s="100" t="s">
        <v>1461</v>
      </c>
      <c r="B27" s="238" t="s">
        <v>1464</v>
      </c>
      <c r="C27" s="239"/>
      <c r="D27" s="240"/>
      <c r="E27" s="103" t="s">
        <v>869</v>
      </c>
    </row>
    <row r="28" spans="1:5" ht="30" customHeight="1" x14ac:dyDescent="0.3">
      <c r="A28" s="100" t="s">
        <v>1462</v>
      </c>
      <c r="B28" s="238" t="s">
        <v>1463</v>
      </c>
      <c r="C28" s="239"/>
      <c r="D28" s="240"/>
      <c r="E28" s="103" t="s">
        <v>869</v>
      </c>
    </row>
    <row r="29" spans="1:5" ht="43.25" customHeight="1" x14ac:dyDescent="0.3">
      <c r="A29" s="43" t="s">
        <v>268</v>
      </c>
      <c r="B29" s="232" t="s">
        <v>878</v>
      </c>
      <c r="C29" s="233"/>
      <c r="D29" s="234"/>
      <c r="E29" s="104" t="s">
        <v>870</v>
      </c>
    </row>
    <row r="30" spans="1:5" x14ac:dyDescent="0.3">
      <c r="A30" s="43" t="s">
        <v>962</v>
      </c>
      <c r="B30" s="232" t="s">
        <v>963</v>
      </c>
      <c r="C30" s="233"/>
      <c r="D30" s="234"/>
      <c r="E30" s="104" t="s">
        <v>870</v>
      </c>
    </row>
    <row r="31" spans="1:5" ht="29.75" customHeight="1" x14ac:dyDescent="0.3">
      <c r="A31" s="43" t="s">
        <v>875</v>
      </c>
      <c r="B31" s="232" t="s">
        <v>879</v>
      </c>
      <c r="C31" s="233"/>
      <c r="D31" s="234"/>
      <c r="E31" s="104" t="s">
        <v>870</v>
      </c>
    </row>
    <row r="32" spans="1:5" ht="29.75" customHeight="1" x14ac:dyDescent="0.3">
      <c r="A32" s="43" t="s">
        <v>1469</v>
      </c>
      <c r="B32" s="232" t="s">
        <v>871</v>
      </c>
      <c r="C32" s="233"/>
      <c r="D32" s="234"/>
      <c r="E32" s="104" t="s">
        <v>870</v>
      </c>
    </row>
    <row r="33" spans="1:5" ht="50.15" customHeight="1" x14ac:dyDescent="0.3">
      <c r="A33" s="43" t="s">
        <v>984</v>
      </c>
      <c r="B33" s="232" t="s">
        <v>985</v>
      </c>
      <c r="C33" s="233"/>
      <c r="D33" s="234"/>
      <c r="E33" s="104" t="s">
        <v>870</v>
      </c>
    </row>
    <row r="34" spans="1:5" x14ac:dyDescent="0.3">
      <c r="A34" s="37"/>
      <c r="B34" s="37"/>
      <c r="C34" s="37"/>
      <c r="D34" s="37"/>
      <c r="E34" s="37"/>
    </row>
  </sheetData>
  <mergeCells count="14">
    <mergeCell ref="B10:C10"/>
    <mergeCell ref="B11:C11"/>
    <mergeCell ref="B12:C12"/>
    <mergeCell ref="B13:C13"/>
    <mergeCell ref="B24:D24"/>
    <mergeCell ref="B33:D33"/>
    <mergeCell ref="B25:D25"/>
    <mergeCell ref="B26:D26"/>
    <mergeCell ref="B27:D27"/>
    <mergeCell ref="B29:D29"/>
    <mergeCell ref="B30:D30"/>
    <mergeCell ref="B31:D31"/>
    <mergeCell ref="B32:D32"/>
    <mergeCell ref="B28:D28"/>
  </mergeCells>
  <pageMargins left="0.7" right="0.7" top="0.87142857142857144" bottom="1.0357142857142858" header="0.3" footer="0.3"/>
  <pageSetup scale="72" orientation="portrait" horizontalDpi="1200" verticalDpi="1200" r:id="rId1"/>
  <headerFooter>
    <oddHeader>&amp;L&amp;G
&amp;"Cambria,Bold"&amp;16Form&amp;C&amp;"Cambria,Regular"  Doc Number: D0000003422
             Name: Product security standard assessment
        Revision: AB&amp;R&amp;"Cambria,Regular"Tab: Header</oddHeader>
    <oddFooter>&amp;L&amp;G&amp;R&amp;"Cambria,Regular"Page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J40"/>
  <sheetViews>
    <sheetView tabSelected="1" topLeftCell="D31" zoomScale="80" zoomScaleNormal="80" zoomScaleSheetLayoutView="100" zoomScalePageLayoutView="70" workbookViewId="0">
      <selection activeCell="E30" sqref="E30"/>
    </sheetView>
  </sheetViews>
  <sheetFormatPr defaultColWidth="8.6328125" defaultRowHeight="14" x14ac:dyDescent="0.3"/>
  <cols>
    <col min="1" max="1" width="8.6328125" style="111"/>
    <col min="2" max="2" width="26.453125" style="111" customWidth="1"/>
    <col min="3" max="3" width="104.453125" style="111" bestFit="1" customWidth="1"/>
    <col min="4" max="4" width="11" style="111" bestFit="1" customWidth="1"/>
    <col min="5" max="5" width="60.36328125" style="111" customWidth="1"/>
    <col min="6" max="6" width="72.6328125" style="111" customWidth="1"/>
    <col min="7" max="8" width="8.54296875" style="111" customWidth="1"/>
    <col min="9" max="9" width="8.54296875" style="111" hidden="1" customWidth="1"/>
    <col min="10" max="10" width="7.54296875" style="111" hidden="1" customWidth="1"/>
    <col min="11" max="16384" width="8.6328125" style="111"/>
  </cols>
  <sheetData>
    <row r="1" spans="1:10" ht="15" x14ac:dyDescent="0.3">
      <c r="A1" s="109" t="s">
        <v>241</v>
      </c>
      <c r="B1" s="109"/>
      <c r="C1" s="109"/>
      <c r="D1" s="109"/>
      <c r="E1" s="110"/>
    </row>
    <row r="2" spans="1:10" x14ac:dyDescent="0.3">
      <c r="A2" s="251" t="s">
        <v>151</v>
      </c>
      <c r="B2" s="251"/>
      <c r="C2" s="249" t="str">
        <f>IF(Header!B7="","(enter in Header tab)",Header!B7)</f>
        <v>SGTC-NPD-00001</v>
      </c>
      <c r="D2" s="249"/>
      <c r="E2" s="112"/>
    </row>
    <row r="3" spans="1:10" ht="129.75" customHeight="1" x14ac:dyDescent="0.3">
      <c r="A3" s="251" t="s">
        <v>152</v>
      </c>
      <c r="B3" s="251"/>
      <c r="C3" s="250" t="str">
        <f>IF(Header!B8="","(enter in Header tab)",Header!B8)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D3" s="250"/>
      <c r="E3" s="113" t="s">
        <v>942</v>
      </c>
    </row>
    <row r="4" spans="1:10" x14ac:dyDescent="0.3">
      <c r="A4" s="114"/>
      <c r="B4" s="114"/>
      <c r="C4" s="114"/>
      <c r="D4" s="114"/>
      <c r="E4" s="115" t="s">
        <v>955</v>
      </c>
    </row>
    <row r="5" spans="1:10" x14ac:dyDescent="0.3">
      <c r="A5" s="114"/>
      <c r="B5" s="116" t="s">
        <v>981</v>
      </c>
      <c r="C5" s="117"/>
      <c r="D5" s="118"/>
      <c r="E5" s="115" t="s">
        <v>964</v>
      </c>
      <c r="I5" s="119" t="s">
        <v>976</v>
      </c>
      <c r="J5" s="119"/>
    </row>
    <row r="6" spans="1:10" x14ac:dyDescent="0.3">
      <c r="A6" s="114"/>
      <c r="B6" s="120" t="s">
        <v>183</v>
      </c>
      <c r="C6" s="120" t="s">
        <v>184</v>
      </c>
      <c r="D6" s="120" t="s">
        <v>185</v>
      </c>
      <c r="E6" s="115" t="s">
        <v>948</v>
      </c>
      <c r="I6" s="119"/>
      <c r="J6" s="119"/>
    </row>
    <row r="7" spans="1:10" x14ac:dyDescent="0.3">
      <c r="A7" s="114"/>
      <c r="B7" s="144" t="s">
        <v>0</v>
      </c>
      <c r="C7" s="145" t="s">
        <v>1558</v>
      </c>
      <c r="D7" s="146" t="s">
        <v>979</v>
      </c>
      <c r="E7" s="115" t="s">
        <v>949</v>
      </c>
      <c r="I7" s="119" t="s">
        <v>977</v>
      </c>
      <c r="J7" s="119" t="s">
        <v>4</v>
      </c>
    </row>
    <row r="8" spans="1:10" x14ac:dyDescent="0.3">
      <c r="A8" s="114"/>
      <c r="B8" s="105" t="s">
        <v>1</v>
      </c>
      <c r="C8" s="122" t="s">
        <v>1559</v>
      </c>
      <c r="D8" s="121" t="s">
        <v>979</v>
      </c>
      <c r="E8" s="115" t="s">
        <v>950</v>
      </c>
      <c r="I8" s="119" t="s">
        <v>978</v>
      </c>
      <c r="J8" s="119" t="s">
        <v>980</v>
      </c>
    </row>
    <row r="9" spans="1:10" x14ac:dyDescent="0.3">
      <c r="A9" s="114"/>
      <c r="B9" s="123" t="s">
        <v>2</v>
      </c>
      <c r="C9" s="122" t="s">
        <v>1561</v>
      </c>
      <c r="D9" s="121" t="s">
        <v>979</v>
      </c>
      <c r="E9" s="115" t="s">
        <v>1456</v>
      </c>
      <c r="I9" s="119" t="s">
        <v>979</v>
      </c>
      <c r="J9" s="119"/>
    </row>
    <row r="10" spans="1:10" ht="35" x14ac:dyDescent="0.3">
      <c r="A10" s="114"/>
      <c r="B10" s="124"/>
      <c r="C10" s="125" t="s">
        <v>972</v>
      </c>
      <c r="D10" s="147" t="str">
        <f>IF(OR(D7="High",D8="High",D9="High")=TRUE,"High",IF(OR(D7="Moderate",D8="Moderate",D9="Moderate")=TRUE,"Moderate","Low"))</f>
        <v>Low</v>
      </c>
      <c r="E10" s="126" t="s">
        <v>953</v>
      </c>
      <c r="I10" s="119" t="s">
        <v>839</v>
      </c>
      <c r="J10" s="119"/>
    </row>
    <row r="11" spans="1:10" x14ac:dyDescent="0.3">
      <c r="A11" s="114"/>
      <c r="B11" s="114"/>
      <c r="C11" s="127"/>
      <c r="D11" s="114"/>
      <c r="E11" s="114"/>
      <c r="I11" s="119"/>
      <c r="J11" s="119"/>
    </row>
    <row r="12" spans="1:10" ht="14.75" customHeight="1" x14ac:dyDescent="0.3">
      <c r="A12" s="128" t="s">
        <v>946</v>
      </c>
      <c r="B12" s="129"/>
      <c r="C12" s="129"/>
      <c r="D12" s="129"/>
      <c r="E12" s="130"/>
      <c r="F12" s="217"/>
    </row>
    <row r="13" spans="1:10" ht="14.75" customHeight="1" x14ac:dyDescent="0.3">
      <c r="A13" s="131" t="s">
        <v>951</v>
      </c>
      <c r="B13" s="132"/>
      <c r="C13" s="132"/>
      <c r="D13" s="132"/>
      <c r="E13" s="133"/>
      <c r="F13" s="217"/>
    </row>
    <row r="14" spans="1:10" x14ac:dyDescent="0.3">
      <c r="A14" s="120" t="s">
        <v>3</v>
      </c>
      <c r="B14" s="134" t="s">
        <v>181</v>
      </c>
      <c r="C14" s="134" t="s">
        <v>182</v>
      </c>
      <c r="D14" s="120" t="s">
        <v>150</v>
      </c>
      <c r="E14" s="134" t="s">
        <v>952</v>
      </c>
      <c r="F14" s="218"/>
    </row>
    <row r="15" spans="1:10" ht="42" x14ac:dyDescent="0.3">
      <c r="A15" s="135">
        <v>10</v>
      </c>
      <c r="B15" s="136" t="s">
        <v>154</v>
      </c>
      <c r="C15" s="137" t="s">
        <v>153</v>
      </c>
      <c r="D15" s="138" t="s">
        <v>4</v>
      </c>
      <c r="E15" s="227" t="s">
        <v>1613</v>
      </c>
      <c r="F15" s="210"/>
    </row>
    <row r="16" spans="1:10" ht="42" x14ac:dyDescent="0.3">
      <c r="A16" s="135">
        <v>20</v>
      </c>
      <c r="B16" s="136" t="s">
        <v>155</v>
      </c>
      <c r="C16" s="137" t="s">
        <v>1441</v>
      </c>
      <c r="D16" s="138" t="s">
        <v>4</v>
      </c>
      <c r="E16" s="227" t="s">
        <v>1578</v>
      </c>
      <c r="F16" s="208"/>
    </row>
    <row r="17" spans="1:6" ht="28" x14ac:dyDescent="0.3">
      <c r="A17" s="135">
        <v>30</v>
      </c>
      <c r="B17" s="136" t="s">
        <v>156</v>
      </c>
      <c r="C17" s="137" t="s">
        <v>1442</v>
      </c>
      <c r="D17" s="201" t="s">
        <v>980</v>
      </c>
      <c r="E17" s="227" t="s">
        <v>1565</v>
      </c>
      <c r="F17" s="222"/>
    </row>
    <row r="18" spans="1:6" ht="70" x14ac:dyDescent="0.3">
      <c r="A18" s="135">
        <v>40</v>
      </c>
      <c r="B18" s="136" t="s">
        <v>160</v>
      </c>
      <c r="C18" s="137" t="s">
        <v>157</v>
      </c>
      <c r="D18" s="138" t="s">
        <v>980</v>
      </c>
      <c r="E18" s="228" t="s">
        <v>1599</v>
      </c>
      <c r="F18" s="211"/>
    </row>
    <row r="19" spans="1:6" ht="70" x14ac:dyDescent="0.3">
      <c r="A19" s="135">
        <v>50</v>
      </c>
      <c r="B19" s="136" t="s">
        <v>159</v>
      </c>
      <c r="C19" s="137" t="s">
        <v>1437</v>
      </c>
      <c r="D19" s="138" t="s">
        <v>4</v>
      </c>
      <c r="E19" s="227" t="s">
        <v>1614</v>
      </c>
      <c r="F19" s="213"/>
    </row>
    <row r="20" spans="1:6" ht="28" x14ac:dyDescent="0.3">
      <c r="A20" s="135">
        <v>60</v>
      </c>
      <c r="B20" s="136" t="s">
        <v>158</v>
      </c>
      <c r="C20" s="137" t="s">
        <v>1438</v>
      </c>
      <c r="D20" s="138" t="s">
        <v>4</v>
      </c>
      <c r="E20" s="227" t="s">
        <v>1575</v>
      </c>
      <c r="F20" s="215"/>
    </row>
    <row r="21" spans="1:6" ht="42" x14ac:dyDescent="0.3">
      <c r="A21" s="135">
        <v>70</v>
      </c>
      <c r="B21" s="136" t="s">
        <v>161</v>
      </c>
      <c r="C21" s="137" t="s">
        <v>1439</v>
      </c>
      <c r="D21" s="138" t="s">
        <v>4</v>
      </c>
      <c r="E21" s="204" t="s">
        <v>1562</v>
      </c>
      <c r="F21" s="209"/>
    </row>
    <row r="22" spans="1:6" ht="28" x14ac:dyDescent="0.3">
      <c r="A22" s="135">
        <v>80</v>
      </c>
      <c r="B22" s="136" t="s">
        <v>162</v>
      </c>
      <c r="C22" s="137" t="s">
        <v>1440</v>
      </c>
      <c r="D22" s="201" t="s">
        <v>980</v>
      </c>
      <c r="E22" s="228" t="s">
        <v>1590</v>
      </c>
      <c r="F22" s="209"/>
    </row>
    <row r="23" spans="1:6" ht="28" x14ac:dyDescent="0.3">
      <c r="A23" s="135">
        <v>90</v>
      </c>
      <c r="B23" s="136" t="s">
        <v>838</v>
      </c>
      <c r="C23" s="137" t="s">
        <v>163</v>
      </c>
      <c r="D23" s="202" t="s">
        <v>980</v>
      </c>
      <c r="E23" s="229" t="s">
        <v>1566</v>
      </c>
      <c r="F23" s="207"/>
    </row>
    <row r="24" spans="1:6" ht="70" x14ac:dyDescent="0.3">
      <c r="A24" s="135">
        <v>100</v>
      </c>
      <c r="B24" s="136" t="s">
        <v>837</v>
      </c>
      <c r="C24" s="137" t="s">
        <v>164</v>
      </c>
      <c r="D24" s="202" t="s">
        <v>4</v>
      </c>
      <c r="E24" s="230" t="s">
        <v>1615</v>
      </c>
      <c r="F24" s="210"/>
    </row>
    <row r="25" spans="1:6" ht="56" x14ac:dyDescent="0.3">
      <c r="A25" s="135">
        <v>110</v>
      </c>
      <c r="B25" s="136" t="s">
        <v>166</v>
      </c>
      <c r="C25" s="137" t="s">
        <v>165</v>
      </c>
      <c r="D25" s="202" t="s">
        <v>4</v>
      </c>
      <c r="E25" s="203" t="s">
        <v>1563</v>
      </c>
      <c r="F25" s="210"/>
    </row>
    <row r="26" spans="1:6" ht="98" x14ac:dyDescent="0.3">
      <c r="A26" s="135">
        <v>120</v>
      </c>
      <c r="B26" s="136" t="s">
        <v>168</v>
      </c>
      <c r="C26" s="137" t="s">
        <v>167</v>
      </c>
      <c r="D26" s="202" t="s">
        <v>4</v>
      </c>
      <c r="E26" s="230" t="s">
        <v>1600</v>
      </c>
      <c r="F26" s="210"/>
    </row>
    <row r="27" spans="1:6" ht="38.5" customHeight="1" x14ac:dyDescent="0.3">
      <c r="A27" s="135">
        <v>130</v>
      </c>
      <c r="B27" s="136" t="s">
        <v>170</v>
      </c>
      <c r="C27" s="137" t="s">
        <v>169</v>
      </c>
      <c r="D27" s="202" t="s">
        <v>4</v>
      </c>
      <c r="E27" s="227" t="s">
        <v>1616</v>
      </c>
      <c r="F27" s="207"/>
    </row>
    <row r="28" spans="1:6" ht="70" x14ac:dyDescent="0.3">
      <c r="A28" s="135">
        <v>140</v>
      </c>
      <c r="B28" s="136" t="s">
        <v>172</v>
      </c>
      <c r="C28" s="137" t="s">
        <v>171</v>
      </c>
      <c r="D28" s="202" t="s">
        <v>4</v>
      </c>
      <c r="E28" s="230" t="s">
        <v>1617</v>
      </c>
      <c r="F28" s="212"/>
    </row>
    <row r="29" spans="1:6" ht="70" x14ac:dyDescent="0.3">
      <c r="A29" s="135">
        <v>150</v>
      </c>
      <c r="B29" s="136" t="s">
        <v>176</v>
      </c>
      <c r="C29" s="137" t="s">
        <v>173</v>
      </c>
      <c r="D29" s="202" t="s">
        <v>4</v>
      </c>
      <c r="E29" s="230" t="s">
        <v>1618</v>
      </c>
      <c r="F29" s="214"/>
    </row>
    <row r="30" spans="1:6" ht="42" x14ac:dyDescent="0.3">
      <c r="A30" s="135">
        <v>160</v>
      </c>
      <c r="B30" s="136" t="s">
        <v>177</v>
      </c>
      <c r="C30" s="137" t="s">
        <v>174</v>
      </c>
      <c r="D30" s="202" t="s">
        <v>4</v>
      </c>
      <c r="E30" s="230" t="s">
        <v>1601</v>
      </c>
      <c r="F30" s="207"/>
    </row>
    <row r="31" spans="1:6" ht="42" x14ac:dyDescent="0.3">
      <c r="A31" s="135">
        <v>170</v>
      </c>
      <c r="B31" s="136" t="s">
        <v>178</v>
      </c>
      <c r="C31" s="137" t="s">
        <v>175</v>
      </c>
      <c r="D31" s="202" t="s">
        <v>4</v>
      </c>
      <c r="E31" s="230" t="s">
        <v>1619</v>
      </c>
      <c r="F31" s="207"/>
    </row>
    <row r="32" spans="1:6" ht="42" x14ac:dyDescent="0.3">
      <c r="A32" s="135">
        <v>180</v>
      </c>
      <c r="B32" s="136" t="s">
        <v>179</v>
      </c>
      <c r="C32" s="137" t="s">
        <v>1443</v>
      </c>
      <c r="D32" s="202" t="s">
        <v>4</v>
      </c>
      <c r="E32" s="231" t="s">
        <v>1620</v>
      </c>
      <c r="F32" s="208"/>
    </row>
    <row r="33" spans="1:6" ht="42" x14ac:dyDescent="0.3">
      <c r="A33" s="135">
        <v>190</v>
      </c>
      <c r="B33" s="136" t="s">
        <v>180</v>
      </c>
      <c r="C33" s="137" t="s">
        <v>1444</v>
      </c>
      <c r="D33" s="202" t="s">
        <v>4</v>
      </c>
      <c r="E33" s="231" t="s">
        <v>1620</v>
      </c>
      <c r="F33" s="208"/>
    </row>
    <row r="34" spans="1:6" x14ac:dyDescent="0.3">
      <c r="A34" s="114"/>
      <c r="B34" s="114"/>
      <c r="C34" s="114"/>
      <c r="D34" s="114"/>
      <c r="E34" s="114"/>
    </row>
    <row r="35" spans="1:6" x14ac:dyDescent="0.3">
      <c r="A35" s="128" t="s">
        <v>947</v>
      </c>
      <c r="B35" s="129"/>
      <c r="C35" s="129"/>
      <c r="D35" s="130"/>
      <c r="E35" s="114"/>
    </row>
    <row r="36" spans="1:6" x14ac:dyDescent="0.3">
      <c r="A36" s="139" t="s">
        <v>3</v>
      </c>
      <c r="B36" s="140" t="s">
        <v>841</v>
      </c>
      <c r="C36" s="140" t="s">
        <v>842</v>
      </c>
      <c r="D36" s="139" t="s">
        <v>843</v>
      </c>
      <c r="E36" s="114"/>
    </row>
    <row r="37" spans="1:6" ht="70" x14ac:dyDescent="0.3">
      <c r="A37" s="135">
        <v>200</v>
      </c>
      <c r="B37" s="141" t="s">
        <v>939</v>
      </c>
      <c r="C37" s="142" t="s">
        <v>940</v>
      </c>
      <c r="D37" s="138" t="s">
        <v>980</v>
      </c>
      <c r="E37" s="127"/>
    </row>
    <row r="38" spans="1:6" ht="42" x14ac:dyDescent="0.3">
      <c r="A38" s="135">
        <v>210</v>
      </c>
      <c r="B38" s="143" t="s">
        <v>982</v>
      </c>
      <c r="C38" s="142" t="s">
        <v>941</v>
      </c>
      <c r="D38" s="138" t="s">
        <v>980</v>
      </c>
      <c r="E38" s="114"/>
    </row>
    <row r="39" spans="1:6" x14ac:dyDescent="0.3">
      <c r="A39" s="114"/>
      <c r="B39" s="114"/>
      <c r="C39" s="114"/>
      <c r="D39" s="114"/>
      <c r="E39" s="114"/>
    </row>
    <row r="40" spans="1:6" x14ac:dyDescent="0.3">
      <c r="A40" s="114" t="s">
        <v>1466</v>
      </c>
      <c r="B40" s="114"/>
      <c r="C40" s="114"/>
      <c r="D40" s="114"/>
      <c r="E40" s="114"/>
    </row>
  </sheetData>
  <mergeCells count="4">
    <mergeCell ref="C2:D2"/>
    <mergeCell ref="C3:D3"/>
    <mergeCell ref="A2:B2"/>
    <mergeCell ref="A3:B3"/>
  </mergeCells>
  <conditionalFormatting sqref="D15 D17:D19 D21:D22">
    <cfRule type="cellIs" dxfId="37" priority="6" operator="equal">
      <formula>"Yes"</formula>
    </cfRule>
  </conditionalFormatting>
  <conditionalFormatting sqref="D37:D38">
    <cfRule type="cellIs" dxfId="36" priority="5" operator="equal">
      <formula>"Yes"</formula>
    </cfRule>
  </conditionalFormatting>
  <conditionalFormatting sqref="D23:D26 D28:D33">
    <cfRule type="cellIs" dxfId="35" priority="4" operator="equal">
      <formula>"Yes"</formula>
    </cfRule>
  </conditionalFormatting>
  <conditionalFormatting sqref="D27">
    <cfRule type="cellIs" dxfId="34" priority="3" operator="equal">
      <formula>"Yes"</formula>
    </cfRule>
  </conditionalFormatting>
  <conditionalFormatting sqref="D16">
    <cfRule type="cellIs" dxfId="33" priority="2" operator="equal">
      <formula>"Yes"</formula>
    </cfRule>
  </conditionalFormatting>
  <conditionalFormatting sqref="D20">
    <cfRule type="cellIs" dxfId="32" priority="1" operator="equal">
      <formula>"Yes"</formula>
    </cfRule>
  </conditionalFormatting>
  <dataValidations count="3">
    <dataValidation type="list" allowBlank="1" showInputMessage="1" showErrorMessage="1" sqref="D37:D38 D15:D22" xr:uid="{00000000-0002-0000-0100-000000000000}">
      <formula1>$J$7:$J$8</formula1>
    </dataValidation>
    <dataValidation type="list" allowBlank="1" showInputMessage="1" showErrorMessage="1" sqref="D7:D9" xr:uid="{00000000-0002-0000-0100-000001000000}">
      <formula1>$I$7:$I$10</formula1>
    </dataValidation>
    <dataValidation type="list" allowBlank="1" showInputMessage="1" showErrorMessage="1" sqref="D23:D33" xr:uid="{00000000-0002-0000-0100-000002000000}">
      <formula1>$J$7:$J$8</formula1>
      <formula2>0</formula2>
    </dataValidation>
  </dataValidations>
  <hyperlinks>
    <hyperlink ref="B15" location="'Capabilities and MDS2'!B4" display="AUTOMATIC LOGOFF (ALOF)" xr:uid="{00000000-0004-0000-0100-000000000000}"/>
    <hyperlink ref="B16" location="'Capabilities and MDS2'!B6" display="AUDIT CONTROLS (AUDT)" xr:uid="{00000000-0004-0000-0100-000001000000}"/>
    <hyperlink ref="B17" location="'Capabilities and MDS2'!B36" display="AUTHORIZATION (AUTH)" xr:uid="{00000000-0004-0000-0100-000002000000}"/>
    <hyperlink ref="B18" location="'Capabilities and MDS2'!B44" display="CONFIGURATION OF SECURITY FEATURES (CNFS)" xr:uid="{00000000-0004-0000-0100-000003000000}"/>
    <hyperlink ref="B19" location="'Capabilities and MDS2'!B45" display="CYBER SECURITY PRODUCT UPGRADES (CSUP)" xr:uid="{00000000-0004-0000-0100-000004000000}"/>
    <hyperlink ref="B20" location="'Capabilities and MDS2'!B79" display="HEALTH DATA DE-IDENTIFICATION (DIDT)" xr:uid="{00000000-0004-0000-0100-000005000000}"/>
    <hyperlink ref="B21" location="'Capabilities and MDS2'!B81" display="DATA BACKUP AND DISASTER RECOVERY (DTBK)" xr:uid="{00000000-0004-0000-0100-000006000000}"/>
    <hyperlink ref="B22" location="'Capabilities and MDS2'!B87" display="EMERGENCY ACCESS (EMRG)" xr:uid="{00000000-0004-0000-0100-000007000000}"/>
    <hyperlink ref="B23" location="'Capabilities and MDS2'!B88" display="HEALTH DATA INTEGRITY AND AUTHENTICITY (IGAU)" xr:uid="{00000000-0004-0000-0100-000008000000}"/>
    <hyperlink ref="B24" location="'Capabilities and MDS2'!B90" display="MALWARE DETECTION/PROTECTION (MLDP)" xr:uid="{00000000-0004-0000-0100-000009000000}"/>
    <hyperlink ref="B25" location="'Capabilities and MDS2'!B105" display="NODE AUTHENTICATION (NAUT)" xr:uid="{00000000-0004-0000-0100-00000A000000}"/>
    <hyperlink ref="B26" location="'Capabilities and MDS2'!B109" display="PERSON AUTHENTICATION (PAUT)" xr:uid="{00000000-0004-0000-0100-00000B000000}"/>
    <hyperlink ref="B27" location="'Capabilities and MDS2'!B125" display="PHYSICAL LOCKS (PLOK)" xr:uid="{00000000-0004-0000-0100-00000C000000}"/>
    <hyperlink ref="B28" location="'Capabilities and MDS2'!B129" display="ROADMAP FOR THIRD PARTY COMPONENTS IN DEVICE LIFE CYCLE (RDMP)" xr:uid="{00000000-0004-0000-0100-00000D000000}"/>
    <hyperlink ref="B29" location="'Capabilities and MDS2'!B133" display="SYSTEM AND APPLICATION HARDENING (SAHD)" xr:uid="{00000000-0004-0000-0100-00000E000000}"/>
    <hyperlink ref="B30" location="'Capabilities and MDS2'!B155" display="SECURITY GUIDANCE (SGUD)" xr:uid="{00000000-0004-0000-0100-00000F000000}"/>
    <hyperlink ref="B31" location="'Capabilities and MDS2'!B160" display="HEALTH DATA STORAGE CONFIDENTIALITY (STCF)" xr:uid="{00000000-0004-0000-0100-000010000000}"/>
    <hyperlink ref="B32" location="'Capabilities and MDS2'!B167" display="TRANSMISSION CONFIDENTIALITY (TXCF)" xr:uid="{00000000-0004-0000-0100-000011000000}"/>
    <hyperlink ref="B33" location="'Capabilities and MDS2'!B173" display="TRANSMISSION INTEGRITY (TXIG)" xr:uid="{00000000-0004-0000-0100-000012000000}"/>
  </hyperlinks>
  <pageMargins left="0.7" right="0.7" top="0.7055555555555556" bottom="0.93333333333333335" header="0.3" footer="0.3"/>
  <pageSetup scale="43" fitToHeight="0" orientation="portrait" horizontalDpi="1200" verticalDpi="1200" r:id="rId1"/>
  <headerFooter>
    <oddHeader>&amp;L&amp;G
&amp;"Cambria,Bold"&amp;14Form&amp;C&amp;"Cambria,Regular"  Doc Number: D0000003422
             Name: Product security standard assessment
        Revision: AB&amp;R&amp;"Cambria,Regular"Tab: Capabilities Assessment</oddHeader>
    <oddFooter>&amp;L&amp;G&amp;R&amp;"Cambria,Regular"Page &amp;P of &amp;N</oddFooter>
  </headerFooter>
  <ignoredErrors>
    <ignoredError sqref="C2"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N169"/>
  <sheetViews>
    <sheetView topLeftCell="B156" zoomScale="90" zoomScaleNormal="90" workbookViewId="0">
      <selection activeCell="E156" sqref="E156:E168"/>
    </sheetView>
  </sheetViews>
  <sheetFormatPr defaultColWidth="9.453125" defaultRowHeight="12.5" x14ac:dyDescent="0.25"/>
  <cols>
    <col min="1" max="1" width="60.453125" style="166" customWidth="1"/>
    <col min="2" max="2" width="33.453125" style="150" customWidth="1"/>
    <col min="3" max="3" width="11.6328125" style="150" customWidth="1"/>
    <col min="4" max="4" width="52.6328125" style="150" customWidth="1"/>
    <col min="5" max="5" width="31.54296875" style="166" customWidth="1"/>
    <col min="6" max="6" width="25.36328125" style="150" customWidth="1"/>
    <col min="7" max="7" width="105.36328125" style="151" customWidth="1"/>
    <col min="8" max="13" width="9.453125" style="150"/>
    <col min="14" max="14" width="48.453125" style="152" customWidth="1"/>
    <col min="15" max="16384" width="9.453125" style="150"/>
  </cols>
  <sheetData>
    <row r="1" spans="1:14" ht="15" x14ac:dyDescent="0.3">
      <c r="A1" s="148" t="s">
        <v>1448</v>
      </c>
      <c r="B1" s="149"/>
      <c r="C1" s="149"/>
      <c r="D1" s="149"/>
      <c r="E1" s="149"/>
    </row>
    <row r="2" spans="1:14" ht="14" x14ac:dyDescent="0.3">
      <c r="A2" s="167" t="s">
        <v>151</v>
      </c>
      <c r="B2" s="249" t="str">
        <f>IF(Header!B7="","(enter in PS Plan page)",Header!B7)</f>
        <v>SGTC-NPD-00001</v>
      </c>
      <c r="C2" s="249"/>
      <c r="D2" s="249"/>
      <c r="E2" s="153"/>
    </row>
    <row r="3" spans="1:14" ht="14" x14ac:dyDescent="0.3">
      <c r="A3" s="167" t="s">
        <v>152</v>
      </c>
      <c r="B3" s="249" t="str">
        <f>IF(Header!B8="","(enter in PS Plan page)",Header!B8)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C3" s="249"/>
      <c r="D3" s="249"/>
      <c r="E3" s="153"/>
    </row>
    <row r="4" spans="1:14" ht="14" x14ac:dyDescent="0.3">
      <c r="A4" s="154" t="s">
        <v>942</v>
      </c>
      <c r="B4" s="114"/>
      <c r="C4" s="114"/>
      <c r="D4" s="114"/>
      <c r="E4" s="153"/>
    </row>
    <row r="5" spans="1:14" ht="14" x14ac:dyDescent="0.3">
      <c r="A5" s="115" t="s">
        <v>1457</v>
      </c>
      <c r="B5" s="114"/>
      <c r="C5" s="114"/>
      <c r="D5" s="114"/>
      <c r="E5" s="153"/>
    </row>
    <row r="6" spans="1:14" ht="14" x14ac:dyDescent="0.3">
      <c r="A6" s="115" t="s">
        <v>1447</v>
      </c>
      <c r="B6" s="114"/>
      <c r="C6" s="114"/>
      <c r="D6" s="114"/>
      <c r="E6" s="153"/>
    </row>
    <row r="7" spans="1:14" ht="14" x14ac:dyDescent="0.3">
      <c r="A7" s="115" t="s">
        <v>974</v>
      </c>
      <c r="B7" s="114"/>
      <c r="C7" s="114"/>
      <c r="D7" s="114"/>
      <c r="E7" s="153"/>
    </row>
    <row r="8" spans="1:14" ht="14" x14ac:dyDescent="0.3">
      <c r="A8" s="115" t="s">
        <v>975</v>
      </c>
      <c r="B8" s="114"/>
      <c r="C8" s="114"/>
      <c r="D8" s="114"/>
      <c r="E8" s="153"/>
    </row>
    <row r="9" spans="1:14" ht="14" x14ac:dyDescent="0.3">
      <c r="A9" s="115" t="s">
        <v>958</v>
      </c>
      <c r="B9" s="114"/>
      <c r="C9" s="114"/>
      <c r="D9" s="114"/>
      <c r="E9" s="153"/>
    </row>
    <row r="10" spans="1:14" ht="14" x14ac:dyDescent="0.3">
      <c r="A10" s="115" t="s">
        <v>1450</v>
      </c>
      <c r="B10" s="114"/>
      <c r="C10" s="114"/>
      <c r="D10" s="114"/>
      <c r="E10" s="153"/>
    </row>
    <row r="11" spans="1:14" ht="14" x14ac:dyDescent="0.3">
      <c r="A11" s="115" t="s">
        <v>1455</v>
      </c>
      <c r="B11" s="114"/>
      <c r="C11" s="114"/>
      <c r="D11" s="114"/>
      <c r="E11" s="153"/>
    </row>
    <row r="12" spans="1:14" ht="14" x14ac:dyDescent="0.3">
      <c r="A12" s="155"/>
      <c r="B12" s="114"/>
      <c r="C12" s="114"/>
      <c r="D12" s="114"/>
      <c r="E12" s="153"/>
    </row>
    <row r="13" spans="1:14" s="159" customFormat="1" ht="18.649999999999999" customHeight="1" x14ac:dyDescent="0.35">
      <c r="A13" s="156" t="s">
        <v>954</v>
      </c>
      <c r="B13" s="157"/>
      <c r="C13" s="157"/>
      <c r="D13" s="157"/>
      <c r="E13" s="158"/>
      <c r="N13" s="160"/>
    </row>
    <row r="14" spans="1:14" s="159" customFormat="1" ht="36" x14ac:dyDescent="0.35">
      <c r="A14" s="161" t="s">
        <v>1078</v>
      </c>
      <c r="B14" s="169" t="s">
        <v>907</v>
      </c>
      <c r="C14" s="169" t="s">
        <v>239</v>
      </c>
      <c r="D14" s="168" t="s">
        <v>930</v>
      </c>
      <c r="E14" s="168" t="s">
        <v>956</v>
      </c>
      <c r="M14" s="160"/>
    </row>
    <row r="15" spans="1:14" ht="41.25" customHeight="1" x14ac:dyDescent="0.3">
      <c r="A15" s="163" t="s">
        <v>5</v>
      </c>
      <c r="B15" s="170" t="str">
        <f>'Logic Table'!AH9</f>
        <v>Y</v>
      </c>
      <c r="C15" s="223" t="s">
        <v>980</v>
      </c>
      <c r="D15" s="258" t="s">
        <v>1576</v>
      </c>
      <c r="E15" s="216" t="s">
        <v>1591</v>
      </c>
      <c r="F15" s="151"/>
      <c r="G15" s="150"/>
      <c r="M15" s="152"/>
      <c r="N15" s="150"/>
    </row>
    <row r="16" spans="1:14" ht="25.5" customHeight="1" x14ac:dyDescent="0.3">
      <c r="A16" s="163" t="s">
        <v>6</v>
      </c>
      <c r="B16" s="170" t="str">
        <f>'Logic Table'!AH10</f>
        <v>Y</v>
      </c>
      <c r="C16" s="171" t="s">
        <v>980</v>
      </c>
      <c r="D16" s="259"/>
      <c r="E16" s="171" t="s">
        <v>1592</v>
      </c>
      <c r="F16" s="151"/>
      <c r="G16" s="150"/>
      <c r="M16" s="152"/>
      <c r="N16" s="150"/>
    </row>
    <row r="17" spans="1:14" ht="14" x14ac:dyDescent="0.3">
      <c r="A17" s="163" t="s">
        <v>187</v>
      </c>
      <c r="B17" s="170" t="str">
        <f>'Logic Table'!AH11</f>
        <v>N</v>
      </c>
      <c r="C17" s="223" t="s">
        <v>980</v>
      </c>
      <c r="D17" s="259"/>
      <c r="E17" s="223" t="str">
        <f t="shared" ref="E17:E30" si="0">IF($C17="No","N/A","")</f>
        <v>N/A</v>
      </c>
      <c r="F17" s="221"/>
      <c r="G17" s="150"/>
      <c r="M17" s="152"/>
      <c r="N17" s="150"/>
    </row>
    <row r="18" spans="1:14" ht="14" x14ac:dyDescent="0.3">
      <c r="A18" s="163" t="s">
        <v>29</v>
      </c>
      <c r="B18" s="170" t="str">
        <f>'Logic Table'!AH12</f>
        <v>N</v>
      </c>
      <c r="C18" s="171" t="str">
        <f t="shared" ref="C18:C80" si="1">IF(B18="N","No","")</f>
        <v>No</v>
      </c>
      <c r="D18" s="259"/>
      <c r="E18" s="171" t="str">
        <f t="shared" si="0"/>
        <v>N/A</v>
      </c>
      <c r="F18" s="151"/>
      <c r="G18" s="150"/>
      <c r="M18" s="152"/>
      <c r="N18" s="150"/>
    </row>
    <row r="19" spans="1:14" ht="14" x14ac:dyDescent="0.3">
      <c r="A19" s="163" t="s">
        <v>186</v>
      </c>
      <c r="B19" s="170" t="str">
        <f>'Logic Table'!AH13</f>
        <v>N</v>
      </c>
      <c r="C19" s="171" t="str">
        <f t="shared" si="1"/>
        <v>No</v>
      </c>
      <c r="D19" s="259"/>
      <c r="E19" s="171" t="str">
        <f t="shared" si="0"/>
        <v>N/A</v>
      </c>
      <c r="F19" s="151"/>
      <c r="G19" s="150"/>
      <c r="M19" s="152"/>
      <c r="N19" s="150"/>
    </row>
    <row r="20" spans="1:14" ht="14" x14ac:dyDescent="0.3">
      <c r="A20" s="163" t="s">
        <v>7</v>
      </c>
      <c r="B20" s="170" t="str">
        <f>'Logic Table'!AH14</f>
        <v>Y</v>
      </c>
      <c r="C20" s="171" t="s">
        <v>4</v>
      </c>
      <c r="D20" s="259"/>
      <c r="E20" s="171" t="s">
        <v>1586</v>
      </c>
      <c r="F20" s="151"/>
      <c r="G20" s="150"/>
      <c r="M20" s="152"/>
      <c r="N20" s="150"/>
    </row>
    <row r="21" spans="1:14" ht="14" x14ac:dyDescent="0.3">
      <c r="A21" s="163" t="s">
        <v>52</v>
      </c>
      <c r="B21" s="170" t="str">
        <f>'Logic Table'!AH15</f>
        <v>Y</v>
      </c>
      <c r="C21" s="171" t="s">
        <v>980</v>
      </c>
      <c r="D21" s="259"/>
      <c r="E21" s="171" t="str">
        <f t="shared" si="0"/>
        <v>N/A</v>
      </c>
      <c r="F21" s="151"/>
      <c r="G21" s="150"/>
      <c r="M21" s="152"/>
      <c r="N21" s="150"/>
    </row>
    <row r="22" spans="1:14" ht="14" x14ac:dyDescent="0.3">
      <c r="A22" s="163" t="s">
        <v>192</v>
      </c>
      <c r="B22" s="170" t="str">
        <f>'Logic Table'!AH16</f>
        <v>N</v>
      </c>
      <c r="C22" s="171" t="s">
        <v>4</v>
      </c>
      <c r="D22" s="259"/>
      <c r="E22" s="223" t="s">
        <v>1586</v>
      </c>
      <c r="F22" s="151"/>
      <c r="G22" s="150"/>
      <c r="M22" s="152"/>
      <c r="N22" s="150"/>
    </row>
    <row r="23" spans="1:14" ht="14" x14ac:dyDescent="0.3">
      <c r="A23" s="163" t="s">
        <v>900</v>
      </c>
      <c r="B23" s="170" t="str">
        <f>'Logic Table'!AH17</f>
        <v>N</v>
      </c>
      <c r="C23" s="171" t="str">
        <f t="shared" ref="C23" si="2">IF(B23="N","No","")</f>
        <v>No</v>
      </c>
      <c r="D23" s="259"/>
      <c r="E23" s="171" t="str">
        <f t="shared" si="0"/>
        <v>N/A</v>
      </c>
      <c r="F23" s="151"/>
      <c r="G23" s="150"/>
      <c r="M23" s="152"/>
      <c r="N23" s="150"/>
    </row>
    <row r="24" spans="1:14" ht="14" x14ac:dyDescent="0.3">
      <c r="A24" s="163" t="s">
        <v>75</v>
      </c>
      <c r="B24" s="170" t="str">
        <f>'Logic Table'!AH18</f>
        <v>Y</v>
      </c>
      <c r="C24" s="171" t="s">
        <v>980</v>
      </c>
      <c r="D24" s="259"/>
      <c r="E24" s="171" t="str">
        <f t="shared" si="0"/>
        <v>N/A</v>
      </c>
      <c r="F24" s="151"/>
      <c r="G24" s="150"/>
      <c r="M24" s="152"/>
      <c r="N24" s="150"/>
    </row>
    <row r="25" spans="1:14" ht="14" x14ac:dyDescent="0.3">
      <c r="A25" s="163" t="s">
        <v>38</v>
      </c>
      <c r="B25" s="170" t="str">
        <f>'Logic Table'!AH19</f>
        <v>Y</v>
      </c>
      <c r="C25" s="223" t="s">
        <v>980</v>
      </c>
      <c r="D25" s="259"/>
      <c r="E25" s="223" t="s">
        <v>1080</v>
      </c>
      <c r="F25" s="151"/>
      <c r="G25" s="150"/>
      <c r="M25" s="152"/>
      <c r="N25" s="150"/>
    </row>
    <row r="26" spans="1:14" ht="14" x14ac:dyDescent="0.3">
      <c r="A26" s="163" t="s">
        <v>26</v>
      </c>
      <c r="B26" s="170" t="str">
        <f>'Logic Table'!AH20</f>
        <v>Y</v>
      </c>
      <c r="C26" s="223" t="s">
        <v>980</v>
      </c>
      <c r="D26" s="259"/>
      <c r="E26" s="223" t="s">
        <v>1080</v>
      </c>
      <c r="F26" s="151"/>
      <c r="G26" s="150"/>
      <c r="M26" s="152"/>
      <c r="N26" s="150"/>
    </row>
    <row r="27" spans="1:14" ht="25.5" x14ac:dyDescent="0.3">
      <c r="A27" s="163" t="s">
        <v>27</v>
      </c>
      <c r="B27" s="170" t="str">
        <f>'Logic Table'!AH21</f>
        <v>Y</v>
      </c>
      <c r="C27" s="171" t="s">
        <v>4</v>
      </c>
      <c r="D27" s="259"/>
      <c r="E27" s="171" t="s">
        <v>1593</v>
      </c>
      <c r="F27" s="151"/>
      <c r="G27" s="150"/>
      <c r="M27" s="152"/>
      <c r="N27" s="150"/>
    </row>
    <row r="28" spans="1:14" ht="14" x14ac:dyDescent="0.3">
      <c r="A28" s="163" t="s">
        <v>13</v>
      </c>
      <c r="B28" s="170" t="str">
        <f>'Logic Table'!AH22</f>
        <v>N</v>
      </c>
      <c r="C28" s="171" t="str">
        <f t="shared" si="1"/>
        <v>No</v>
      </c>
      <c r="D28" s="259"/>
      <c r="E28" s="171" t="str">
        <f t="shared" si="0"/>
        <v>N/A</v>
      </c>
      <c r="F28" s="151"/>
      <c r="G28" s="150"/>
      <c r="M28" s="152"/>
      <c r="N28" s="150"/>
    </row>
    <row r="29" spans="1:14" ht="14" x14ac:dyDescent="0.3">
      <c r="A29" s="163" t="s">
        <v>8</v>
      </c>
      <c r="B29" s="170" t="str">
        <f>'Logic Table'!AH23</f>
        <v>N</v>
      </c>
      <c r="C29" s="171" t="str">
        <f t="shared" si="1"/>
        <v>No</v>
      </c>
      <c r="D29" s="259"/>
      <c r="E29" s="171" t="str">
        <f t="shared" si="0"/>
        <v>N/A</v>
      </c>
      <c r="F29" s="151"/>
      <c r="G29" s="150"/>
      <c r="M29" s="152"/>
      <c r="N29" s="150"/>
    </row>
    <row r="30" spans="1:14" ht="14" x14ac:dyDescent="0.3">
      <c r="A30" s="163" t="s">
        <v>9</v>
      </c>
      <c r="B30" s="170" t="str">
        <f>'Logic Table'!AH24</f>
        <v>N</v>
      </c>
      <c r="C30" s="171" t="str">
        <f t="shared" si="1"/>
        <v>No</v>
      </c>
      <c r="D30" s="260"/>
      <c r="E30" s="171" t="str">
        <f t="shared" si="0"/>
        <v>N/A</v>
      </c>
      <c r="F30" s="151"/>
      <c r="G30" s="150"/>
      <c r="M30" s="152"/>
      <c r="N30" s="150"/>
    </row>
    <row r="31" spans="1:14" ht="25.5" x14ac:dyDescent="0.3">
      <c r="A31" s="163" t="s">
        <v>132</v>
      </c>
      <c r="B31" s="170" t="str">
        <f>'Logic Table'!AH25</f>
        <v>Y</v>
      </c>
      <c r="C31" s="171" t="s">
        <v>4</v>
      </c>
      <c r="D31" s="258" t="s">
        <v>1568</v>
      </c>
      <c r="E31" s="224" t="s">
        <v>1594</v>
      </c>
      <c r="F31" s="151"/>
      <c r="G31" s="150"/>
      <c r="M31" s="152"/>
      <c r="N31" s="150"/>
    </row>
    <row r="32" spans="1:14" ht="25.5" x14ac:dyDescent="0.3">
      <c r="A32" s="163" t="s">
        <v>133</v>
      </c>
      <c r="B32" s="170" t="str">
        <f>'Logic Table'!AH26</f>
        <v>Y</v>
      </c>
      <c r="C32" s="171" t="s">
        <v>4</v>
      </c>
      <c r="D32" s="259"/>
      <c r="E32" s="171" t="s">
        <v>1594</v>
      </c>
      <c r="F32" s="151"/>
      <c r="G32" s="150"/>
      <c r="M32" s="152"/>
      <c r="N32" s="150"/>
    </row>
    <row r="33" spans="1:14" ht="14" x14ac:dyDescent="0.3">
      <c r="A33" s="163" t="s">
        <v>134</v>
      </c>
      <c r="B33" s="170" t="str">
        <f>'Logic Table'!AH27</f>
        <v>Y</v>
      </c>
      <c r="C33" s="171" t="s">
        <v>980</v>
      </c>
      <c r="D33" s="260"/>
      <c r="E33" s="171" t="str">
        <f t="shared" ref="E33:E35" si="3">IF($C33="No","N/A","")</f>
        <v>N/A</v>
      </c>
      <c r="F33" s="151"/>
      <c r="G33" s="150"/>
      <c r="M33" s="152"/>
      <c r="N33" s="150"/>
    </row>
    <row r="34" spans="1:14" ht="14" x14ac:dyDescent="0.3">
      <c r="A34" s="163" t="s">
        <v>14</v>
      </c>
      <c r="B34" s="170" t="str">
        <f>'Logic Table'!AH28</f>
        <v>Y</v>
      </c>
      <c r="C34" s="171" t="s">
        <v>980</v>
      </c>
      <c r="D34" s="258" t="s">
        <v>1567</v>
      </c>
      <c r="E34" s="171" t="str">
        <f t="shared" si="3"/>
        <v>N/A</v>
      </c>
      <c r="F34" s="151"/>
      <c r="G34" s="150"/>
      <c r="M34" s="152"/>
      <c r="N34" s="150"/>
    </row>
    <row r="35" spans="1:14" ht="25.5" customHeight="1" x14ac:dyDescent="0.3">
      <c r="A35" s="163" t="s">
        <v>15</v>
      </c>
      <c r="B35" s="170" t="str">
        <f>'Logic Table'!AH29</f>
        <v>Y</v>
      </c>
      <c r="C35" s="171" t="s">
        <v>980</v>
      </c>
      <c r="D35" s="259"/>
      <c r="E35" s="171" t="str">
        <f t="shared" si="3"/>
        <v>N/A</v>
      </c>
      <c r="F35" s="151"/>
      <c r="G35" s="150"/>
      <c r="M35" s="152"/>
      <c r="N35" s="150"/>
    </row>
    <row r="36" spans="1:14" ht="14" x14ac:dyDescent="0.3">
      <c r="A36" s="163" t="s">
        <v>16</v>
      </c>
      <c r="B36" s="170" t="str">
        <f>'Logic Table'!AH30</f>
        <v>Y</v>
      </c>
      <c r="C36" s="171" t="s">
        <v>4</v>
      </c>
      <c r="D36" s="259"/>
      <c r="E36" s="223" t="s">
        <v>1586</v>
      </c>
      <c r="F36" s="151"/>
      <c r="G36" s="150"/>
      <c r="M36" s="152"/>
      <c r="N36" s="150"/>
    </row>
    <row r="37" spans="1:14" ht="14" x14ac:dyDescent="0.3">
      <c r="A37" s="163" t="s">
        <v>191</v>
      </c>
      <c r="B37" s="170" t="str">
        <f>'Logic Table'!AH31</f>
        <v>Y</v>
      </c>
      <c r="C37" s="171" t="s">
        <v>980</v>
      </c>
      <c r="D37" s="259"/>
      <c r="E37" s="171" t="str">
        <f t="shared" ref="E37:E55" si="4">IF($C37="No","N/A","")</f>
        <v>N/A</v>
      </c>
      <c r="F37" s="151"/>
      <c r="G37" s="150"/>
      <c r="M37" s="152"/>
      <c r="N37" s="150"/>
    </row>
    <row r="38" spans="1:14" ht="14" x14ac:dyDescent="0.3">
      <c r="A38" s="163" t="s">
        <v>190</v>
      </c>
      <c r="B38" s="170" t="str">
        <f>'Logic Table'!AH32</f>
        <v>Y</v>
      </c>
      <c r="C38" s="171" t="s">
        <v>4</v>
      </c>
      <c r="D38" s="259"/>
      <c r="E38" s="223" t="s">
        <v>1586</v>
      </c>
      <c r="F38" s="151"/>
      <c r="G38" s="150"/>
      <c r="M38" s="152"/>
      <c r="N38" s="150"/>
    </row>
    <row r="39" spans="1:14" ht="14" x14ac:dyDescent="0.3">
      <c r="A39" s="163" t="s">
        <v>17</v>
      </c>
      <c r="B39" s="170" t="str">
        <f>'Logic Table'!AH33</f>
        <v>Y</v>
      </c>
      <c r="C39" s="171" t="s">
        <v>980</v>
      </c>
      <c r="D39" s="259"/>
      <c r="E39" s="171" t="str">
        <f t="shared" si="4"/>
        <v>N/A</v>
      </c>
      <c r="F39" s="151"/>
      <c r="G39" s="150"/>
      <c r="M39" s="152"/>
      <c r="N39" s="150"/>
    </row>
    <row r="40" spans="1:14" ht="14" x14ac:dyDescent="0.3">
      <c r="A40" s="163" t="s">
        <v>188</v>
      </c>
      <c r="B40" s="170" t="str">
        <f>'Logic Table'!AH34</f>
        <v>N</v>
      </c>
      <c r="C40" s="171" t="str">
        <f t="shared" si="1"/>
        <v>No</v>
      </c>
      <c r="D40" s="259"/>
      <c r="E40" s="171" t="str">
        <f t="shared" si="4"/>
        <v>N/A</v>
      </c>
      <c r="F40" s="221"/>
      <c r="G40" s="150"/>
      <c r="M40" s="152"/>
      <c r="N40" s="150"/>
    </row>
    <row r="41" spans="1:14" ht="14" x14ac:dyDescent="0.3">
      <c r="A41" s="163" t="s">
        <v>189</v>
      </c>
      <c r="B41" s="220" t="str">
        <f>'Logic Table'!AH35</f>
        <v>Y</v>
      </c>
      <c r="C41" s="171" t="s">
        <v>4</v>
      </c>
      <c r="D41" s="259"/>
      <c r="E41" s="223" t="s">
        <v>1586</v>
      </c>
      <c r="F41" s="151"/>
      <c r="G41" s="150"/>
      <c r="M41" s="152"/>
      <c r="N41" s="150"/>
    </row>
    <row r="42" spans="1:14" ht="25.5" customHeight="1" x14ac:dyDescent="0.3">
      <c r="A42" s="163" t="s">
        <v>18</v>
      </c>
      <c r="B42" s="220" t="str">
        <f>'Logic Table'!AH36</f>
        <v>Y</v>
      </c>
      <c r="C42" s="171" t="s">
        <v>4</v>
      </c>
      <c r="D42" s="259"/>
      <c r="E42" s="223" t="s">
        <v>1586</v>
      </c>
      <c r="F42" s="151"/>
      <c r="G42" s="150"/>
      <c r="M42" s="152"/>
      <c r="N42" s="150"/>
    </row>
    <row r="43" spans="1:14" ht="14" x14ac:dyDescent="0.3">
      <c r="A43" s="163" t="s">
        <v>19</v>
      </c>
      <c r="B43" s="170" t="str">
        <f>'Logic Table'!AH37</f>
        <v>N</v>
      </c>
      <c r="C43" s="171" t="str">
        <f t="shared" si="1"/>
        <v>No</v>
      </c>
      <c r="D43" s="259"/>
      <c r="E43" s="171" t="str">
        <f t="shared" si="4"/>
        <v>N/A</v>
      </c>
      <c r="F43" s="151"/>
      <c r="G43" s="150"/>
      <c r="M43" s="152"/>
      <c r="N43" s="150"/>
    </row>
    <row r="44" spans="1:14" ht="14" x14ac:dyDescent="0.3">
      <c r="A44" s="163" t="s">
        <v>20</v>
      </c>
      <c r="B44" s="220" t="str">
        <f>'Logic Table'!AH38</f>
        <v>Y</v>
      </c>
      <c r="C44" s="171" t="s">
        <v>980</v>
      </c>
      <c r="D44" s="259"/>
      <c r="E44" s="171" t="str">
        <f t="shared" si="4"/>
        <v>N/A</v>
      </c>
      <c r="F44" s="151"/>
      <c r="G44" s="150"/>
      <c r="M44" s="152"/>
      <c r="N44" s="150"/>
    </row>
    <row r="45" spans="1:14" ht="14" x14ac:dyDescent="0.3">
      <c r="A45" s="163" t="s">
        <v>21</v>
      </c>
      <c r="B45" s="220" t="str">
        <f>'Logic Table'!AH39</f>
        <v>Y</v>
      </c>
      <c r="C45" s="171" t="s">
        <v>980</v>
      </c>
      <c r="D45" s="259"/>
      <c r="E45" s="171" t="str">
        <f t="shared" si="4"/>
        <v>N/A</v>
      </c>
      <c r="F45" s="151"/>
      <c r="G45" s="150"/>
      <c r="M45" s="152"/>
      <c r="N45" s="150"/>
    </row>
    <row r="46" spans="1:14" ht="14" x14ac:dyDescent="0.3">
      <c r="A46" s="163" t="s">
        <v>22</v>
      </c>
      <c r="B46" s="170" t="str">
        <f>'Logic Table'!AH40</f>
        <v>N</v>
      </c>
      <c r="C46" s="171" t="str">
        <f t="shared" si="1"/>
        <v>No</v>
      </c>
      <c r="D46" s="259"/>
      <c r="E46" s="171" t="str">
        <f t="shared" si="4"/>
        <v>N/A</v>
      </c>
      <c r="F46" s="151"/>
      <c r="G46" s="150"/>
      <c r="M46" s="152"/>
      <c r="N46" s="150"/>
    </row>
    <row r="47" spans="1:14" ht="14" x14ac:dyDescent="0.3">
      <c r="A47" s="163" t="s">
        <v>23</v>
      </c>
      <c r="B47" s="170" t="str">
        <f>'Logic Table'!AH41</f>
        <v>N</v>
      </c>
      <c r="C47" s="171" t="str">
        <f t="shared" si="1"/>
        <v>No</v>
      </c>
      <c r="D47" s="259"/>
      <c r="E47" s="171" t="str">
        <f t="shared" si="4"/>
        <v>N/A</v>
      </c>
      <c r="F47" s="151"/>
      <c r="G47" s="150"/>
      <c r="M47" s="152"/>
      <c r="N47" s="150"/>
    </row>
    <row r="48" spans="1:14" ht="14" x14ac:dyDescent="0.3">
      <c r="A48" s="163" t="s">
        <v>24</v>
      </c>
      <c r="B48" s="170" t="str">
        <f>'Logic Table'!AH42</f>
        <v>N</v>
      </c>
      <c r="C48" s="171" t="str">
        <f t="shared" si="1"/>
        <v>No</v>
      </c>
      <c r="D48" s="259"/>
      <c r="E48" s="171" t="str">
        <f t="shared" si="4"/>
        <v>N/A</v>
      </c>
      <c r="F48" s="151"/>
      <c r="G48" s="150"/>
      <c r="M48" s="152"/>
      <c r="N48" s="150"/>
    </row>
    <row r="49" spans="1:14" ht="14" x14ac:dyDescent="0.3">
      <c r="A49" s="163" t="s">
        <v>25</v>
      </c>
      <c r="B49" s="170" t="str">
        <f>'Logic Table'!AH43</f>
        <v>N</v>
      </c>
      <c r="C49" s="171" t="str">
        <f t="shared" si="1"/>
        <v>No</v>
      </c>
      <c r="D49" s="260"/>
      <c r="E49" s="171" t="str">
        <f t="shared" si="4"/>
        <v>N/A</v>
      </c>
      <c r="F49" s="151"/>
      <c r="G49" s="150"/>
      <c r="M49" s="152"/>
      <c r="N49" s="150"/>
    </row>
    <row r="50" spans="1:14" ht="14" x14ac:dyDescent="0.3">
      <c r="A50" s="163" t="s">
        <v>103</v>
      </c>
      <c r="B50" s="220" t="str">
        <f>'Logic Table'!AH44</f>
        <v>Y</v>
      </c>
      <c r="C50" s="171" t="s">
        <v>980</v>
      </c>
      <c r="D50" s="171" t="s">
        <v>1080</v>
      </c>
      <c r="E50" s="171" t="str">
        <f t="shared" si="4"/>
        <v>N/A</v>
      </c>
      <c r="F50" s="151"/>
      <c r="G50" s="150"/>
      <c r="M50" s="152"/>
      <c r="N50" s="150"/>
    </row>
    <row r="51" spans="1:14" ht="81.75" customHeight="1" x14ac:dyDescent="0.3">
      <c r="A51" s="163" t="s">
        <v>30</v>
      </c>
      <c r="B51" s="170" t="str">
        <f>'Logic Table'!AH45</f>
        <v>Y</v>
      </c>
      <c r="C51" s="171" t="s">
        <v>980</v>
      </c>
      <c r="D51" s="258" t="s">
        <v>1569</v>
      </c>
      <c r="E51" s="224" t="s">
        <v>1080</v>
      </c>
      <c r="F51" s="151"/>
      <c r="G51" s="150"/>
      <c r="M51" s="152"/>
      <c r="N51" s="150"/>
    </row>
    <row r="52" spans="1:14" ht="14" x14ac:dyDescent="0.3">
      <c r="A52" s="163" t="s">
        <v>31</v>
      </c>
      <c r="B52" s="170" t="str">
        <f>'Logic Table'!AH46</f>
        <v>Y</v>
      </c>
      <c r="C52" s="171" t="s">
        <v>980</v>
      </c>
      <c r="D52" s="259"/>
      <c r="E52" s="224" t="s">
        <v>1080</v>
      </c>
      <c r="F52" s="151"/>
      <c r="G52" s="150"/>
      <c r="M52" s="152"/>
      <c r="N52" s="150"/>
    </row>
    <row r="53" spans="1:14" ht="14" x14ac:dyDescent="0.3">
      <c r="A53" s="163" t="s">
        <v>32</v>
      </c>
      <c r="B53" s="170" t="str">
        <f>'Logic Table'!AH47</f>
        <v>N</v>
      </c>
      <c r="C53" s="171" t="str">
        <f t="shared" si="1"/>
        <v>No</v>
      </c>
      <c r="D53" s="259"/>
      <c r="E53" s="171" t="str">
        <f t="shared" si="4"/>
        <v>N/A</v>
      </c>
      <c r="F53" s="151"/>
      <c r="G53" s="150"/>
      <c r="M53" s="152"/>
      <c r="N53" s="150"/>
    </row>
    <row r="54" spans="1:14" ht="14" x14ac:dyDescent="0.3">
      <c r="A54" s="163" t="s">
        <v>10</v>
      </c>
      <c r="B54" s="170" t="str">
        <f>'Logic Table'!AH48</f>
        <v>Y</v>
      </c>
      <c r="C54" s="171" t="s">
        <v>980</v>
      </c>
      <c r="D54" s="259"/>
      <c r="E54" s="224" t="s">
        <v>1080</v>
      </c>
      <c r="F54" s="151"/>
      <c r="G54" s="150"/>
      <c r="M54" s="152"/>
      <c r="N54" s="150"/>
    </row>
    <row r="55" spans="1:14" ht="14" x14ac:dyDescent="0.3">
      <c r="A55" s="163" t="s">
        <v>33</v>
      </c>
      <c r="B55" s="170" t="str">
        <f>'Logic Table'!AH49</f>
        <v>N</v>
      </c>
      <c r="C55" s="171" t="str">
        <f t="shared" si="1"/>
        <v>No</v>
      </c>
      <c r="D55" s="259"/>
      <c r="E55" s="171" t="str">
        <f t="shared" si="4"/>
        <v>N/A</v>
      </c>
      <c r="F55" s="151"/>
      <c r="G55" s="150"/>
      <c r="M55" s="152"/>
      <c r="N55" s="150"/>
    </row>
    <row r="56" spans="1:14" ht="38.25" customHeight="1" x14ac:dyDescent="0.3">
      <c r="A56" s="163" t="s">
        <v>34</v>
      </c>
      <c r="B56" s="170" t="str">
        <f>'Logic Table'!AH50</f>
        <v>Y</v>
      </c>
      <c r="C56" s="171" t="s">
        <v>980</v>
      </c>
      <c r="D56" s="259"/>
      <c r="E56" s="226" t="s">
        <v>1607</v>
      </c>
      <c r="F56" s="151"/>
      <c r="G56" s="150"/>
      <c r="M56" s="152"/>
      <c r="N56" s="150"/>
    </row>
    <row r="57" spans="1:14" ht="14" x14ac:dyDescent="0.3">
      <c r="A57" s="163" t="s">
        <v>35</v>
      </c>
      <c r="B57" s="170" t="str">
        <f>'Logic Table'!AH51</f>
        <v>Y</v>
      </c>
      <c r="C57" s="171" t="s">
        <v>980</v>
      </c>
      <c r="D57" s="259"/>
      <c r="E57" s="171" t="str">
        <f t="shared" ref="E57:E68" si="5">IF($C57="No","N/A","")</f>
        <v>N/A</v>
      </c>
      <c r="F57" s="151"/>
      <c r="G57" s="150"/>
      <c r="M57" s="152"/>
      <c r="N57" s="150"/>
    </row>
    <row r="58" spans="1:14" ht="14" x14ac:dyDescent="0.3">
      <c r="A58" s="163" t="s">
        <v>36</v>
      </c>
      <c r="B58" s="170" t="str">
        <f>'Logic Table'!AH52</f>
        <v>N</v>
      </c>
      <c r="C58" s="171" t="str">
        <f t="shared" si="1"/>
        <v>No</v>
      </c>
      <c r="D58" s="260"/>
      <c r="E58" s="171" t="str">
        <f t="shared" si="5"/>
        <v>N/A</v>
      </c>
      <c r="F58" s="151"/>
      <c r="G58" s="150"/>
      <c r="M58" s="152"/>
      <c r="N58" s="150"/>
    </row>
    <row r="59" spans="1:14" ht="14" x14ac:dyDescent="0.3">
      <c r="A59" s="163" t="s">
        <v>53</v>
      </c>
      <c r="B59" s="170" t="str">
        <f>'Logic Table'!AH53</f>
        <v>Y</v>
      </c>
      <c r="C59" s="171" t="s">
        <v>980</v>
      </c>
      <c r="D59" s="258" t="s">
        <v>1610</v>
      </c>
      <c r="E59" s="225" t="s">
        <v>1589</v>
      </c>
      <c r="F59" s="151"/>
      <c r="G59" s="150"/>
      <c r="M59" s="152"/>
      <c r="N59" s="150"/>
    </row>
    <row r="60" spans="1:14" ht="37.5" x14ac:dyDescent="0.3">
      <c r="A60" s="163" t="s">
        <v>54</v>
      </c>
      <c r="B60" s="170" t="str">
        <f>'Logic Table'!AH54</f>
        <v>Y</v>
      </c>
      <c r="C60" s="171" t="s">
        <v>980</v>
      </c>
      <c r="D60" s="259"/>
      <c r="E60" s="226" t="s">
        <v>1595</v>
      </c>
      <c r="F60" s="151"/>
      <c r="G60" s="150"/>
      <c r="M60" s="152"/>
      <c r="N60" s="150"/>
    </row>
    <row r="61" spans="1:14" ht="37.5" x14ac:dyDescent="0.3">
      <c r="A61" s="163" t="s">
        <v>55</v>
      </c>
      <c r="B61" s="170" t="str">
        <f>'Logic Table'!AH55</f>
        <v>Y</v>
      </c>
      <c r="C61" s="171" t="s">
        <v>980</v>
      </c>
      <c r="D61" s="259"/>
      <c r="E61" s="226" t="s">
        <v>1595</v>
      </c>
      <c r="F61" s="151"/>
      <c r="G61" s="150"/>
      <c r="M61" s="152"/>
      <c r="N61" s="150"/>
    </row>
    <row r="62" spans="1:14" ht="37.5" x14ac:dyDescent="0.3">
      <c r="A62" s="163" t="s">
        <v>56</v>
      </c>
      <c r="B62" s="170" t="str">
        <f>'Logic Table'!AH56</f>
        <v>Y</v>
      </c>
      <c r="C62" s="171" t="s">
        <v>980</v>
      </c>
      <c r="D62" s="259"/>
      <c r="E62" s="226" t="s">
        <v>1595</v>
      </c>
      <c r="F62" s="151"/>
      <c r="G62" s="150"/>
      <c r="M62" s="152"/>
      <c r="N62" s="150"/>
    </row>
    <row r="63" spans="1:14" ht="14" x14ac:dyDescent="0.3">
      <c r="A63" s="163" t="s">
        <v>57</v>
      </c>
      <c r="B63" s="170" t="str">
        <f>'Logic Table'!AH57</f>
        <v>N</v>
      </c>
      <c r="C63" s="171" t="str">
        <f t="shared" si="1"/>
        <v>No</v>
      </c>
      <c r="D63" s="259"/>
      <c r="E63" s="171" t="str">
        <f t="shared" si="5"/>
        <v>N/A</v>
      </c>
      <c r="F63" s="151"/>
      <c r="G63" s="150"/>
      <c r="M63" s="152"/>
      <c r="N63" s="150"/>
    </row>
    <row r="64" spans="1:14" ht="14" x14ac:dyDescent="0.3">
      <c r="A64" s="163" t="s">
        <v>58</v>
      </c>
      <c r="B64" s="170" t="str">
        <f>'Logic Table'!AH58</f>
        <v>N</v>
      </c>
      <c r="C64" s="171" t="str">
        <f t="shared" si="1"/>
        <v>No</v>
      </c>
      <c r="D64" s="259"/>
      <c r="E64" s="171" t="str">
        <f t="shared" si="5"/>
        <v>N/A</v>
      </c>
      <c r="F64" s="151"/>
      <c r="G64" s="150"/>
      <c r="M64" s="152"/>
      <c r="N64" s="150"/>
    </row>
    <row r="65" spans="1:14" ht="14" x14ac:dyDescent="0.3">
      <c r="A65" s="163" t="s">
        <v>59</v>
      </c>
      <c r="B65" s="170" t="str">
        <f>'Logic Table'!AH59</f>
        <v>N</v>
      </c>
      <c r="C65" s="171" t="str">
        <f t="shared" si="1"/>
        <v>No</v>
      </c>
      <c r="D65" s="259"/>
      <c r="E65" s="171" t="str">
        <f t="shared" si="5"/>
        <v>N/A</v>
      </c>
      <c r="F65" s="151"/>
      <c r="G65" s="150"/>
      <c r="M65" s="152"/>
      <c r="N65" s="150"/>
    </row>
    <row r="66" spans="1:14" ht="14" x14ac:dyDescent="0.3">
      <c r="A66" s="163" t="s">
        <v>60</v>
      </c>
      <c r="B66" s="170" t="str">
        <f>'Logic Table'!AH60</f>
        <v>Y</v>
      </c>
      <c r="C66" s="171" t="s">
        <v>980</v>
      </c>
      <c r="D66" s="259"/>
      <c r="E66" s="223" t="str">
        <f t="shared" si="5"/>
        <v>N/A</v>
      </c>
      <c r="F66" s="151"/>
      <c r="G66" s="150"/>
      <c r="M66" s="152"/>
      <c r="N66" s="150"/>
    </row>
    <row r="67" spans="1:14" ht="14" x14ac:dyDescent="0.3">
      <c r="A67" s="163" t="s">
        <v>61</v>
      </c>
      <c r="B67" s="170" t="str">
        <f>'Logic Table'!AH61</f>
        <v>Y</v>
      </c>
      <c r="C67" s="171" t="s">
        <v>980</v>
      </c>
      <c r="D67" s="259"/>
      <c r="E67" s="223" t="str">
        <f t="shared" si="5"/>
        <v>N/A</v>
      </c>
      <c r="F67" s="151"/>
      <c r="G67" s="150"/>
      <c r="M67" s="152"/>
      <c r="N67" s="150"/>
    </row>
    <row r="68" spans="1:14" ht="14" x14ac:dyDescent="0.3">
      <c r="A68" s="163" t="s">
        <v>62</v>
      </c>
      <c r="B68" s="170" t="str">
        <f>'Logic Table'!AH62</f>
        <v>N</v>
      </c>
      <c r="C68" s="171" t="str">
        <f t="shared" si="1"/>
        <v>No</v>
      </c>
      <c r="D68" s="260"/>
      <c r="E68" s="171" t="str">
        <f t="shared" si="5"/>
        <v>N/A</v>
      </c>
      <c r="F68" s="151"/>
      <c r="G68" s="150"/>
      <c r="M68" s="152"/>
      <c r="N68" s="150"/>
    </row>
    <row r="69" spans="1:14" ht="14" x14ac:dyDescent="0.3">
      <c r="A69" s="163" t="s">
        <v>39</v>
      </c>
      <c r="B69" s="170" t="str">
        <f>'Logic Table'!AH63</f>
        <v>Y</v>
      </c>
      <c r="C69" s="171" t="s">
        <v>980</v>
      </c>
      <c r="D69" s="261" t="s">
        <v>1576</v>
      </c>
      <c r="E69" s="258" t="s">
        <v>1592</v>
      </c>
      <c r="F69" s="151"/>
      <c r="G69" s="150"/>
      <c r="M69" s="152"/>
      <c r="N69" s="150"/>
    </row>
    <row r="70" spans="1:14" ht="14" x14ac:dyDescent="0.3">
      <c r="A70" s="163" t="s">
        <v>98</v>
      </c>
      <c r="B70" s="170" t="str">
        <f>'Logic Table'!AH64</f>
        <v>Y + (1) (12)</v>
      </c>
      <c r="C70" s="171" t="s">
        <v>980</v>
      </c>
      <c r="D70" s="261"/>
      <c r="E70" s="259"/>
      <c r="F70" s="151"/>
      <c r="G70" s="150"/>
      <c r="M70" s="152"/>
      <c r="N70" s="150"/>
    </row>
    <row r="71" spans="1:14" ht="14" x14ac:dyDescent="0.3">
      <c r="A71" s="163" t="s">
        <v>11</v>
      </c>
      <c r="B71" s="170" t="str">
        <f>'Logic Table'!AH65</f>
        <v>Y</v>
      </c>
      <c r="C71" s="171" t="s">
        <v>980</v>
      </c>
      <c r="D71" s="261"/>
      <c r="E71" s="259"/>
      <c r="F71" s="151"/>
      <c r="G71" s="150"/>
      <c r="M71" s="152"/>
      <c r="N71" s="150"/>
    </row>
    <row r="72" spans="1:14" ht="14" x14ac:dyDescent="0.3">
      <c r="A72" s="163" t="s">
        <v>99</v>
      </c>
      <c r="B72" s="170" t="str">
        <f>'Logic Table'!AH66</f>
        <v>Y + (1) (11)</v>
      </c>
      <c r="C72" s="171" t="s">
        <v>980</v>
      </c>
      <c r="D72" s="261"/>
      <c r="E72" s="259"/>
      <c r="F72" s="151"/>
      <c r="G72" s="150"/>
      <c r="M72" s="152"/>
      <c r="N72" s="150"/>
    </row>
    <row r="73" spans="1:14" ht="14" x14ac:dyDescent="0.3">
      <c r="A73" s="163" t="s">
        <v>100</v>
      </c>
      <c r="B73" s="170" t="str">
        <f>'Logic Table'!AH67</f>
        <v>Y</v>
      </c>
      <c r="C73" s="171" t="s">
        <v>980</v>
      </c>
      <c r="D73" s="261"/>
      <c r="E73" s="259"/>
      <c r="F73" s="151"/>
      <c r="G73" s="150"/>
      <c r="M73" s="152"/>
      <c r="N73" s="150"/>
    </row>
    <row r="74" spans="1:14" ht="14" x14ac:dyDescent="0.3">
      <c r="A74" s="163" t="s">
        <v>101</v>
      </c>
      <c r="B74" s="170" t="str">
        <f>'Logic Table'!AH68</f>
        <v>Y + (1) (2) (3) (4)</v>
      </c>
      <c r="C74" s="171" t="s">
        <v>980</v>
      </c>
      <c r="D74" s="261"/>
      <c r="E74" s="259"/>
      <c r="F74" s="151"/>
      <c r="G74" s="150"/>
      <c r="M74" s="152"/>
      <c r="N74" s="150"/>
    </row>
    <row r="75" spans="1:14" ht="14" x14ac:dyDescent="0.3">
      <c r="A75" s="163" t="s">
        <v>40</v>
      </c>
      <c r="B75" s="170" t="str">
        <f>'Logic Table'!AH69</f>
        <v>N</v>
      </c>
      <c r="C75" s="171" t="str">
        <f t="shared" si="1"/>
        <v>No</v>
      </c>
      <c r="D75" s="261"/>
      <c r="E75" s="259"/>
      <c r="F75" s="151"/>
      <c r="G75" s="150"/>
      <c r="M75" s="152"/>
      <c r="N75" s="150"/>
    </row>
    <row r="76" spans="1:14" ht="14" x14ac:dyDescent="0.3">
      <c r="A76" s="163" t="s">
        <v>102</v>
      </c>
      <c r="B76" s="170" t="str">
        <f>'Logic Table'!AH70</f>
        <v>N</v>
      </c>
      <c r="C76" s="171" t="str">
        <f t="shared" si="1"/>
        <v>No</v>
      </c>
      <c r="D76" s="261"/>
      <c r="E76" s="259"/>
      <c r="F76" s="151"/>
      <c r="G76" s="150"/>
      <c r="M76" s="152"/>
      <c r="N76" s="150"/>
    </row>
    <row r="77" spans="1:14" ht="14" x14ac:dyDescent="0.3">
      <c r="A77" s="163" t="s">
        <v>12</v>
      </c>
      <c r="B77" s="170" t="str">
        <f>'Logic Table'!AH71</f>
        <v>N</v>
      </c>
      <c r="C77" s="171" t="str">
        <f t="shared" si="1"/>
        <v>No</v>
      </c>
      <c r="D77" s="261"/>
      <c r="E77" s="260"/>
      <c r="F77" s="151"/>
      <c r="G77" s="150"/>
      <c r="M77" s="152"/>
      <c r="N77" s="150"/>
    </row>
    <row r="78" spans="1:14" ht="58.5" customHeight="1" x14ac:dyDescent="0.3">
      <c r="A78" s="163" t="s">
        <v>63</v>
      </c>
      <c r="B78" s="170" t="str">
        <f>'Logic Table'!AH72</f>
        <v>Y</v>
      </c>
      <c r="C78" s="171" t="s">
        <v>4</v>
      </c>
      <c r="D78" s="171" t="str">
        <f t="shared" ref="D78:D80" si="6">IF(OR($C78="Yes",$B78="N"),"N/A","")</f>
        <v>N/A</v>
      </c>
      <c r="E78" s="252" t="s">
        <v>1603</v>
      </c>
      <c r="F78" s="151"/>
      <c r="G78" s="150"/>
      <c r="M78" s="152"/>
      <c r="N78" s="150"/>
    </row>
    <row r="79" spans="1:14" ht="38.25" customHeight="1" x14ac:dyDescent="0.3">
      <c r="A79" s="163" t="s">
        <v>64</v>
      </c>
      <c r="B79" s="170" t="str">
        <f>'Logic Table'!AH73</f>
        <v>Y</v>
      </c>
      <c r="C79" s="171" t="s">
        <v>4</v>
      </c>
      <c r="D79" s="171" t="str">
        <f t="shared" si="6"/>
        <v>N/A</v>
      </c>
      <c r="E79" s="253"/>
      <c r="F79" s="151"/>
      <c r="G79" s="150"/>
      <c r="M79" s="152"/>
      <c r="N79" s="150"/>
    </row>
    <row r="80" spans="1:14" ht="14" x14ac:dyDescent="0.3">
      <c r="A80" s="163" t="s">
        <v>65</v>
      </c>
      <c r="B80" s="170" t="str">
        <f>'Logic Table'!AH74</f>
        <v>N</v>
      </c>
      <c r="C80" s="171" t="str">
        <f t="shared" si="1"/>
        <v>No</v>
      </c>
      <c r="D80" s="171" t="str">
        <f t="shared" si="6"/>
        <v>N/A</v>
      </c>
      <c r="E80" s="253"/>
      <c r="F80" s="151"/>
      <c r="G80" s="150"/>
      <c r="M80" s="152"/>
      <c r="N80" s="150"/>
    </row>
    <row r="81" spans="1:14" ht="14" x14ac:dyDescent="0.3">
      <c r="A81" s="163" t="s">
        <v>66</v>
      </c>
      <c r="B81" s="170" t="str">
        <f>'Logic Table'!AH75</f>
        <v>Y</v>
      </c>
      <c r="C81" s="171" t="s">
        <v>4</v>
      </c>
      <c r="D81" s="171" t="str">
        <f t="shared" ref="D81:D144" si="7">IF(OR($C81="Yes",$B81="N"),"N/A","")</f>
        <v>N/A</v>
      </c>
      <c r="E81" s="253"/>
      <c r="F81" s="151"/>
      <c r="G81" s="150"/>
      <c r="M81" s="152"/>
      <c r="N81" s="150"/>
    </row>
    <row r="82" spans="1:14" ht="14" x14ac:dyDescent="0.3">
      <c r="A82" s="163" t="s">
        <v>67</v>
      </c>
      <c r="B82" s="170" t="str">
        <f>'Logic Table'!AH76</f>
        <v>Y</v>
      </c>
      <c r="C82" s="171" t="s">
        <v>4</v>
      </c>
      <c r="D82" s="171" t="str">
        <f t="shared" si="7"/>
        <v>N/A</v>
      </c>
      <c r="E82" s="253"/>
      <c r="F82" s="151"/>
      <c r="G82" s="150"/>
      <c r="M82" s="152"/>
      <c r="N82" s="150"/>
    </row>
    <row r="83" spans="1:14" ht="14" x14ac:dyDescent="0.3">
      <c r="A83" s="163" t="s">
        <v>68</v>
      </c>
      <c r="B83" s="170" t="str">
        <f>'Logic Table'!AH77</f>
        <v>Y</v>
      </c>
      <c r="C83" s="171" t="s">
        <v>4</v>
      </c>
      <c r="D83" s="171" t="str">
        <f t="shared" si="7"/>
        <v>N/A</v>
      </c>
      <c r="E83" s="253"/>
      <c r="F83" s="151"/>
      <c r="G83" s="150"/>
      <c r="M83" s="152"/>
      <c r="N83" s="150"/>
    </row>
    <row r="84" spans="1:14" ht="14" x14ac:dyDescent="0.3">
      <c r="A84" s="163" t="s">
        <v>69</v>
      </c>
      <c r="B84" s="170" t="str">
        <f>'Logic Table'!AH78</f>
        <v>Y</v>
      </c>
      <c r="C84" s="171" t="s">
        <v>4</v>
      </c>
      <c r="D84" s="171" t="str">
        <f t="shared" si="7"/>
        <v>N/A</v>
      </c>
      <c r="E84" s="253"/>
      <c r="F84" s="151"/>
      <c r="G84" s="150"/>
      <c r="M84" s="152"/>
      <c r="N84" s="150"/>
    </row>
    <row r="85" spans="1:14" ht="14" x14ac:dyDescent="0.3">
      <c r="A85" s="163" t="s">
        <v>70</v>
      </c>
      <c r="B85" s="170" t="str">
        <f>'Logic Table'!AH79</f>
        <v>Y</v>
      </c>
      <c r="C85" s="171" t="s">
        <v>4</v>
      </c>
      <c r="D85" s="171" t="str">
        <f t="shared" si="7"/>
        <v>N/A</v>
      </c>
      <c r="E85" s="253"/>
      <c r="F85" s="151"/>
      <c r="G85" s="150"/>
      <c r="M85" s="152"/>
      <c r="N85" s="150"/>
    </row>
    <row r="86" spans="1:14" ht="14" x14ac:dyDescent="0.3">
      <c r="A86" s="163" t="s">
        <v>71</v>
      </c>
      <c r="B86" s="170" t="str">
        <f>'Logic Table'!AH80</f>
        <v>N</v>
      </c>
      <c r="C86" s="171" t="str">
        <f t="shared" ref="C86:C144" si="8">IF(B86="N","No","")</f>
        <v>No</v>
      </c>
      <c r="D86" s="171" t="str">
        <f t="shared" si="7"/>
        <v>N/A</v>
      </c>
      <c r="E86" s="253"/>
      <c r="F86" s="151"/>
      <c r="G86" s="150"/>
      <c r="M86" s="152"/>
      <c r="N86" s="150"/>
    </row>
    <row r="87" spans="1:14" ht="14" x14ac:dyDescent="0.3">
      <c r="A87" s="163" t="s">
        <v>72</v>
      </c>
      <c r="B87" s="170" t="str">
        <f>'Logic Table'!AH81</f>
        <v>N</v>
      </c>
      <c r="C87" s="171" t="str">
        <f t="shared" si="8"/>
        <v>No</v>
      </c>
      <c r="D87" s="171" t="str">
        <f t="shared" si="7"/>
        <v>N/A</v>
      </c>
      <c r="E87" s="254"/>
      <c r="F87" s="151"/>
      <c r="G87" s="150"/>
      <c r="M87" s="152"/>
      <c r="N87" s="150"/>
    </row>
    <row r="88" spans="1:14" ht="14" x14ac:dyDescent="0.3">
      <c r="A88" s="163" t="s">
        <v>41</v>
      </c>
      <c r="B88" s="170" t="str">
        <f>'Logic Table'!AH82</f>
        <v>Y</v>
      </c>
      <c r="C88" s="171" t="s">
        <v>4</v>
      </c>
      <c r="D88" s="258" t="s">
        <v>1580</v>
      </c>
      <c r="E88" s="252" t="s">
        <v>1596</v>
      </c>
      <c r="F88" s="151"/>
      <c r="G88" s="150"/>
      <c r="M88" s="152"/>
      <c r="N88" s="150"/>
    </row>
    <row r="89" spans="1:14" ht="25.5" customHeight="1" x14ac:dyDescent="0.3">
      <c r="A89" s="163" t="s">
        <v>42</v>
      </c>
      <c r="B89" s="170" t="str">
        <f>'Logic Table'!AH83</f>
        <v>Y</v>
      </c>
      <c r="C89" s="171" t="s">
        <v>4</v>
      </c>
      <c r="D89" s="259"/>
      <c r="E89" s="253"/>
      <c r="F89" s="151"/>
      <c r="G89" s="150"/>
      <c r="M89" s="152"/>
      <c r="N89" s="150"/>
    </row>
    <row r="90" spans="1:14" ht="14" x14ac:dyDescent="0.3">
      <c r="A90" s="163" t="s">
        <v>43</v>
      </c>
      <c r="B90" s="170" t="str">
        <f>'Logic Table'!AH84</f>
        <v>N</v>
      </c>
      <c r="C90" s="171" t="str">
        <f t="shared" si="8"/>
        <v>No</v>
      </c>
      <c r="D90" s="259"/>
      <c r="E90" s="253"/>
      <c r="F90" s="151"/>
      <c r="G90" s="150"/>
      <c r="M90" s="152"/>
      <c r="N90" s="150"/>
    </row>
    <row r="91" spans="1:14" ht="22.5" x14ac:dyDescent="0.3">
      <c r="A91" s="163" t="s">
        <v>44</v>
      </c>
      <c r="B91" s="170" t="str">
        <f>'Logic Table'!AH85</f>
        <v>Y</v>
      </c>
      <c r="C91" s="171" t="s">
        <v>4</v>
      </c>
      <c r="D91" s="259"/>
      <c r="E91" s="253"/>
      <c r="F91" s="206"/>
      <c r="G91" s="150"/>
      <c r="M91" s="152"/>
      <c r="N91" s="150"/>
    </row>
    <row r="92" spans="1:14" ht="25.5" customHeight="1" x14ac:dyDescent="0.3">
      <c r="A92" s="163" t="s">
        <v>45</v>
      </c>
      <c r="B92" s="170" t="str">
        <f>'Logic Table'!AH86</f>
        <v>Y</v>
      </c>
      <c r="C92" s="171" t="s">
        <v>4</v>
      </c>
      <c r="D92" s="259"/>
      <c r="E92" s="253"/>
      <c r="F92" s="151"/>
      <c r="G92" s="150"/>
      <c r="M92" s="152"/>
      <c r="N92" s="150"/>
    </row>
    <row r="93" spans="1:14" ht="14" x14ac:dyDescent="0.3">
      <c r="A93" s="163" t="s">
        <v>46</v>
      </c>
      <c r="B93" s="170" t="str">
        <f>'Logic Table'!AH87</f>
        <v>N</v>
      </c>
      <c r="C93" s="171" t="str">
        <f t="shared" si="8"/>
        <v>No</v>
      </c>
      <c r="D93" s="260"/>
      <c r="E93" s="254"/>
      <c r="F93" s="151"/>
      <c r="G93" s="150"/>
      <c r="M93" s="152"/>
      <c r="N93" s="150"/>
    </row>
    <row r="94" spans="1:14" ht="14" x14ac:dyDescent="0.3">
      <c r="A94" s="163" t="s">
        <v>47</v>
      </c>
      <c r="B94" s="170" t="str">
        <f>'Logic Table'!AH88</f>
        <v>Y</v>
      </c>
      <c r="C94" s="171" t="s">
        <v>980</v>
      </c>
      <c r="D94" s="255" t="s">
        <v>1579</v>
      </c>
      <c r="E94" s="171" t="str">
        <f t="shared" ref="E94:E96" si="9">IF($C94="No","N/A","")</f>
        <v>N/A</v>
      </c>
      <c r="F94" s="151"/>
      <c r="G94" s="150"/>
      <c r="M94" s="152"/>
      <c r="N94" s="150"/>
    </row>
    <row r="95" spans="1:14" ht="14" x14ac:dyDescent="0.3">
      <c r="A95" s="163" t="s">
        <v>85</v>
      </c>
      <c r="B95" s="170" t="str">
        <f>'Logic Table'!AH89</f>
        <v>Y</v>
      </c>
      <c r="C95" s="171" t="s">
        <v>980</v>
      </c>
      <c r="D95" s="256"/>
      <c r="E95" s="171" t="str">
        <f t="shared" si="9"/>
        <v>N/A</v>
      </c>
      <c r="F95" s="151"/>
      <c r="G95" s="150"/>
      <c r="M95" s="152"/>
      <c r="N95" s="150"/>
    </row>
    <row r="96" spans="1:14" ht="14" x14ac:dyDescent="0.3">
      <c r="A96" s="163" t="s">
        <v>104</v>
      </c>
      <c r="B96" s="170" t="str">
        <f>'Logic Table'!AH90</f>
        <v>N</v>
      </c>
      <c r="C96" s="171" t="str">
        <f t="shared" si="8"/>
        <v>No</v>
      </c>
      <c r="D96" s="256"/>
      <c r="E96" s="171" t="str">
        <f t="shared" si="9"/>
        <v>N/A</v>
      </c>
      <c r="F96" s="151"/>
      <c r="G96" s="150"/>
      <c r="M96" s="152"/>
      <c r="N96" s="150"/>
    </row>
    <row r="97" spans="1:14" ht="14" x14ac:dyDescent="0.3">
      <c r="A97" s="163" t="s">
        <v>105</v>
      </c>
      <c r="B97" s="170" t="str">
        <f>'Logic Table'!AH91</f>
        <v>Y</v>
      </c>
      <c r="C97" s="171" t="s">
        <v>980</v>
      </c>
      <c r="D97" s="256"/>
      <c r="E97" s="171" t="str">
        <f t="shared" ref="E97:E106" si="10">IF($C97="No","N/A","")</f>
        <v>N/A</v>
      </c>
      <c r="F97" s="151"/>
      <c r="G97" s="150"/>
      <c r="M97" s="152"/>
      <c r="N97" s="150"/>
    </row>
    <row r="98" spans="1:14" ht="14" x14ac:dyDescent="0.3">
      <c r="A98" s="163" t="s">
        <v>116</v>
      </c>
      <c r="B98" s="170" t="str">
        <f>'Logic Table'!AH92</f>
        <v>N</v>
      </c>
      <c r="C98" s="171" t="str">
        <f t="shared" si="8"/>
        <v>No</v>
      </c>
      <c r="D98" s="257"/>
      <c r="E98" s="171" t="str">
        <f t="shared" si="10"/>
        <v>N/A</v>
      </c>
      <c r="F98" s="151"/>
      <c r="G98" s="150"/>
      <c r="M98" s="152"/>
      <c r="N98" s="150"/>
    </row>
    <row r="99" spans="1:14" ht="14" x14ac:dyDescent="0.3">
      <c r="A99" s="163" t="s">
        <v>106</v>
      </c>
      <c r="B99" s="170" t="str">
        <f>'Logic Table'!AH93</f>
        <v>Y</v>
      </c>
      <c r="C99" s="171" t="s">
        <v>980</v>
      </c>
      <c r="D99" s="258" t="s">
        <v>1581</v>
      </c>
      <c r="E99" s="171" t="str">
        <f t="shared" si="10"/>
        <v>N/A</v>
      </c>
      <c r="F99" s="151"/>
      <c r="G99" s="150"/>
      <c r="M99" s="152"/>
      <c r="N99" s="150"/>
    </row>
    <row r="100" spans="1:14" ht="14" x14ac:dyDescent="0.3">
      <c r="A100" s="163" t="s">
        <v>107</v>
      </c>
      <c r="B100" s="170" t="str">
        <f>'Logic Table'!AH94</f>
        <v>Y</v>
      </c>
      <c r="C100" s="171" t="s">
        <v>980</v>
      </c>
      <c r="D100" s="259"/>
      <c r="E100" s="171" t="str">
        <f t="shared" si="10"/>
        <v>N/A</v>
      </c>
      <c r="F100" s="151"/>
      <c r="G100" s="150"/>
      <c r="M100" s="152"/>
      <c r="N100" s="150"/>
    </row>
    <row r="101" spans="1:14" ht="14" x14ac:dyDescent="0.3">
      <c r="A101" s="163" t="s">
        <v>108</v>
      </c>
      <c r="B101" s="170" t="str">
        <f>'Logic Table'!AH95</f>
        <v>Y</v>
      </c>
      <c r="C101" s="171" t="s">
        <v>4</v>
      </c>
      <c r="D101" s="259"/>
      <c r="E101" s="171" t="s">
        <v>1608</v>
      </c>
      <c r="F101" s="151"/>
      <c r="G101" s="150"/>
      <c r="M101" s="152"/>
      <c r="N101" s="150"/>
    </row>
    <row r="102" spans="1:14" ht="14" x14ac:dyDescent="0.3">
      <c r="A102" s="163" t="s">
        <v>109</v>
      </c>
      <c r="B102" s="170" t="str">
        <f>'Logic Table'!AH96</f>
        <v>N</v>
      </c>
      <c r="C102" s="171" t="str">
        <f t="shared" si="8"/>
        <v>No</v>
      </c>
      <c r="D102" s="259"/>
      <c r="E102" s="171" t="str">
        <f t="shared" si="10"/>
        <v>N/A</v>
      </c>
      <c r="F102" s="151"/>
      <c r="G102" s="150"/>
      <c r="M102" s="152"/>
      <c r="N102" s="150"/>
    </row>
    <row r="103" spans="1:14" ht="14" x14ac:dyDescent="0.3">
      <c r="A103" s="163" t="s">
        <v>110</v>
      </c>
      <c r="B103" s="170" t="str">
        <f>'Logic Table'!AH97</f>
        <v>N</v>
      </c>
      <c r="C103" s="171" t="str">
        <f t="shared" si="8"/>
        <v>No</v>
      </c>
      <c r="D103" s="259"/>
      <c r="E103" s="171" t="str">
        <f t="shared" si="10"/>
        <v>N/A</v>
      </c>
      <c r="F103" s="221"/>
      <c r="G103" s="150"/>
      <c r="M103" s="152"/>
      <c r="N103" s="150"/>
    </row>
    <row r="104" spans="1:14" ht="14" x14ac:dyDescent="0.3">
      <c r="A104" s="163" t="s">
        <v>111</v>
      </c>
      <c r="B104" s="170" t="str">
        <f>'Logic Table'!AH98</f>
        <v>Y</v>
      </c>
      <c r="C104" s="171" t="s">
        <v>980</v>
      </c>
      <c r="D104" s="259"/>
      <c r="E104" s="171" t="str">
        <f t="shared" si="10"/>
        <v>N/A</v>
      </c>
      <c r="F104" s="151"/>
      <c r="G104" s="150"/>
      <c r="M104" s="152"/>
      <c r="N104" s="150"/>
    </row>
    <row r="105" spans="1:14" ht="14" x14ac:dyDescent="0.3">
      <c r="A105" s="163" t="s">
        <v>112</v>
      </c>
      <c r="B105" s="170" t="str">
        <f>'Logic Table'!AH99</f>
        <v>N</v>
      </c>
      <c r="C105" s="171" t="str">
        <f t="shared" si="8"/>
        <v>No</v>
      </c>
      <c r="D105" s="259"/>
      <c r="E105" s="171" t="str">
        <f t="shared" si="10"/>
        <v>N/A</v>
      </c>
      <c r="F105" s="151"/>
      <c r="G105" s="150"/>
      <c r="M105" s="152"/>
      <c r="N105" s="150"/>
    </row>
    <row r="106" spans="1:14" ht="14" x14ac:dyDescent="0.3">
      <c r="A106" s="163" t="s">
        <v>113</v>
      </c>
      <c r="B106" s="170" t="str">
        <f>'Logic Table'!AH100</f>
        <v>N</v>
      </c>
      <c r="C106" s="171" t="str">
        <f t="shared" si="8"/>
        <v>No</v>
      </c>
      <c r="D106" s="260"/>
      <c r="E106" s="171" t="str">
        <f t="shared" si="10"/>
        <v>N/A</v>
      </c>
      <c r="F106" s="151"/>
      <c r="G106" s="150"/>
      <c r="M106" s="152"/>
      <c r="N106" s="150"/>
    </row>
    <row r="107" spans="1:14" ht="25.5" customHeight="1" x14ac:dyDescent="0.3">
      <c r="A107" s="163" t="s">
        <v>135</v>
      </c>
      <c r="B107" s="170" t="str">
        <f>'Logic Table'!AH101</f>
        <v>Y</v>
      </c>
      <c r="C107" s="171" t="s">
        <v>4</v>
      </c>
      <c r="D107" s="171" t="str">
        <f t="shared" si="7"/>
        <v>N/A</v>
      </c>
      <c r="E107" s="255" t="s">
        <v>1609</v>
      </c>
      <c r="F107" s="151"/>
      <c r="G107" s="150"/>
      <c r="M107" s="152"/>
      <c r="N107" s="150"/>
    </row>
    <row r="108" spans="1:14" ht="25.5" customHeight="1" x14ac:dyDescent="0.3">
      <c r="A108" s="163" t="s">
        <v>114</v>
      </c>
      <c r="B108" s="170" t="str">
        <f>'Logic Table'!AH102</f>
        <v>Y</v>
      </c>
      <c r="C108" s="171" t="s">
        <v>4</v>
      </c>
      <c r="D108" s="171" t="str">
        <f t="shared" si="7"/>
        <v>N/A</v>
      </c>
      <c r="E108" s="256"/>
      <c r="F108" s="151"/>
      <c r="G108" s="150"/>
      <c r="M108" s="152"/>
      <c r="N108" s="150"/>
    </row>
    <row r="109" spans="1:14" ht="25.5" customHeight="1" x14ac:dyDescent="0.3">
      <c r="A109" s="163" t="s">
        <v>28</v>
      </c>
      <c r="B109" s="170" t="str">
        <f>'Logic Table'!AH103</f>
        <v>Y</v>
      </c>
      <c r="C109" s="171" t="s">
        <v>4</v>
      </c>
      <c r="D109" s="171" t="str">
        <f t="shared" si="7"/>
        <v>N/A</v>
      </c>
      <c r="E109" s="256"/>
      <c r="F109" s="151"/>
      <c r="G109" s="150"/>
      <c r="M109" s="152"/>
      <c r="N109" s="150"/>
    </row>
    <row r="110" spans="1:14" ht="14" x14ac:dyDescent="0.3">
      <c r="A110" s="163" t="s">
        <v>136</v>
      </c>
      <c r="B110" s="170" t="str">
        <f>'Logic Table'!AH104</f>
        <v>N</v>
      </c>
      <c r="C110" s="171" t="str">
        <f t="shared" si="8"/>
        <v>No</v>
      </c>
      <c r="D110" s="171" t="str">
        <f t="shared" si="7"/>
        <v>N/A</v>
      </c>
      <c r="E110" s="256"/>
      <c r="F110" s="151"/>
      <c r="G110" s="150"/>
      <c r="M110" s="152"/>
      <c r="N110" s="150"/>
    </row>
    <row r="111" spans="1:14" ht="14" x14ac:dyDescent="0.3">
      <c r="A111" s="163" t="s">
        <v>137</v>
      </c>
      <c r="B111" s="170" t="str">
        <f>'Logic Table'!AH105</f>
        <v>N</v>
      </c>
      <c r="C111" s="171" t="str">
        <f t="shared" si="8"/>
        <v>No</v>
      </c>
      <c r="D111" s="171" t="str">
        <f t="shared" si="7"/>
        <v>N/A</v>
      </c>
      <c r="E111" s="256"/>
      <c r="F111" s="151"/>
      <c r="G111" s="150"/>
      <c r="M111" s="152"/>
      <c r="N111" s="150"/>
    </row>
    <row r="112" spans="1:14" ht="38.25" customHeight="1" x14ac:dyDescent="0.3">
      <c r="A112" s="163" t="s">
        <v>145</v>
      </c>
      <c r="B112" s="170" t="str">
        <f>'Logic Table'!AH106</f>
        <v>Y</v>
      </c>
      <c r="C112" s="171" t="s">
        <v>4</v>
      </c>
      <c r="D112" s="171" t="str">
        <f t="shared" si="7"/>
        <v>N/A</v>
      </c>
      <c r="E112" s="256"/>
      <c r="F112" s="151"/>
      <c r="G112" s="150"/>
      <c r="M112" s="152"/>
      <c r="N112" s="150"/>
    </row>
    <row r="113" spans="1:14" ht="25.5" customHeight="1" x14ac:dyDescent="0.3">
      <c r="A113" s="163" t="s">
        <v>931</v>
      </c>
      <c r="B113" s="170" t="str">
        <f>'Logic Table'!AH107</f>
        <v>Y</v>
      </c>
      <c r="C113" s="171" t="s">
        <v>4</v>
      </c>
      <c r="D113" s="171" t="str">
        <f t="shared" si="7"/>
        <v>N/A</v>
      </c>
      <c r="E113" s="256"/>
      <c r="F113" s="151"/>
      <c r="G113" s="150"/>
      <c r="M113" s="152"/>
      <c r="N113" s="150"/>
    </row>
    <row r="114" spans="1:14" ht="14" x14ac:dyDescent="0.3">
      <c r="A114" s="163" t="s">
        <v>146</v>
      </c>
      <c r="B114" s="170" t="str">
        <f>'Logic Table'!AH108</f>
        <v>Y</v>
      </c>
      <c r="C114" s="171" t="s">
        <v>4</v>
      </c>
      <c r="D114" s="171" t="str">
        <f t="shared" si="7"/>
        <v>N/A</v>
      </c>
      <c r="E114" s="256"/>
      <c r="F114" s="151"/>
      <c r="G114" s="150"/>
      <c r="M114" s="152"/>
      <c r="N114" s="150"/>
    </row>
    <row r="115" spans="1:14" ht="36.5" customHeight="1" x14ac:dyDescent="0.3">
      <c r="A115" s="163" t="s">
        <v>147</v>
      </c>
      <c r="B115" s="170" t="str">
        <f>'Logic Table'!AH109</f>
        <v>Y</v>
      </c>
      <c r="C115" s="171" t="s">
        <v>4</v>
      </c>
      <c r="D115" s="171" t="str">
        <f t="shared" si="7"/>
        <v>N/A</v>
      </c>
      <c r="E115" s="257"/>
      <c r="F115" s="151"/>
      <c r="G115" s="150"/>
      <c r="M115" s="152"/>
      <c r="N115" s="150"/>
    </row>
    <row r="116" spans="1:14" ht="25.5" x14ac:dyDescent="0.3">
      <c r="A116" s="163" t="s">
        <v>148</v>
      </c>
      <c r="B116" s="170" t="str">
        <f>'Logic Table'!AH110</f>
        <v>Y</v>
      </c>
      <c r="C116" s="171" t="s">
        <v>980</v>
      </c>
      <c r="D116" s="171" t="s">
        <v>1582</v>
      </c>
      <c r="E116" s="223" t="s">
        <v>1080</v>
      </c>
      <c r="F116" s="151"/>
      <c r="G116" s="150"/>
      <c r="M116" s="152"/>
      <c r="N116" s="150"/>
    </row>
    <row r="117" spans="1:14" ht="100.5" x14ac:dyDescent="0.3">
      <c r="A117" s="163" t="s">
        <v>149</v>
      </c>
      <c r="B117" s="170" t="str">
        <f>'Logic Table'!AH111</f>
        <v>Y</v>
      </c>
      <c r="C117" s="171" t="s">
        <v>4</v>
      </c>
      <c r="D117" s="171" t="str">
        <f t="shared" si="7"/>
        <v>N/A</v>
      </c>
      <c r="E117" s="223" t="s">
        <v>1602</v>
      </c>
      <c r="F117" s="151"/>
      <c r="G117" s="150"/>
      <c r="M117" s="152"/>
      <c r="N117" s="150"/>
    </row>
    <row r="118" spans="1:14" ht="75.5" x14ac:dyDescent="0.3">
      <c r="A118" s="163" t="s">
        <v>138</v>
      </c>
      <c r="B118" s="170" t="str">
        <f>'Logic Table'!AH112</f>
        <v>Y</v>
      </c>
      <c r="C118" s="171" t="s">
        <v>4</v>
      </c>
      <c r="D118" s="171" t="str">
        <f t="shared" si="7"/>
        <v>N/A</v>
      </c>
      <c r="E118" s="223" t="s">
        <v>1572</v>
      </c>
      <c r="F118" s="151"/>
      <c r="G118" s="150"/>
      <c r="M118" s="152"/>
      <c r="N118" s="150"/>
    </row>
    <row r="119" spans="1:14" ht="25.5" x14ac:dyDescent="0.3">
      <c r="A119" s="163" t="s">
        <v>76</v>
      </c>
      <c r="B119" s="170" t="str">
        <f>'Logic Table'!AH113</f>
        <v>Y</v>
      </c>
      <c r="C119" s="171" t="s">
        <v>4</v>
      </c>
      <c r="D119" s="171" t="str">
        <f t="shared" si="7"/>
        <v>N/A</v>
      </c>
      <c r="E119" s="223" t="s">
        <v>1584</v>
      </c>
      <c r="F119" s="151"/>
      <c r="G119" s="150"/>
      <c r="M119" s="152"/>
      <c r="N119" s="150"/>
    </row>
    <row r="120" spans="1:14" ht="63" x14ac:dyDescent="0.3">
      <c r="A120" s="163" t="s">
        <v>117</v>
      </c>
      <c r="B120" s="170" t="str">
        <f>'Logic Table'!AH114</f>
        <v>Y</v>
      </c>
      <c r="C120" s="171" t="s">
        <v>4</v>
      </c>
      <c r="D120" s="171" t="str">
        <f t="shared" si="7"/>
        <v>N/A</v>
      </c>
      <c r="E120" s="223" t="s">
        <v>1585</v>
      </c>
      <c r="F120" s="151"/>
      <c r="G120" s="150"/>
      <c r="M120" s="152"/>
      <c r="N120" s="150"/>
    </row>
    <row r="121" spans="1:14" ht="100.5" x14ac:dyDescent="0.3">
      <c r="A121" s="163" t="s">
        <v>118</v>
      </c>
      <c r="B121" s="170" t="str">
        <f>'Logic Table'!AH115</f>
        <v>Y</v>
      </c>
      <c r="C121" s="171" t="s">
        <v>4</v>
      </c>
      <c r="D121" s="171" t="str">
        <f t="shared" si="7"/>
        <v>N/A</v>
      </c>
      <c r="E121" s="223" t="s">
        <v>1606</v>
      </c>
      <c r="F121" s="151"/>
      <c r="G121" s="150"/>
      <c r="M121" s="152"/>
      <c r="N121" s="150"/>
    </row>
    <row r="122" spans="1:14" ht="38" x14ac:dyDescent="0.3">
      <c r="A122" s="163" t="s">
        <v>932</v>
      </c>
      <c r="B122" s="170" t="str">
        <f>'Logic Table'!AH116</f>
        <v>Y</v>
      </c>
      <c r="C122" s="219" t="s">
        <v>4</v>
      </c>
      <c r="D122" s="171" t="s">
        <v>1080</v>
      </c>
      <c r="E122" s="223" t="s">
        <v>1588</v>
      </c>
      <c r="F122" s="151"/>
      <c r="G122" s="150"/>
      <c r="M122" s="152"/>
      <c r="N122" s="150"/>
    </row>
    <row r="123" spans="1:14" ht="75.5" x14ac:dyDescent="0.3">
      <c r="A123" s="163" t="s">
        <v>119</v>
      </c>
      <c r="B123" s="170" t="str">
        <f>'Logic Table'!AH117</f>
        <v>Y</v>
      </c>
      <c r="C123" s="171" t="s">
        <v>4</v>
      </c>
      <c r="D123" s="171" t="str">
        <f t="shared" si="7"/>
        <v>N/A</v>
      </c>
      <c r="E123" s="223" t="s">
        <v>1597</v>
      </c>
      <c r="F123" s="151"/>
      <c r="G123" s="150"/>
      <c r="M123" s="152"/>
      <c r="N123" s="150"/>
    </row>
    <row r="124" spans="1:14" ht="50.5" x14ac:dyDescent="0.3">
      <c r="A124" s="163" t="s">
        <v>48</v>
      </c>
      <c r="B124" s="170" t="str">
        <f>'Logic Table'!AH118</f>
        <v>N</v>
      </c>
      <c r="C124" s="219" t="s">
        <v>4</v>
      </c>
      <c r="D124" s="171" t="str">
        <f t="shared" si="7"/>
        <v>N/A</v>
      </c>
      <c r="E124" s="223" t="s">
        <v>1605</v>
      </c>
      <c r="F124" s="151"/>
      <c r="G124" s="150"/>
      <c r="M124" s="152"/>
      <c r="N124" s="150"/>
    </row>
    <row r="125" spans="1:14" ht="25.5" x14ac:dyDescent="0.3">
      <c r="A125" s="163" t="s">
        <v>120</v>
      </c>
      <c r="B125" s="170" t="str">
        <f>'Logic Table'!AH119</f>
        <v>Y</v>
      </c>
      <c r="C125" s="219" t="s">
        <v>4</v>
      </c>
      <c r="D125" s="171" t="s">
        <v>1080</v>
      </c>
      <c r="E125" s="223" t="s">
        <v>1577</v>
      </c>
      <c r="F125" s="151"/>
      <c r="G125" s="150"/>
      <c r="M125" s="152"/>
      <c r="N125" s="150"/>
    </row>
    <row r="126" spans="1:14" ht="38" x14ac:dyDescent="0.3">
      <c r="A126" s="163" t="s">
        <v>37</v>
      </c>
      <c r="B126" s="170" t="str">
        <f>'Logic Table'!AH120</f>
        <v>N</v>
      </c>
      <c r="C126" s="219" t="s">
        <v>4</v>
      </c>
      <c r="D126" s="171" t="str">
        <f t="shared" si="7"/>
        <v>N/A</v>
      </c>
      <c r="E126" s="223" t="s">
        <v>1587</v>
      </c>
      <c r="F126" s="151"/>
      <c r="G126" s="150"/>
      <c r="M126" s="152"/>
      <c r="N126" s="150"/>
    </row>
    <row r="127" spans="1:14" ht="38" x14ac:dyDescent="0.3">
      <c r="A127" s="163" t="s">
        <v>49</v>
      </c>
      <c r="B127" s="170" t="str">
        <f>'Logic Table'!AH121</f>
        <v>N</v>
      </c>
      <c r="C127" s="219" t="s">
        <v>4</v>
      </c>
      <c r="D127" s="171" t="str">
        <f t="shared" si="7"/>
        <v>N/A</v>
      </c>
      <c r="E127" s="223" t="s">
        <v>1604</v>
      </c>
      <c r="F127" s="151"/>
      <c r="G127" s="150"/>
      <c r="M127" s="152"/>
      <c r="N127" s="150"/>
    </row>
    <row r="128" spans="1:14" ht="14" x14ac:dyDescent="0.3">
      <c r="A128" s="163" t="s">
        <v>87</v>
      </c>
      <c r="B128" s="170" t="str">
        <f>'Logic Table'!AH122</f>
        <v>N</v>
      </c>
      <c r="C128" s="171" t="str">
        <f t="shared" si="8"/>
        <v>No</v>
      </c>
      <c r="D128" s="171" t="str">
        <f t="shared" si="7"/>
        <v>N/A</v>
      </c>
      <c r="E128" s="171" t="str">
        <f t="shared" ref="E128:E135" si="11">IF($C128="No","N/A","")</f>
        <v>N/A</v>
      </c>
      <c r="F128" s="151"/>
      <c r="G128" s="150"/>
      <c r="M128" s="152"/>
      <c r="N128" s="150"/>
    </row>
    <row r="129" spans="1:14" ht="75.5" x14ac:dyDescent="0.3">
      <c r="A129" s="163" t="s">
        <v>77</v>
      </c>
      <c r="B129" s="170" t="str">
        <f>'Logic Table'!AH123</f>
        <v>N</v>
      </c>
      <c r="C129" s="171" t="s">
        <v>4</v>
      </c>
      <c r="D129" s="171" t="str">
        <f t="shared" si="7"/>
        <v>N/A</v>
      </c>
      <c r="E129" s="223" t="s">
        <v>1598</v>
      </c>
      <c r="F129" s="151"/>
      <c r="G129" s="150"/>
      <c r="M129" s="152"/>
      <c r="N129" s="150"/>
    </row>
    <row r="130" spans="1:14" ht="14" x14ac:dyDescent="0.3">
      <c r="A130" s="163" t="s">
        <v>50</v>
      </c>
      <c r="B130" s="170" t="str">
        <f>'Logic Table'!AH124</f>
        <v>N</v>
      </c>
      <c r="C130" s="171" t="str">
        <f t="shared" si="8"/>
        <v>No</v>
      </c>
      <c r="D130" s="171" t="str">
        <f t="shared" si="7"/>
        <v>N/A</v>
      </c>
      <c r="E130" s="171" t="str">
        <f t="shared" si="11"/>
        <v>N/A</v>
      </c>
      <c r="F130" s="151"/>
      <c r="G130" s="150"/>
      <c r="M130" s="152"/>
      <c r="N130" s="150"/>
    </row>
    <row r="131" spans="1:14" ht="14" x14ac:dyDescent="0.3">
      <c r="A131" s="163" t="s">
        <v>933</v>
      </c>
      <c r="B131" s="170" t="str">
        <f>'Logic Table'!AH125</f>
        <v>N</v>
      </c>
      <c r="C131" s="171" t="str">
        <f t="shared" si="8"/>
        <v>No</v>
      </c>
      <c r="D131" s="171" t="str">
        <f t="shared" si="7"/>
        <v>N/A</v>
      </c>
      <c r="E131" s="171" t="str">
        <f t="shared" si="11"/>
        <v>N/A</v>
      </c>
      <c r="F131" s="151"/>
      <c r="G131" s="150"/>
      <c r="M131" s="152"/>
      <c r="N131" s="150"/>
    </row>
    <row r="132" spans="1:14" ht="14" x14ac:dyDescent="0.3">
      <c r="A132" s="163" t="s">
        <v>122</v>
      </c>
      <c r="B132" s="170" t="str">
        <f>'Logic Table'!AH126</f>
        <v>N</v>
      </c>
      <c r="C132" s="171" t="str">
        <f t="shared" si="8"/>
        <v>No</v>
      </c>
      <c r="D132" s="171" t="str">
        <f t="shared" si="7"/>
        <v>N/A</v>
      </c>
      <c r="E132" s="171" t="str">
        <f t="shared" si="11"/>
        <v>N/A</v>
      </c>
      <c r="F132" s="151"/>
      <c r="G132" s="150"/>
      <c r="M132" s="152"/>
      <c r="N132" s="150"/>
    </row>
    <row r="133" spans="1:14" ht="14" x14ac:dyDescent="0.3">
      <c r="A133" s="163" t="s">
        <v>123</v>
      </c>
      <c r="B133" s="170" t="str">
        <f>'Logic Table'!AH127</f>
        <v>N</v>
      </c>
      <c r="C133" s="171" t="str">
        <f t="shared" si="8"/>
        <v>No</v>
      </c>
      <c r="D133" s="171" t="str">
        <f t="shared" si="7"/>
        <v>N/A</v>
      </c>
      <c r="E133" s="171" t="str">
        <f t="shared" si="11"/>
        <v>N/A</v>
      </c>
      <c r="F133" s="151"/>
      <c r="G133" s="150"/>
      <c r="M133" s="152"/>
      <c r="N133" s="150"/>
    </row>
    <row r="134" spans="1:14" ht="14" x14ac:dyDescent="0.3">
      <c r="A134" s="163" t="s">
        <v>125</v>
      </c>
      <c r="B134" s="170" t="str">
        <f>'Logic Table'!AH128</f>
        <v>N</v>
      </c>
      <c r="C134" s="171" t="str">
        <f t="shared" si="8"/>
        <v>No</v>
      </c>
      <c r="D134" s="171" t="str">
        <f t="shared" si="7"/>
        <v>N/A</v>
      </c>
      <c r="E134" s="171" t="str">
        <f t="shared" si="11"/>
        <v>N/A</v>
      </c>
      <c r="F134" s="151"/>
      <c r="G134" s="150"/>
      <c r="M134" s="152"/>
      <c r="N134" s="150"/>
    </row>
    <row r="135" spans="1:14" ht="14" x14ac:dyDescent="0.3">
      <c r="A135" s="163" t="s">
        <v>124</v>
      </c>
      <c r="B135" s="170" t="str">
        <f>'Logic Table'!AH129</f>
        <v>N</v>
      </c>
      <c r="C135" s="171" t="str">
        <f t="shared" si="8"/>
        <v>No</v>
      </c>
      <c r="D135" s="171" t="str">
        <f t="shared" si="7"/>
        <v>N/A</v>
      </c>
      <c r="E135" s="171" t="str">
        <f t="shared" si="11"/>
        <v>N/A</v>
      </c>
      <c r="F135" s="151"/>
      <c r="G135" s="150"/>
      <c r="M135" s="152"/>
      <c r="N135" s="150"/>
    </row>
    <row r="136" spans="1:14" ht="63" x14ac:dyDescent="0.3">
      <c r="A136" s="163" t="s">
        <v>139</v>
      </c>
      <c r="B136" s="170" t="str">
        <f>'Logic Table'!AH130</f>
        <v>Y</v>
      </c>
      <c r="C136" s="171" t="s">
        <v>4</v>
      </c>
      <c r="D136" s="171" t="str">
        <f t="shared" si="7"/>
        <v>N/A</v>
      </c>
      <c r="E136" s="223" t="s">
        <v>1570</v>
      </c>
      <c r="F136" s="221"/>
      <c r="G136" s="150"/>
      <c r="M136" s="152"/>
      <c r="N136" s="150"/>
    </row>
    <row r="137" spans="1:14" ht="25.5" x14ac:dyDescent="0.3">
      <c r="A137" s="163" t="s">
        <v>88</v>
      </c>
      <c r="B137" s="170" t="str">
        <f>'Logic Table'!AH131</f>
        <v>Y</v>
      </c>
      <c r="C137" s="171" t="s">
        <v>980</v>
      </c>
      <c r="D137" s="171" t="s">
        <v>1560</v>
      </c>
      <c r="E137" s="223" t="s">
        <v>1080</v>
      </c>
      <c r="F137" s="151"/>
      <c r="G137" s="150"/>
      <c r="M137" s="152"/>
      <c r="N137" s="150"/>
    </row>
    <row r="138" spans="1:14" ht="14" x14ac:dyDescent="0.3">
      <c r="A138" s="163" t="s">
        <v>115</v>
      </c>
      <c r="B138" s="170" t="str">
        <f>'Logic Table'!AH132</f>
        <v>N</v>
      </c>
      <c r="C138" s="171" t="str">
        <f t="shared" si="8"/>
        <v>No</v>
      </c>
      <c r="D138" s="171" t="str">
        <f t="shared" si="7"/>
        <v>N/A</v>
      </c>
      <c r="E138" s="171" t="str">
        <f t="shared" ref="E138:E155" si="12">IF($C138="No","N/A","")</f>
        <v>N/A</v>
      </c>
      <c r="F138" s="151"/>
      <c r="G138" s="150"/>
      <c r="M138" s="152"/>
      <c r="N138" s="150"/>
    </row>
    <row r="139" spans="1:14" ht="38" x14ac:dyDescent="0.3">
      <c r="A139" s="163" t="s">
        <v>78</v>
      </c>
      <c r="B139" s="170" t="str">
        <f>'Logic Table'!AH133</f>
        <v>Y</v>
      </c>
      <c r="C139" s="171" t="s">
        <v>4</v>
      </c>
      <c r="D139" s="223" t="s">
        <v>1571</v>
      </c>
      <c r="E139" s="223" t="s">
        <v>1611</v>
      </c>
      <c r="F139" s="151"/>
      <c r="G139" s="150"/>
      <c r="M139" s="152"/>
      <c r="N139" s="150"/>
    </row>
    <row r="140" spans="1:14" ht="38" x14ac:dyDescent="0.3">
      <c r="A140" s="163" t="s">
        <v>79</v>
      </c>
      <c r="B140" s="170" t="str">
        <f>'Logic Table'!AH134</f>
        <v>Y</v>
      </c>
      <c r="C140" s="171" t="s">
        <v>4</v>
      </c>
      <c r="D140" s="223" t="s">
        <v>1571</v>
      </c>
      <c r="E140" s="223" t="s">
        <v>1611</v>
      </c>
      <c r="F140" s="151"/>
      <c r="G140" s="150"/>
      <c r="M140" s="152"/>
      <c r="N140" s="150"/>
    </row>
    <row r="141" spans="1:14" ht="14" x14ac:dyDescent="0.3">
      <c r="A141" s="163" t="s">
        <v>80</v>
      </c>
      <c r="B141" s="170" t="str">
        <f>'Logic Table'!AH135</f>
        <v>N</v>
      </c>
      <c r="C141" s="171" t="str">
        <f t="shared" si="8"/>
        <v>No</v>
      </c>
      <c r="D141" s="171" t="str">
        <f t="shared" si="7"/>
        <v>N/A</v>
      </c>
      <c r="E141" s="171" t="str">
        <f t="shared" si="12"/>
        <v>N/A</v>
      </c>
      <c r="F141" s="151"/>
      <c r="G141" s="150"/>
      <c r="M141" s="152"/>
      <c r="N141" s="150"/>
    </row>
    <row r="142" spans="1:14" ht="14" x14ac:dyDescent="0.3">
      <c r="A142" s="163" t="s">
        <v>126</v>
      </c>
      <c r="B142" s="170" t="str">
        <f>'Logic Table'!AH136</f>
        <v>N</v>
      </c>
      <c r="C142" s="171" t="str">
        <f t="shared" si="8"/>
        <v>No</v>
      </c>
      <c r="D142" s="171" t="str">
        <f t="shared" si="7"/>
        <v>N/A</v>
      </c>
      <c r="E142" s="171" t="str">
        <f t="shared" si="12"/>
        <v>N/A</v>
      </c>
      <c r="F142" s="151"/>
      <c r="G142" s="150"/>
      <c r="M142" s="152"/>
      <c r="N142" s="150"/>
    </row>
    <row r="143" spans="1:14" ht="14" x14ac:dyDescent="0.3">
      <c r="A143" s="163" t="s">
        <v>89</v>
      </c>
      <c r="B143" s="170" t="str">
        <f>'Logic Table'!AH137</f>
        <v>N</v>
      </c>
      <c r="C143" s="171" t="str">
        <f t="shared" si="8"/>
        <v>No</v>
      </c>
      <c r="D143" s="171" t="str">
        <f t="shared" si="7"/>
        <v>N/A</v>
      </c>
      <c r="E143" s="171" t="str">
        <f t="shared" si="12"/>
        <v>N/A</v>
      </c>
      <c r="F143" s="151"/>
      <c r="G143" s="150"/>
      <c r="M143" s="152"/>
      <c r="N143" s="150"/>
    </row>
    <row r="144" spans="1:14" ht="14" x14ac:dyDescent="0.3">
      <c r="A144" s="163" t="s">
        <v>81</v>
      </c>
      <c r="B144" s="170" t="str">
        <f>'Logic Table'!AH138</f>
        <v>N</v>
      </c>
      <c r="C144" s="171" t="str">
        <f t="shared" si="8"/>
        <v>No</v>
      </c>
      <c r="D144" s="171" t="str">
        <f t="shared" si="7"/>
        <v>N/A</v>
      </c>
      <c r="E144" s="171" t="str">
        <f t="shared" si="12"/>
        <v>N/A</v>
      </c>
      <c r="F144" s="151"/>
      <c r="G144" s="150"/>
      <c r="M144" s="152"/>
      <c r="N144" s="150"/>
    </row>
    <row r="145" spans="1:14" ht="14" x14ac:dyDescent="0.3">
      <c r="A145" s="163" t="s">
        <v>127</v>
      </c>
      <c r="B145" s="170" t="str">
        <f>'Logic Table'!AH139</f>
        <v>N</v>
      </c>
      <c r="C145" s="171" t="str">
        <f t="shared" ref="C145:C168" si="13">IF(B145="N","No","")</f>
        <v>No</v>
      </c>
      <c r="D145" s="171" t="str">
        <f t="shared" ref="D145:D155" si="14">IF(OR($C145="Yes",$B145="N"),"N/A","")</f>
        <v>N/A</v>
      </c>
      <c r="E145" s="171" t="str">
        <f t="shared" si="12"/>
        <v>N/A</v>
      </c>
      <c r="F145" s="151"/>
      <c r="G145" s="150"/>
      <c r="M145" s="152"/>
      <c r="N145" s="150"/>
    </row>
    <row r="146" spans="1:14" ht="14" x14ac:dyDescent="0.3">
      <c r="A146" s="163" t="s">
        <v>90</v>
      </c>
      <c r="B146" s="170" t="str">
        <f>'Logic Table'!AH140</f>
        <v>N</v>
      </c>
      <c r="C146" s="171" t="str">
        <f t="shared" si="13"/>
        <v>No</v>
      </c>
      <c r="D146" s="171" t="str">
        <f t="shared" si="14"/>
        <v>N/A</v>
      </c>
      <c r="E146" s="171" t="str">
        <f t="shared" si="12"/>
        <v>N/A</v>
      </c>
      <c r="F146" s="151"/>
      <c r="G146" s="150"/>
      <c r="M146" s="152"/>
      <c r="N146" s="150"/>
    </row>
    <row r="147" spans="1:14" ht="14" x14ac:dyDescent="0.3">
      <c r="A147" s="163" t="s">
        <v>128</v>
      </c>
      <c r="B147" s="170" t="str">
        <f>'Logic Table'!AH141</f>
        <v>N</v>
      </c>
      <c r="C147" s="171" t="str">
        <f t="shared" si="13"/>
        <v>No</v>
      </c>
      <c r="D147" s="171" t="str">
        <f t="shared" si="14"/>
        <v>N/A</v>
      </c>
      <c r="E147" s="171" t="str">
        <f t="shared" si="12"/>
        <v>N/A</v>
      </c>
      <c r="F147" s="151"/>
      <c r="G147" s="150"/>
      <c r="M147" s="152"/>
      <c r="N147" s="150"/>
    </row>
    <row r="148" spans="1:14" ht="14" x14ac:dyDescent="0.3">
      <c r="A148" s="163" t="s">
        <v>91</v>
      </c>
      <c r="B148" s="170" t="str">
        <f>'Logic Table'!AH142</f>
        <v>N</v>
      </c>
      <c r="C148" s="171" t="str">
        <f t="shared" si="13"/>
        <v>No</v>
      </c>
      <c r="D148" s="171" t="str">
        <f t="shared" si="14"/>
        <v>N/A</v>
      </c>
      <c r="E148" s="171" t="str">
        <f t="shared" si="12"/>
        <v>N/A</v>
      </c>
      <c r="F148" s="151"/>
      <c r="G148" s="150"/>
      <c r="M148" s="152"/>
      <c r="N148" s="150"/>
    </row>
    <row r="149" spans="1:14" ht="14" x14ac:dyDescent="0.3">
      <c r="A149" s="163" t="s">
        <v>92</v>
      </c>
      <c r="B149" s="170" t="str">
        <f>'Logic Table'!AH143</f>
        <v>N</v>
      </c>
      <c r="C149" s="171" t="str">
        <f t="shared" si="13"/>
        <v>No</v>
      </c>
      <c r="D149" s="171" t="str">
        <f t="shared" si="14"/>
        <v>N/A</v>
      </c>
      <c r="E149" s="171" t="str">
        <f t="shared" si="12"/>
        <v>N/A</v>
      </c>
      <c r="F149" s="151"/>
      <c r="G149" s="150"/>
      <c r="M149" s="152"/>
      <c r="N149" s="150"/>
    </row>
    <row r="150" spans="1:14" ht="14" x14ac:dyDescent="0.3">
      <c r="A150" s="163" t="s">
        <v>93</v>
      </c>
      <c r="B150" s="170" t="str">
        <f>'Logic Table'!AH144</f>
        <v>N</v>
      </c>
      <c r="C150" s="171" t="str">
        <f t="shared" si="13"/>
        <v>No</v>
      </c>
      <c r="D150" s="171" t="str">
        <f t="shared" si="14"/>
        <v>N/A</v>
      </c>
      <c r="E150" s="171" t="str">
        <f t="shared" si="12"/>
        <v>N/A</v>
      </c>
      <c r="F150" s="151"/>
      <c r="G150" s="150"/>
      <c r="M150" s="152"/>
      <c r="N150" s="150"/>
    </row>
    <row r="151" spans="1:14" ht="14" x14ac:dyDescent="0.3">
      <c r="A151" s="163" t="s">
        <v>193</v>
      </c>
      <c r="B151" s="170" t="str">
        <f>'Logic Table'!AH145</f>
        <v>N</v>
      </c>
      <c r="C151" s="171" t="str">
        <f t="shared" si="13"/>
        <v>No</v>
      </c>
      <c r="D151" s="171" t="str">
        <f t="shared" si="14"/>
        <v>N/A</v>
      </c>
      <c r="E151" s="171" t="str">
        <f t="shared" si="12"/>
        <v>N/A</v>
      </c>
      <c r="F151" s="151"/>
      <c r="G151" s="150"/>
      <c r="M151" s="152"/>
      <c r="N151" s="150"/>
    </row>
    <row r="152" spans="1:14" ht="14" x14ac:dyDescent="0.3">
      <c r="A152" s="163" t="s">
        <v>129</v>
      </c>
      <c r="B152" s="170" t="str">
        <f>'Logic Table'!AH146</f>
        <v>N</v>
      </c>
      <c r="C152" s="171" t="str">
        <f t="shared" si="13"/>
        <v>No</v>
      </c>
      <c r="D152" s="171" t="str">
        <f t="shared" si="14"/>
        <v>N/A</v>
      </c>
      <c r="E152" s="171" t="str">
        <f t="shared" si="12"/>
        <v>N/A</v>
      </c>
      <c r="F152" s="151"/>
      <c r="G152" s="150"/>
      <c r="M152" s="152"/>
      <c r="N152" s="150"/>
    </row>
    <row r="153" spans="1:14" ht="14" x14ac:dyDescent="0.3">
      <c r="A153" s="163" t="s">
        <v>130</v>
      </c>
      <c r="B153" s="170" t="str">
        <f>'Logic Table'!AH147</f>
        <v>N</v>
      </c>
      <c r="C153" s="171" t="str">
        <f t="shared" si="13"/>
        <v>No</v>
      </c>
      <c r="D153" s="171" t="str">
        <f t="shared" si="14"/>
        <v>N/A</v>
      </c>
      <c r="E153" s="171" t="str">
        <f t="shared" si="12"/>
        <v>N/A</v>
      </c>
      <c r="F153" s="151"/>
      <c r="G153" s="150"/>
      <c r="M153" s="152"/>
      <c r="N153" s="150"/>
    </row>
    <row r="154" spans="1:14" ht="14" x14ac:dyDescent="0.3">
      <c r="A154" s="163" t="s">
        <v>131</v>
      </c>
      <c r="B154" s="170" t="str">
        <f>'Logic Table'!AH148</f>
        <v>N</v>
      </c>
      <c r="C154" s="171" t="str">
        <f t="shared" si="13"/>
        <v>No</v>
      </c>
      <c r="D154" s="171" t="str">
        <f t="shared" si="14"/>
        <v>N/A</v>
      </c>
      <c r="E154" s="171" t="str">
        <f t="shared" si="12"/>
        <v>N/A</v>
      </c>
      <c r="F154" s="151"/>
      <c r="G154" s="150"/>
      <c r="M154" s="152"/>
      <c r="N154" s="150"/>
    </row>
    <row r="155" spans="1:14" ht="14" x14ac:dyDescent="0.3">
      <c r="A155" s="163" t="s">
        <v>94</v>
      </c>
      <c r="B155" s="170" t="str">
        <f>'Logic Table'!AH149</f>
        <v>N</v>
      </c>
      <c r="C155" s="171" t="str">
        <f t="shared" si="13"/>
        <v>No</v>
      </c>
      <c r="D155" s="171" t="str">
        <f t="shared" si="14"/>
        <v>N/A</v>
      </c>
      <c r="E155" s="171" t="str">
        <f t="shared" si="12"/>
        <v>N/A</v>
      </c>
      <c r="F155" s="151"/>
      <c r="G155" s="150"/>
      <c r="M155" s="152"/>
      <c r="N155" s="150"/>
    </row>
    <row r="156" spans="1:14" ht="25.5" customHeight="1" x14ac:dyDescent="0.3">
      <c r="A156" s="163" t="s">
        <v>73</v>
      </c>
      <c r="B156" s="170" t="str">
        <f>'Logic Table'!AH150</f>
        <v>Y</v>
      </c>
      <c r="C156" s="171" t="s">
        <v>4</v>
      </c>
      <c r="D156" s="258" t="s">
        <v>1583</v>
      </c>
      <c r="E156" s="258" t="s">
        <v>1612</v>
      </c>
      <c r="F156" s="151"/>
      <c r="G156" s="150"/>
      <c r="M156" s="152"/>
      <c r="N156" s="150"/>
    </row>
    <row r="157" spans="1:14" ht="25.5" customHeight="1" x14ac:dyDescent="0.3">
      <c r="A157" s="163" t="s">
        <v>95</v>
      </c>
      <c r="B157" s="170" t="str">
        <f>'Logic Table'!AH151</f>
        <v>Y</v>
      </c>
      <c r="C157" s="171" t="s">
        <v>4</v>
      </c>
      <c r="D157" s="259"/>
      <c r="E157" s="259"/>
      <c r="F157" s="151"/>
      <c r="G157" s="150"/>
      <c r="M157" s="152"/>
      <c r="N157" s="150"/>
    </row>
    <row r="158" spans="1:14" ht="25.5" customHeight="1" x14ac:dyDescent="0.3">
      <c r="A158" s="163" t="s">
        <v>82</v>
      </c>
      <c r="B158" s="170" t="str">
        <f>'Logic Table'!AH152</f>
        <v>Y</v>
      </c>
      <c r="C158" s="171" t="s">
        <v>4</v>
      </c>
      <c r="D158" s="259"/>
      <c r="E158" s="259"/>
      <c r="F158" s="151"/>
      <c r="G158" s="150"/>
      <c r="M158" s="152"/>
      <c r="N158" s="150"/>
    </row>
    <row r="159" spans="1:14" ht="38.25" customHeight="1" x14ac:dyDescent="0.3">
      <c r="A159" s="163" t="s">
        <v>96</v>
      </c>
      <c r="B159" s="170" t="str">
        <f>'Logic Table'!AH153</f>
        <v>Y</v>
      </c>
      <c r="C159" s="171" t="s">
        <v>4</v>
      </c>
      <c r="D159" s="259"/>
      <c r="E159" s="259"/>
      <c r="F159" s="151"/>
      <c r="G159" s="150"/>
      <c r="M159" s="152"/>
      <c r="N159" s="150"/>
    </row>
    <row r="160" spans="1:14" ht="38.25" customHeight="1" x14ac:dyDescent="0.3">
      <c r="A160" s="163" t="s">
        <v>140</v>
      </c>
      <c r="B160" s="170" t="str">
        <f>'Logic Table'!AH154</f>
        <v>Y</v>
      </c>
      <c r="C160" s="171" t="s">
        <v>4</v>
      </c>
      <c r="D160" s="259"/>
      <c r="E160" s="259"/>
      <c r="F160" s="151"/>
      <c r="G160" s="150"/>
      <c r="M160" s="152"/>
      <c r="N160" s="150"/>
    </row>
    <row r="161" spans="1:14" ht="14" x14ac:dyDescent="0.3">
      <c r="A161" s="163" t="s">
        <v>934</v>
      </c>
      <c r="B161" s="170" t="str">
        <f>'Logic Table'!AH155</f>
        <v>N</v>
      </c>
      <c r="C161" s="171" t="str">
        <f t="shared" si="13"/>
        <v>No</v>
      </c>
      <c r="D161" s="259"/>
      <c r="E161" s="259"/>
      <c r="F161" s="151"/>
      <c r="G161" s="150"/>
      <c r="M161" s="152"/>
      <c r="N161" s="150"/>
    </row>
    <row r="162" spans="1:14" ht="14" x14ac:dyDescent="0.3">
      <c r="A162" s="163" t="s">
        <v>83</v>
      </c>
      <c r="B162" s="170" t="str">
        <f>'Logic Table'!AH156</f>
        <v>N</v>
      </c>
      <c r="C162" s="171" t="str">
        <f t="shared" si="13"/>
        <v>No</v>
      </c>
      <c r="D162" s="259"/>
      <c r="E162" s="259"/>
      <c r="F162" s="151"/>
      <c r="G162" s="150"/>
      <c r="M162" s="152"/>
      <c r="N162" s="150"/>
    </row>
    <row r="163" spans="1:14" ht="14" x14ac:dyDescent="0.3">
      <c r="A163" s="163" t="s">
        <v>142</v>
      </c>
      <c r="B163" s="170" t="str">
        <f>'Logic Table'!AH157</f>
        <v>N</v>
      </c>
      <c r="C163" s="171" t="str">
        <f t="shared" si="13"/>
        <v>No</v>
      </c>
      <c r="D163" s="259"/>
      <c r="E163" s="259"/>
      <c r="F163" s="151"/>
      <c r="G163" s="150"/>
      <c r="M163" s="152"/>
      <c r="N163" s="150"/>
    </row>
    <row r="164" spans="1:14" ht="14" x14ac:dyDescent="0.3">
      <c r="A164" s="163" t="s">
        <v>84</v>
      </c>
      <c r="B164" s="170" t="str">
        <f>'Logic Table'!AH158</f>
        <v>N</v>
      </c>
      <c r="C164" s="171" t="str">
        <f t="shared" si="13"/>
        <v>No</v>
      </c>
      <c r="D164" s="259"/>
      <c r="E164" s="259"/>
      <c r="F164" s="151"/>
      <c r="G164" s="150"/>
      <c r="M164" s="152"/>
      <c r="N164" s="150"/>
    </row>
    <row r="165" spans="1:14" ht="14" x14ac:dyDescent="0.3">
      <c r="A165" s="163" t="s">
        <v>51</v>
      </c>
      <c r="B165" s="170" t="str">
        <f>'Logic Table'!AH159</f>
        <v>N</v>
      </c>
      <c r="C165" s="171" t="str">
        <f t="shared" si="13"/>
        <v>No</v>
      </c>
      <c r="D165" s="259"/>
      <c r="E165" s="259"/>
      <c r="F165" s="151"/>
      <c r="G165" s="150"/>
      <c r="M165" s="152"/>
      <c r="N165" s="150"/>
    </row>
    <row r="166" spans="1:14" ht="25.5" customHeight="1" x14ac:dyDescent="0.3">
      <c r="A166" s="163" t="s">
        <v>143</v>
      </c>
      <c r="B166" s="170" t="str">
        <f>'Logic Table'!AH160</f>
        <v>Y</v>
      </c>
      <c r="C166" s="171" t="s">
        <v>4</v>
      </c>
      <c r="D166" s="259"/>
      <c r="E166" s="259"/>
      <c r="F166" s="151"/>
      <c r="G166" s="150"/>
      <c r="M166" s="152"/>
      <c r="N166" s="150"/>
    </row>
    <row r="167" spans="1:14" ht="14" x14ac:dyDescent="0.3">
      <c r="A167" s="163" t="s">
        <v>97</v>
      </c>
      <c r="B167" s="170" t="str">
        <f>'Logic Table'!AH161</f>
        <v>N</v>
      </c>
      <c r="C167" s="171" t="str">
        <f t="shared" si="13"/>
        <v>No</v>
      </c>
      <c r="D167" s="259"/>
      <c r="E167" s="259"/>
      <c r="F167" s="151"/>
      <c r="G167" s="150"/>
      <c r="M167" s="152"/>
      <c r="N167" s="150"/>
    </row>
    <row r="168" spans="1:14" ht="14" x14ac:dyDescent="0.3">
      <c r="A168" s="163" t="s">
        <v>144</v>
      </c>
      <c r="B168" s="172" t="str">
        <f>'Logic Table'!AH162</f>
        <v>N</v>
      </c>
      <c r="C168" s="173" t="str">
        <f t="shared" si="13"/>
        <v>No</v>
      </c>
      <c r="D168" s="260"/>
      <c r="E168" s="260"/>
      <c r="F168" s="151"/>
      <c r="G168" s="150"/>
      <c r="M168" s="152"/>
      <c r="N168" s="150"/>
    </row>
    <row r="169" spans="1:14" x14ac:dyDescent="0.25">
      <c r="B169" s="166"/>
    </row>
  </sheetData>
  <mergeCells count="17">
    <mergeCell ref="B2:D2"/>
    <mergeCell ref="B3:D3"/>
    <mergeCell ref="D34:D49"/>
    <mergeCell ref="D15:D30"/>
    <mergeCell ref="D31:D33"/>
    <mergeCell ref="D51:D58"/>
    <mergeCell ref="D59:D68"/>
    <mergeCell ref="D69:D77"/>
    <mergeCell ref="E69:E77"/>
    <mergeCell ref="E78:E87"/>
    <mergeCell ref="E88:E93"/>
    <mergeCell ref="D94:D98"/>
    <mergeCell ref="D99:D106"/>
    <mergeCell ref="D88:D93"/>
    <mergeCell ref="D156:D168"/>
    <mergeCell ref="E156:E168"/>
    <mergeCell ref="E107:E115"/>
  </mergeCells>
  <conditionalFormatting sqref="B22:B33 B35 B40 B42:B43 B46:B49 B51:B96 B98 B102:B103 B105:B168 B15:B20">
    <cfRule type="cellIs" dxfId="31" priority="28" operator="notEqual">
      <formula>"N"</formula>
    </cfRule>
  </conditionalFormatting>
  <conditionalFormatting sqref="C15:C21 C23:C35 C37 C39:C40 C102:C123 C125 C128:C168 C43:C100">
    <cfRule type="cellIs" dxfId="30" priority="26" operator="equal">
      <formula>"Yes"</formula>
    </cfRule>
  </conditionalFormatting>
  <conditionalFormatting sqref="B21">
    <cfRule type="cellIs" dxfId="29" priority="16" operator="notEqual">
      <formula>"N"</formula>
    </cfRule>
  </conditionalFormatting>
  <conditionalFormatting sqref="B34">
    <cfRule type="cellIs" dxfId="28" priority="15" operator="notEqual">
      <formula>"N"</formula>
    </cfRule>
  </conditionalFormatting>
  <conditionalFormatting sqref="B36:B39">
    <cfRule type="cellIs" dxfId="27" priority="14" operator="notEqual">
      <formula>"N"</formula>
    </cfRule>
  </conditionalFormatting>
  <conditionalFormatting sqref="B41">
    <cfRule type="cellIs" dxfId="26" priority="13" operator="notEqual">
      <formula>"N"</formula>
    </cfRule>
  </conditionalFormatting>
  <conditionalFormatting sqref="B44:B45">
    <cfRule type="cellIs" dxfId="25" priority="12" operator="notEqual">
      <formula>"N"</formula>
    </cfRule>
  </conditionalFormatting>
  <conditionalFormatting sqref="B50">
    <cfRule type="cellIs" dxfId="24" priority="11" operator="notEqual">
      <formula>"N"</formula>
    </cfRule>
  </conditionalFormatting>
  <conditionalFormatting sqref="B97">
    <cfRule type="cellIs" dxfId="23" priority="10" operator="notEqual">
      <formula>"N"</formula>
    </cfRule>
  </conditionalFormatting>
  <conditionalFormatting sqref="B99:B101">
    <cfRule type="cellIs" dxfId="22" priority="9" operator="notEqual">
      <formula>"N"</formula>
    </cfRule>
  </conditionalFormatting>
  <conditionalFormatting sqref="B104">
    <cfRule type="cellIs" dxfId="21" priority="8" operator="notEqual">
      <formula>"N"</formula>
    </cfRule>
  </conditionalFormatting>
  <conditionalFormatting sqref="C22">
    <cfRule type="cellIs" dxfId="20" priority="7" operator="equal">
      <formula>"Yes"</formula>
    </cfRule>
  </conditionalFormatting>
  <conditionalFormatting sqref="C36">
    <cfRule type="cellIs" dxfId="19" priority="6" operator="equal">
      <formula>"Yes"</formula>
    </cfRule>
  </conditionalFormatting>
  <conditionalFormatting sqref="C38">
    <cfRule type="cellIs" dxfId="18" priority="5" operator="equal">
      <formula>"Yes"</formula>
    </cfRule>
  </conditionalFormatting>
  <conditionalFormatting sqref="C41:C42">
    <cfRule type="cellIs" dxfId="17" priority="4" operator="equal">
      <formula>"Yes"</formula>
    </cfRule>
  </conditionalFormatting>
  <conditionalFormatting sqref="C101">
    <cfRule type="cellIs" dxfId="16" priority="3" operator="equal">
      <formula>"Yes"</formula>
    </cfRule>
  </conditionalFormatting>
  <conditionalFormatting sqref="C124">
    <cfRule type="cellIs" dxfId="15" priority="2" operator="equal">
      <formula>"Yes"</formula>
    </cfRule>
  </conditionalFormatting>
  <conditionalFormatting sqref="C126:C127">
    <cfRule type="cellIs" dxfId="14" priority="1" operator="equal">
      <formula>"Yes"</formula>
    </cfRule>
  </conditionalFormatting>
  <hyperlinks>
    <hyperlink ref="A15" location="'Controls and Guidance'!B3" display="AC-1 Access control policy and management" xr:uid="{00000000-0004-0000-0200-000000000000}"/>
    <hyperlink ref="A16" location="'Controls and Guidance'!B4" display="AC-2 Account management" xr:uid="{00000000-0004-0000-0200-000001000000}"/>
    <hyperlink ref="A17" location="'Controls and Guidance'!B5" display="AC-3 Access enforcement" xr:uid="{00000000-0004-0000-0200-000002000000}"/>
    <hyperlink ref="A18" location="'Controls and Guidance'!B6" display="AC-5 Separation of duties" xr:uid="{00000000-0004-0000-0200-000003000000}"/>
    <hyperlink ref="A19" location="'Controls and Guidance'!B7" display="AC-6 Least Privilege" xr:uid="{00000000-0004-0000-0200-000004000000}"/>
    <hyperlink ref="A20" location="'Controls and Guidance'!B8" display="AC-7 Unsuccessful logon attempts" xr:uid="{00000000-0004-0000-0200-000005000000}"/>
    <hyperlink ref="A21" location="'Controls and Guidance'!B9" display="AC-8 System use notification" xr:uid="{00000000-0004-0000-0200-000006000000}"/>
    <hyperlink ref="A22" location="'Controls and Guidance'!B10" display="AC-11 Session lock" xr:uid="{00000000-0004-0000-0200-000007000000}"/>
    <hyperlink ref="A23" location="'Controls and Guidance'!B11" display="AC-12 Session Termination" xr:uid="{00000000-0004-0000-0200-000008000000}"/>
    <hyperlink ref="A24" location="'Controls and Guidance'!B12" display="AC-14 Permitted actions without identification or authentication" xr:uid="{00000000-0004-0000-0200-000009000000}"/>
    <hyperlink ref="A25" location="'Controls and Guidance'!B13" display="AC-17 Remote access" xr:uid="{00000000-0004-0000-0200-00000A000000}"/>
    <hyperlink ref="A26" location="'Controls and Guidance'!B14" display="AC-18 Wireless access" xr:uid="{00000000-0004-0000-0200-00000B000000}"/>
    <hyperlink ref="A27" location="'Controls and Guidance'!B15" display="AC-19 Access control for mobile devices" xr:uid="{00000000-0004-0000-0200-00000C000000}"/>
    <hyperlink ref="A28" location="'Controls and Guidance'!B16" display="AC-21 Information sharing" xr:uid="{00000000-0004-0000-0200-00000D000000}"/>
    <hyperlink ref="A29" location="'Controls and Guidance'!B17" display="AC-23 Data mining protection" xr:uid="{00000000-0004-0000-0200-00000E000000}"/>
    <hyperlink ref="A30" location="'Controls and Guidance'!B18" display="AC-24 Access control decisions" xr:uid="{00000000-0004-0000-0200-00000F000000}"/>
    <hyperlink ref="A31" location="'Controls and Guidance'!B19" display="AT-1 Security awareness and training policy and procedures" xr:uid="{00000000-0004-0000-0200-000010000000}"/>
    <hyperlink ref="A32" location="'Controls and Guidance'!B20" display="AT-2 Security awareness training" xr:uid="{00000000-0004-0000-0200-000011000000}"/>
    <hyperlink ref="A33" location="'Controls and Guidance'!B21" display="AT-3 Security training" xr:uid="{00000000-0004-0000-0200-000012000000}"/>
    <hyperlink ref="A34" location="'Controls and Guidance'!B22" display="AU-1 Audit and accountability policy and procedures" xr:uid="{00000000-0004-0000-0200-000013000000}"/>
    <hyperlink ref="A35" location="'Controls and Guidance'!B23" display="AU-2 Audit events" xr:uid="{00000000-0004-0000-0200-000014000000}"/>
    <hyperlink ref="A36" location="'Controls and Guidance'!B24" display="AU-3 Content of audit records" xr:uid="{00000000-0004-0000-0200-000015000000}"/>
    <hyperlink ref="A37" location="'Controls and Guidance'!B25" display="AU-4 Audit storage capacity" xr:uid="{00000000-0004-0000-0200-000016000000}"/>
    <hyperlink ref="A38" location="'Controls and Guidance'!B26" display="AU-5 Response to audit processing failures" xr:uid="{00000000-0004-0000-0200-000017000000}"/>
    <hyperlink ref="A39" location="'Controls and Guidance'!B27" display="AU-6 Audit review, analysis and reporting" xr:uid="{00000000-0004-0000-0200-000018000000}"/>
    <hyperlink ref="A40" location="'Controls and Guidance'!B28" display="AU-7 Audit reduction and report generation" xr:uid="{00000000-0004-0000-0200-000019000000}"/>
    <hyperlink ref="A41" location="'Controls and Guidance'!B29" display="AU-8 Time stamps" xr:uid="{00000000-0004-0000-0200-00001A000000}"/>
    <hyperlink ref="A42" location="'Controls and Guidance'!B30" display="AU-9 Protection of audit information" xr:uid="{00000000-0004-0000-0200-00001B000000}"/>
    <hyperlink ref="A43" location="'Controls and Guidance'!B31" display="AU-10 Non-repudiation" xr:uid="{00000000-0004-0000-0200-00001C000000}"/>
    <hyperlink ref="A44" location="'Controls and Guidance'!B32" display="AU-11 Audit record retention" xr:uid="{00000000-0004-0000-0200-00001D000000}"/>
    <hyperlink ref="A45" location="'Controls and Guidance'!B33" display="AU-12 Audit generation" xr:uid="{00000000-0004-0000-0200-00001E000000}"/>
    <hyperlink ref="A46" location="'Controls and Guidance'!B34" display="AU-13 Monitoring for information disclosure" xr:uid="{00000000-0004-0000-0200-00001F000000}"/>
    <hyperlink ref="A47" location="'Controls and Guidance'!B35" display="AU-14 Session audit" xr:uid="{00000000-0004-0000-0200-000020000000}"/>
    <hyperlink ref="A48" location="'Controls and Guidance'!B36" display="AU-15 Alternate audit capacity" xr:uid="{00000000-0004-0000-0200-000021000000}"/>
    <hyperlink ref="A49" location="'Controls and Guidance'!B37" display="AU-16 Cross-organizational auditing" xr:uid="{00000000-0004-0000-0200-000022000000}"/>
    <hyperlink ref="A50" location="'Controls and Guidance'!B38" display="CA-7 Continuous monitoring" xr:uid="{00000000-0004-0000-0200-000023000000}"/>
    <hyperlink ref="A51" location="'Controls and Guidance'!B39" display="CM-1 Configuration management policy and procedures" xr:uid="{00000000-0004-0000-0200-000024000000}"/>
    <hyperlink ref="A52" location="'Controls and Guidance'!B40" display="CM-2 Baseline configuration" xr:uid="{00000000-0004-0000-0200-000025000000}"/>
    <hyperlink ref="A53" location="'Controls and Guidance'!B41" display="CM-3 Configuration change control" xr:uid="{00000000-0004-0000-0200-000026000000}"/>
    <hyperlink ref="A54" location="'Controls and Guidance'!B42" display="CM-4 Security impact analysis" xr:uid="{00000000-0004-0000-0200-000027000000}"/>
    <hyperlink ref="A55" location="'Controls and Guidance'!B43" display="CM-5 Access restrictions for change" xr:uid="{00000000-0004-0000-0200-000028000000}"/>
    <hyperlink ref="A56" location="'Controls and Guidance'!B44" display="CM-6 Configuration settings" xr:uid="{00000000-0004-0000-0200-000029000000}"/>
    <hyperlink ref="A57" location="'Controls and Guidance'!B45" display="CM-7 Least functionality" xr:uid="{00000000-0004-0000-0200-00002A000000}"/>
    <hyperlink ref="A58" location="'Controls and Guidance'!B46" display="CM-9 Configuration management plan" xr:uid="{00000000-0004-0000-0200-00002B000000}"/>
    <hyperlink ref="A59" location="'Controls and Guidance'!B47" display="CP-1 Contingency planning policy and procedures" xr:uid="{00000000-0004-0000-0200-00002C000000}"/>
    <hyperlink ref="A60" location="'Controls and Guidance'!B48" display="CP-2 Contingency plan" xr:uid="{00000000-0004-0000-0200-00002D000000}"/>
    <hyperlink ref="A61" location="'Controls and Guidance'!B49" display="CP-3 Contingency training" xr:uid="{00000000-0004-0000-0200-00002E000000}"/>
    <hyperlink ref="A62" location="'Controls and Guidance'!B50" display="CP-4 Contingency plan testing" xr:uid="{00000000-0004-0000-0200-00002F000000}"/>
    <hyperlink ref="A63" location="'Controls and Guidance'!B51" display="CP-6 Alternate storage site" xr:uid="{00000000-0004-0000-0200-000030000000}"/>
    <hyperlink ref="A64" location="'Controls and Guidance'!B52" display="CP-7 Alternate processing site" xr:uid="{00000000-0004-0000-0200-000031000000}"/>
    <hyperlink ref="A65" location="'Controls and Guidance'!B53" display="CP-8 Telecommunications services" xr:uid="{00000000-0004-0000-0200-000032000000}"/>
    <hyperlink ref="A66" location="'Controls and Guidance'!B54" display="CP-9 Information system backup" xr:uid="{00000000-0004-0000-0200-000033000000}"/>
    <hyperlink ref="A67" location="'Controls and Guidance'!B55" display="CP-10 Information system recovery and reconstitution" xr:uid="{00000000-0004-0000-0200-000034000000}"/>
    <hyperlink ref="A68" location="'Controls and Guidance'!B56" display="CP-13 Alternative security mechanisms" xr:uid="{00000000-0004-0000-0200-000035000000}"/>
    <hyperlink ref="A69" location="'Controls and Guidance'!B57" display="IA-1 Identification and authentication policy and procedures" xr:uid="{00000000-0004-0000-0200-000036000000}"/>
    <hyperlink ref="A70" location="'Controls and Guidance'!B58" display="IA-2 Identification and authentication (organizational users)" xr:uid="{00000000-0004-0000-0200-000037000000}"/>
    <hyperlink ref="A71" location="'Controls and Guidance'!B59" display="IA-4 Identifier management" xr:uid="{00000000-0004-0000-0200-000038000000}"/>
    <hyperlink ref="A72" location="'Controls and Guidance'!B60" display="IA-5 Authenticator management" xr:uid="{00000000-0004-0000-0200-000039000000}"/>
    <hyperlink ref="A73" location="'Controls and Guidance'!B61" display="IA-7 Cryptographic module authentication" xr:uid="{00000000-0004-0000-0200-00003A000000}"/>
    <hyperlink ref="A74" location="'Controls and Guidance'!B62" display="IA-8 Identification and authentication (non-organizational users)" xr:uid="{00000000-0004-0000-0200-00003B000000}"/>
    <hyperlink ref="A75" location="'Controls and Guidance'!B63" display="IA-9 Service identification and authentication" xr:uid="{00000000-0004-0000-0200-00003C000000}"/>
    <hyperlink ref="A76" location="'Controls and Guidance'!B64" display="IA-10 Adaptive identification and authentication" xr:uid="{00000000-0004-0000-0200-00003D000000}"/>
    <hyperlink ref="A77" location="'Controls and Guidance'!B65" display="IA-11 Re-authentication" xr:uid="{00000000-0004-0000-0200-00003E000000}"/>
    <hyperlink ref="A78" location="'Controls and Guidance'!B66" display="IR-1 Incident response policy and procedures" xr:uid="{00000000-0004-0000-0200-00003F000000}"/>
    <hyperlink ref="A79" location="'Controls and Guidance'!B67" display="IR-2 Incident response training" xr:uid="{00000000-0004-0000-0200-000040000000}"/>
    <hyperlink ref="A80" location="'Controls and Guidance'!B68" display="IR-3 Incident response testing" xr:uid="{00000000-0004-0000-0200-000041000000}"/>
    <hyperlink ref="A81" location="'Controls and Guidance'!B69" display="IR-4 Incident handling" xr:uid="{00000000-0004-0000-0200-000042000000}"/>
    <hyperlink ref="A82" location="'Controls and Guidance'!B70" display="IR-5 Incident monitoring" xr:uid="{00000000-0004-0000-0200-000043000000}"/>
    <hyperlink ref="A83" location="'Controls and Guidance'!B71" display="IR-6 Incident reporting" xr:uid="{00000000-0004-0000-0200-000044000000}"/>
    <hyperlink ref="A84" location="'Controls and Guidance'!B72" display="IR-7 Incident response assistance" xr:uid="{00000000-0004-0000-0200-000045000000}"/>
    <hyperlink ref="A85" location="'Controls and Guidance'!B73" display="IR-8 Incident response plan" xr:uid="{00000000-0004-0000-0200-000046000000}"/>
    <hyperlink ref="A86" location="'Controls and Guidance'!B74" display="IR-9 Information spillage response" xr:uid="{00000000-0004-0000-0200-000047000000}"/>
    <hyperlink ref="A87" location="'Controls and Guidance'!B75" display="IR-10 Integrated information security analysis team" xr:uid="{00000000-0004-0000-0200-000048000000}"/>
    <hyperlink ref="A88" location="'Controls and Guidance'!B76" display="MA-1 System maintenance policy and procedures" xr:uid="{00000000-0004-0000-0200-000049000000}"/>
    <hyperlink ref="A89" location="'Controls and Guidance'!B77" display="MA-2 Controlled maintenance" xr:uid="{00000000-0004-0000-0200-00004A000000}"/>
    <hyperlink ref="A90" location="'Controls and Guidance'!B78" display="MA-3 Maintenance tools" xr:uid="{00000000-0004-0000-0200-00004B000000}"/>
    <hyperlink ref="A91" location="'Controls and Guidance'!B79" display="MA-4 Nonlocal maintenance" xr:uid="{00000000-0004-0000-0200-00004C000000}"/>
    <hyperlink ref="A92" location="'Controls and Guidance'!B80" display="MA-5 Maintenance personnel" xr:uid="{00000000-0004-0000-0200-00004D000000}"/>
    <hyperlink ref="A93" location="'Controls and Guidance'!B81" display="MA-6 Timely maintenance" xr:uid="{00000000-0004-0000-0200-00004E000000}"/>
    <hyperlink ref="A94" location="'Controls and Guidance'!B82" display="MP-1 Media protection policy and procedures" xr:uid="{00000000-0004-0000-0200-00004F000000}"/>
    <hyperlink ref="A95" location="'Controls and Guidance'!B83" display="MP-2 Media access" xr:uid="{00000000-0004-0000-0200-000050000000}"/>
    <hyperlink ref="A96" location="'Controls and Guidance'!B84" display="MP-4 Media" xr:uid="{00000000-0004-0000-0200-000051000000}"/>
    <hyperlink ref="A97" location="'Controls and Guidance'!B85" display="MP-7 Media use" xr:uid="{00000000-0004-0000-0200-000052000000}"/>
    <hyperlink ref="A98" location="'Controls and Guidance'!B86" display="MP-8 Media downgrading" xr:uid="{00000000-0004-0000-0200-000053000000}"/>
    <hyperlink ref="A99" location="'Controls and Guidance'!B87" display="PE-1 Physical and environmental protection policy and procedures" xr:uid="{00000000-0004-0000-0200-000054000000}"/>
    <hyperlink ref="A100" location="'Controls and Guidance'!B88" display="PE-2 Physical access authorizations" xr:uid="{00000000-0004-0000-0200-000055000000}"/>
    <hyperlink ref="A101" location="'Controls and Guidance'!B89" display="PE-3 Physical access control" xr:uid="{00000000-0004-0000-0200-000056000000}"/>
    <hyperlink ref="A102" location="'Controls and Guidance'!B90" display="PE-4 Access control for transmission medium" xr:uid="{00000000-0004-0000-0200-000057000000}"/>
    <hyperlink ref="A103" location="'Controls and Guidance'!B91" display="PE-5 Access control for output devices" xr:uid="{00000000-0004-0000-0200-000058000000}"/>
    <hyperlink ref="A104" location="'Controls and Guidance'!B92" display="PE-6 Monitoring physical access" xr:uid="{00000000-0004-0000-0200-000059000000}"/>
    <hyperlink ref="A105" location="'Controls and Guidance'!B93" display="PE-9 Power equipment and power cabling" xr:uid="{00000000-0004-0000-0200-00005A000000}"/>
    <hyperlink ref="A106" location="'Controls and Guidance'!B94" display="PE-18 Location of information system components" xr:uid="{00000000-0004-0000-0200-00005B000000}"/>
    <hyperlink ref="A107" location="'Controls and Guidance'!B95" display="PL-1 Security planning policy and procedures" xr:uid="{00000000-0004-0000-0200-00005C000000}"/>
    <hyperlink ref="A108" location="'Controls and Guidance'!B96" display="PL-2 System security plan" xr:uid="{00000000-0004-0000-0200-00005D000000}"/>
    <hyperlink ref="A109" location="'Controls and Guidance'!B97" display="PL-4 Rules of behavior" xr:uid="{00000000-0004-0000-0200-00005E000000}"/>
    <hyperlink ref="A110" location="'Controls and Guidance'!B98" display="PL-7 Security concept of operations" xr:uid="{00000000-0004-0000-0200-00005F000000}"/>
    <hyperlink ref="A111" location="'Controls and Guidance'!B99" display="PL-8 Information security architecture" xr:uid="{00000000-0004-0000-0200-000060000000}"/>
    <hyperlink ref="A112" location="'Controls and Guidance'!B100" display="PM-1 Information security program plan" xr:uid="{00000000-0004-0000-0200-000061000000}"/>
    <hyperlink ref="A113" location="'Controls and Guidance'!B101" display="PM-9 Risk management strategy" xr:uid="{00000000-0004-0000-0200-000062000000}"/>
    <hyperlink ref="A114" location="'Controls and Guidance'!B102" display="PM-12 Insider threat program" xr:uid="{00000000-0004-0000-0200-000063000000}"/>
    <hyperlink ref="A115" location="'Controls and Guidance'!B103" display="PM-14 Testing, training and monitoring" xr:uid="{00000000-0004-0000-0200-000064000000}"/>
    <hyperlink ref="A116" location="'Controls and Guidance'!B104" display="PM-15 Contacts with security groups and associations" xr:uid="{00000000-0004-0000-0200-000065000000}"/>
    <hyperlink ref="A117" location="'Controls and Guidance'!B105" display="PM-16 Threat awareness program" xr:uid="{00000000-0004-0000-0200-000066000000}"/>
    <hyperlink ref="A118" location="'Controls and Guidance'!B106" display="PS-1 Personnel security policy and procedures" xr:uid="{00000000-0004-0000-0200-000067000000}"/>
    <hyperlink ref="A119" location="'Controls and Guidance'!B107" display="RA-5 Vulnerability scanning" xr:uid="{00000000-0004-0000-0200-000068000000}"/>
    <hyperlink ref="A120" location="'Controls and Guidance'!B108" display="SA-1 System and services acquisition policy and procedures" xr:uid="{00000000-0004-0000-0200-000069000000}"/>
    <hyperlink ref="A121" location="'Controls and Guidance'!B109" display="SA-3 System development life cycle" xr:uid="{00000000-0004-0000-0200-00006A000000}"/>
    <hyperlink ref="A122" location="'Controls and Guidance'!B110" display="SA-4 Acquisition PROCESS" xr:uid="{00000000-0004-0000-0200-00006B000000}"/>
    <hyperlink ref="A123" location="'Controls and Guidance'!B111" display="SA-5 Information system documentation" xr:uid="{00000000-0004-0000-0200-00006C000000}"/>
    <hyperlink ref="A124" location="'Controls and Guidance'!B112" display="SA-8 Security engineering principles" xr:uid="{00000000-0004-0000-0200-00006D000000}"/>
    <hyperlink ref="A125" location="'Controls and Guidance'!B113" display="SA-9 External information system services" xr:uid="{00000000-0004-0000-0200-00006E000000}"/>
    <hyperlink ref="A126" location="'Controls and Guidance'!B114" display="SA-10 Developer configuration management" xr:uid="{00000000-0004-0000-0200-00006F000000}"/>
    <hyperlink ref="A127" location="'Controls and Guidance'!B115" display="SA-11 Developer security testing and evaluation" xr:uid="{00000000-0004-0000-0200-000070000000}"/>
    <hyperlink ref="A128" location="'Controls and Guidance'!B116" display="SA-12 Supply chain protection" xr:uid="{00000000-0004-0000-0200-000071000000}"/>
    <hyperlink ref="A129" location="'Controls and Guidance'!B117" display="SA-13 Trustworthiness" xr:uid="{00000000-0004-0000-0200-000072000000}"/>
    <hyperlink ref="A130" location="'Controls and Guidance'!B118" display="SA-14 Criticality analysis" xr:uid="{00000000-0004-0000-0200-000073000000}"/>
    <hyperlink ref="A131" location="'Controls and Guidance'!B119" display="SA-15 Development PROCESS, standards and tools" xr:uid="{00000000-0004-0000-0200-000074000000}"/>
    <hyperlink ref="A132" location="'Controls and Guidance'!B120" display="SA-16 Developer-provided training" xr:uid="{00000000-0004-0000-0200-000075000000}"/>
    <hyperlink ref="A133" location="'Controls and Guidance'!B121" display="SA-17 Developer security architecture and design" xr:uid="{00000000-0004-0000-0200-000076000000}"/>
    <hyperlink ref="A134" location="'Controls and Guidance'!B122" display="SA-18 Tamper resistance and detection" xr:uid="{00000000-0004-0000-0200-000077000000}"/>
    <hyperlink ref="A135" location="'Controls and Guidance'!B123" display="SA-21 Developer screening" xr:uid="{00000000-0004-0000-0200-000078000000}"/>
    <hyperlink ref="A136" location="'Controls and Guidance'!B124" display="SC-1 System and communications protection policy and procedures" xr:uid="{00000000-0004-0000-0200-000079000000}"/>
    <hyperlink ref="A137" location="'Controls and Guidance'!B125" display="SC-7 Boundary protection" xr:uid="{00000000-0004-0000-0200-00007A000000}"/>
    <hyperlink ref="A138" location="'Controls and Guidance'!B126" display="SC-8 Transmission confidentiality and integrity" xr:uid="{00000000-0004-0000-0200-00007B000000}"/>
    <hyperlink ref="A139" location="'Controls and Guidance'!B127" display="SC-12 Cryptographic key establishment and management" xr:uid="{00000000-0004-0000-0200-00007C000000}"/>
    <hyperlink ref="A140" location="'Controls and Guidance'!B128" display="SC-13 Cryptographic protection" xr:uid="{00000000-0004-0000-0200-00007D000000}"/>
    <hyperlink ref="A141" location="'Controls and Guidance'!B129" display="SC-17 Public key infrastructure certificates" xr:uid="{00000000-0004-0000-0200-00007E000000}"/>
    <hyperlink ref="A142" location="'Controls and Guidance'!B130" display="SC-25 Thin nodes" xr:uid="{00000000-0004-0000-0200-00007F000000}"/>
    <hyperlink ref="A143" location="'Controls and Guidance'!B131" display="SC-26 Honeypots" xr:uid="{00000000-0004-0000-0200-000080000000}"/>
    <hyperlink ref="A144" location="'Controls and Guidance'!B132" display="SC-28 Protection of information at rest" xr:uid="{00000000-0004-0000-0200-000081000000}"/>
    <hyperlink ref="A145" location="'Controls and Guidance'!B133" display="SC-29 Heterogeneity" xr:uid="{00000000-0004-0000-0200-000082000000}"/>
    <hyperlink ref="A146" location="'Controls and Guidance'!B134" display="SC-30 Concealment and misdirection" xr:uid="{00000000-0004-0000-0200-000083000000}"/>
    <hyperlink ref="A147" location="'Controls and Guidance'!B135" display="SC-31 Covert channel analysis" xr:uid="{00000000-0004-0000-0200-000084000000}"/>
    <hyperlink ref="A148" location="'Controls and Guidance'!B136" display="SC-34 Non-modifiable executable programs" xr:uid="{00000000-0004-0000-0200-000085000000}"/>
    <hyperlink ref="A149" location="'Controls and Guidance'!B137" display="SC-35 Honey clients" xr:uid="{00000000-0004-0000-0200-000086000000}"/>
    <hyperlink ref="A150" location="'Controls and Guidance'!B138" display="SC-37 Out-of-band channels" xr:uid="{00000000-0004-0000-0200-000087000000}"/>
    <hyperlink ref="A151" location="'Controls and Guidance'!B139" display="SC-40 Wireless link protection" xr:uid="{00000000-0004-0000-0200-000088000000}"/>
    <hyperlink ref="A152" location="'Controls and Guidance'!B140" display="SC-41 Port and I/O device access" xr:uid="{00000000-0004-0000-0200-000089000000}"/>
    <hyperlink ref="A153" location="'Controls and Guidance'!B141" display="SC-42 Sensor capability and data" xr:uid="{00000000-0004-0000-0200-00008A000000}"/>
    <hyperlink ref="A154" location="'Controls and Guidance'!B142" display="SC-43 Usage restrictions" xr:uid="{00000000-0004-0000-0200-00008B000000}"/>
    <hyperlink ref="A155" location="'Controls and Guidance'!B143" display="SC-44 Detonation chambers" xr:uid="{00000000-0004-0000-0200-00008C000000}"/>
    <hyperlink ref="A156" location="'Controls and Guidance'!B144" display="SI-1 System and information integrity policy and procedures" xr:uid="{00000000-0004-0000-0200-00008D000000}"/>
    <hyperlink ref="A157" location="'Controls and Guidance'!B145" display="SI-2 Flaw remediation" xr:uid="{00000000-0004-0000-0200-00008E000000}"/>
    <hyperlink ref="A158" location="'Controls and Guidance'!B146" display="SI-3 Malicious code protection" xr:uid="{00000000-0004-0000-0200-00008F000000}"/>
    <hyperlink ref="A159" location="'Controls and Guidance'!B147" display="SI-4 Information system monitoring" xr:uid="{00000000-0004-0000-0200-000090000000}"/>
    <hyperlink ref="A160" location="'Controls and Guidance'!B148" display="SI-5 Security alerts, advisories, and directives" xr:uid="{00000000-0004-0000-0200-000091000000}"/>
    <hyperlink ref="A161" location="'Controls and Guidance'!B149" display="SI-6 Security functionality verification" xr:uid="{00000000-0004-0000-0200-000092000000}"/>
    <hyperlink ref="A162" location="'Controls and Guidance'!B150" display="SI-7 Software and information integrity" xr:uid="{00000000-0004-0000-0200-000093000000}"/>
    <hyperlink ref="A163" location="'Controls and Guidance'!B151" display="SI-8 Spam protection" xr:uid="{00000000-0004-0000-0200-000094000000}"/>
    <hyperlink ref="A164" location="'Controls and Guidance'!B152" display="SI-10 Information input validation" xr:uid="{00000000-0004-0000-0200-000095000000}"/>
    <hyperlink ref="A165" location="'Controls and Guidance'!B153" display="SI-11 Error handling" xr:uid="{00000000-0004-0000-0200-000096000000}"/>
    <hyperlink ref="A166" location="'Controls and Guidance'!B154" display="SI-12 Information handling and retention" xr:uid="{00000000-0004-0000-0200-000097000000}"/>
    <hyperlink ref="A167" location="'Controls and Guidance'!B155" display="SI-15 Information output filtering" xr:uid="{00000000-0004-0000-0200-000098000000}"/>
    <hyperlink ref="A168" location="'Controls and Guidance'!B156" display="SI-17 Fail-safe procedures" xr:uid="{00000000-0004-0000-0200-000099000000}"/>
  </hyperlinks>
  <pageMargins left="0.7" right="0.7" top="0.77" bottom="0.94874999999999998" header="0.3" footer="0.3"/>
  <pageSetup paperSize="17" scale="40" fitToHeight="2" orientation="portrait" r:id="rId1"/>
  <headerFooter>
    <oddHeader>&amp;L&amp;G
&amp;"Cambria,Bold"&amp;14Form&amp;C&amp;"Cambria,Regular"  Doc Number: D0000003422
             Name: Product security standard assessment
        Revision: AB&amp;R&amp;"Cambria,Regular"Tab: Security Contols Assessment</oddHeader>
    <oddFooter>&amp;L&amp;G&amp;R&amp;"Cambria,Regular"Page &amp;P of &amp;N</oddFooter>
  </headerFooter>
  <ignoredErrors>
    <ignoredError sqref="B2:B3" unlockedFormula="1"/>
  </ignoredErrors>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'Capabilities Assessment'!$J$7:$J$8</xm:f>
          </x14:formula1>
          <xm:sqref>C15:C168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N49"/>
  <sheetViews>
    <sheetView topLeftCell="B19" zoomScaleNormal="100" workbookViewId="0">
      <selection activeCell="C25" sqref="C25"/>
    </sheetView>
  </sheetViews>
  <sheetFormatPr defaultColWidth="9.453125" defaultRowHeight="12.5" x14ac:dyDescent="0.25"/>
  <cols>
    <col min="1" max="1" width="60.453125" style="166" customWidth="1"/>
    <col min="2" max="2" width="33.453125" style="150" customWidth="1"/>
    <col min="3" max="3" width="11.6328125" style="150" customWidth="1"/>
    <col min="4" max="4" width="52.6328125" style="150" customWidth="1"/>
    <col min="5" max="5" width="31.54296875" style="166" customWidth="1"/>
    <col min="6" max="6" width="25.36328125" style="150" customWidth="1"/>
    <col min="7" max="7" width="105.36328125" style="151" customWidth="1"/>
    <col min="8" max="13" width="9.453125" style="150"/>
    <col min="14" max="14" width="48.453125" style="152" customWidth="1"/>
    <col min="15" max="16384" width="9.453125" style="150"/>
  </cols>
  <sheetData>
    <row r="1" spans="1:14" ht="15" x14ac:dyDescent="0.3">
      <c r="A1" s="148" t="s">
        <v>1446</v>
      </c>
      <c r="B1" s="149"/>
      <c r="C1" s="149"/>
      <c r="D1" s="149"/>
      <c r="E1" s="149"/>
    </row>
    <row r="2" spans="1:14" ht="14" x14ac:dyDescent="0.3">
      <c r="A2" s="167" t="s">
        <v>151</v>
      </c>
      <c r="B2" s="249" t="str">
        <f>IF(Header!B7="","(enter in PS Plan page)",Header!B7)</f>
        <v>SGTC-NPD-00001</v>
      </c>
      <c r="C2" s="249"/>
      <c r="D2" s="249"/>
      <c r="E2" s="153"/>
    </row>
    <row r="3" spans="1:14" ht="14" x14ac:dyDescent="0.3">
      <c r="A3" s="167" t="s">
        <v>152</v>
      </c>
      <c r="B3" s="249" t="str">
        <f>IF(Header!B8="","(enter in PS Plan page)",Header!B8)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C3" s="249"/>
      <c r="D3" s="249"/>
      <c r="E3" s="153"/>
    </row>
    <row r="4" spans="1:14" ht="17.5" x14ac:dyDescent="0.35">
      <c r="A4" s="191" t="str">
        <f>IF(OR('Capabilities Assessment'!D37="",'Capabilities Assessment'!D38=""),"Note: Answer privacy filtering questions in Capabilities Assessment to see if this table must be completed.",IF(OR('Capabilities Assessment'!D37="Yes",'Capabilities Assessment'!D38="Yes"),"Note: All controls below must be assessed.","Note: Privacy filtering questions have been answered No. PbD assessment not required."))</f>
        <v>Note: Privacy filtering questions have been answered No. PbD assessment not required.</v>
      </c>
      <c r="B4" s="114"/>
      <c r="C4" s="114"/>
      <c r="D4" s="114"/>
      <c r="E4" s="153"/>
    </row>
    <row r="5" spans="1:14" ht="14" x14ac:dyDescent="0.3">
      <c r="A5" s="115"/>
      <c r="B5" s="114"/>
      <c r="C5" s="114"/>
      <c r="D5" s="114"/>
      <c r="E5" s="153"/>
    </row>
    <row r="6" spans="1:14" ht="14" x14ac:dyDescent="0.3">
      <c r="A6" s="154" t="s">
        <v>942</v>
      </c>
      <c r="B6" s="114"/>
      <c r="C6" s="114"/>
      <c r="D6" s="114"/>
      <c r="E6" s="153"/>
    </row>
    <row r="7" spans="1:14" ht="14" x14ac:dyDescent="0.3">
      <c r="A7" s="115" t="s">
        <v>1451</v>
      </c>
      <c r="B7" s="114"/>
      <c r="C7" s="114"/>
      <c r="D7" s="114"/>
      <c r="E7" s="153"/>
    </row>
    <row r="8" spans="1:14" ht="14" x14ac:dyDescent="0.3">
      <c r="A8" s="115" t="s">
        <v>1452</v>
      </c>
      <c r="B8" s="114"/>
      <c r="C8" s="114"/>
      <c r="D8" s="114"/>
      <c r="E8" s="153"/>
    </row>
    <row r="9" spans="1:14" ht="14" x14ac:dyDescent="0.3">
      <c r="A9" s="115" t="s">
        <v>1453</v>
      </c>
      <c r="B9" s="114"/>
      <c r="C9" s="114"/>
      <c r="D9" s="114"/>
      <c r="E9" s="153"/>
    </row>
    <row r="10" spans="1:14" ht="14" x14ac:dyDescent="0.3">
      <c r="A10" s="115" t="s">
        <v>1454</v>
      </c>
      <c r="B10" s="114"/>
      <c r="C10" s="114"/>
      <c r="D10" s="114"/>
      <c r="E10" s="153"/>
    </row>
    <row r="11" spans="1:14" ht="14" x14ac:dyDescent="0.3">
      <c r="A11" s="155"/>
      <c r="B11" s="114"/>
      <c r="C11" s="114"/>
      <c r="D11" s="114"/>
      <c r="E11" s="153"/>
    </row>
    <row r="12" spans="1:14" s="159" customFormat="1" ht="20.149999999999999" customHeight="1" x14ac:dyDescent="0.35">
      <c r="A12" s="156" t="s">
        <v>1449</v>
      </c>
      <c r="B12" s="157"/>
      <c r="C12" s="157"/>
      <c r="D12" s="157"/>
      <c r="E12" s="174"/>
      <c r="N12" s="160"/>
    </row>
    <row r="13" spans="1:14" s="176" customFormat="1" ht="28" x14ac:dyDescent="0.3">
      <c r="A13" s="161" t="s">
        <v>1077</v>
      </c>
      <c r="B13" s="161" t="s">
        <v>1079</v>
      </c>
      <c r="C13" s="162" t="s">
        <v>239</v>
      </c>
      <c r="D13" s="161" t="s">
        <v>1076</v>
      </c>
      <c r="E13" s="161" t="s">
        <v>956</v>
      </c>
      <c r="F13" s="175"/>
      <c r="M13" s="177"/>
    </row>
    <row r="14" spans="1:14" ht="14" x14ac:dyDescent="0.25">
      <c r="A14" s="178" t="s">
        <v>844</v>
      </c>
      <c r="B14" s="179"/>
      <c r="C14" s="179"/>
      <c r="D14" s="179"/>
      <c r="E14" s="180"/>
      <c r="F14" s="151"/>
      <c r="G14" s="150"/>
      <c r="M14" s="152"/>
      <c r="N14" s="150"/>
    </row>
    <row r="15" spans="1:14" ht="14.15" customHeight="1" x14ac:dyDescent="0.3">
      <c r="A15" s="265" t="s">
        <v>852</v>
      </c>
      <c r="B15" s="181" t="s">
        <v>989</v>
      </c>
      <c r="C15" s="165"/>
      <c r="D15" s="165" t="str">
        <f>IF(AND('Capabilities Assessment'!$D$38="No",'Capabilities Assessment'!$D$37="No"),"N/A - Not Assessed because no Privacy impact.","")</f>
        <v>N/A - Not Assessed because no Privacy impact.</v>
      </c>
      <c r="E15" s="165"/>
      <c r="F15" s="151"/>
      <c r="G15" s="150"/>
      <c r="M15" s="152"/>
      <c r="N15" s="150"/>
    </row>
    <row r="16" spans="1:14" ht="14.15" customHeight="1" x14ac:dyDescent="0.3">
      <c r="A16" s="266"/>
      <c r="B16" s="181" t="s">
        <v>990</v>
      </c>
      <c r="C16" s="165"/>
      <c r="D16" s="165" t="str">
        <f>IF(AND('Capabilities Assessment'!$D$38="No",'Capabilities Assessment'!$D$37="No"),"N/A - Not Assessed because no Privacy impact.","")</f>
        <v>N/A - Not Assessed because no Privacy impact.</v>
      </c>
      <c r="E16" s="165"/>
      <c r="F16" s="151"/>
      <c r="G16" s="150"/>
      <c r="M16" s="152"/>
      <c r="N16" s="150"/>
    </row>
    <row r="17" spans="1:14" ht="28" x14ac:dyDescent="0.3">
      <c r="A17" s="267"/>
      <c r="B17" s="181" t="s">
        <v>991</v>
      </c>
      <c r="C17" s="165"/>
      <c r="D17" s="165" t="str">
        <f>IF(AND('Capabilities Assessment'!$D$38="No",'Capabilities Assessment'!$D$37="No"),"N/A - Not Assessed because no Privacy impact.","")</f>
        <v>N/A - Not Assessed because no Privacy impact.</v>
      </c>
      <c r="E17" s="165"/>
      <c r="F17" s="151"/>
      <c r="G17" s="150"/>
      <c r="M17" s="152"/>
      <c r="N17" s="150"/>
    </row>
    <row r="18" spans="1:14" ht="28" x14ac:dyDescent="0.3">
      <c r="A18" s="265" t="s">
        <v>853</v>
      </c>
      <c r="B18" s="181" t="s">
        <v>996</v>
      </c>
      <c r="C18" s="165"/>
      <c r="D18" s="165" t="str">
        <f>IF(AND('Capabilities Assessment'!$D$38="No",'Capabilities Assessment'!$D$37="No"),"N/A - Not Assessed because no Privacy impact.","")</f>
        <v>N/A - Not Assessed because no Privacy impact.</v>
      </c>
      <c r="E18" s="165"/>
      <c r="F18" s="151"/>
      <c r="G18" s="150"/>
      <c r="M18" s="152"/>
      <c r="N18" s="150"/>
    </row>
    <row r="19" spans="1:14" ht="14.15" customHeight="1" x14ac:dyDescent="0.3">
      <c r="A19" s="266"/>
      <c r="B19" s="181" t="s">
        <v>997</v>
      </c>
      <c r="C19" s="165"/>
      <c r="D19" s="165" t="str">
        <f>IF(AND('Capabilities Assessment'!$D$38="No",'Capabilities Assessment'!$D$37="No"),"N/A - Not Assessed because no Privacy impact.","")</f>
        <v>N/A - Not Assessed because no Privacy impact.</v>
      </c>
      <c r="E19" s="165"/>
      <c r="F19" s="151"/>
      <c r="G19" s="150"/>
      <c r="M19" s="152"/>
      <c r="N19" s="150"/>
    </row>
    <row r="20" spans="1:14" ht="14.15" customHeight="1" x14ac:dyDescent="0.3">
      <c r="A20" s="267"/>
      <c r="B20" s="181" t="s">
        <v>998</v>
      </c>
      <c r="C20" s="165"/>
      <c r="D20" s="165" t="str">
        <f>IF(AND('Capabilities Assessment'!$D$38="No",'Capabilities Assessment'!$D$37="No"),"N/A - Not Assessed because no Privacy impact.","")</f>
        <v>N/A - Not Assessed because no Privacy impact.</v>
      </c>
      <c r="E20" s="165"/>
      <c r="F20" s="151"/>
      <c r="G20" s="150"/>
      <c r="M20" s="152"/>
      <c r="N20" s="150"/>
    </row>
    <row r="21" spans="1:14" ht="14" x14ac:dyDescent="0.25">
      <c r="A21" s="178" t="s">
        <v>845</v>
      </c>
      <c r="B21" s="182"/>
      <c r="C21" s="179"/>
      <c r="D21" s="179"/>
      <c r="E21" s="180"/>
      <c r="F21" s="151"/>
      <c r="G21" s="150"/>
      <c r="M21" s="152"/>
      <c r="N21" s="150"/>
    </row>
    <row r="22" spans="1:14" ht="28" x14ac:dyDescent="0.3">
      <c r="A22" s="183" t="s">
        <v>854</v>
      </c>
      <c r="B22" s="181" t="s">
        <v>1007</v>
      </c>
      <c r="C22" s="164"/>
      <c r="D22" s="165" t="str">
        <f>IF(AND('Capabilities Assessment'!$D$38="No",'Capabilities Assessment'!$D$37="No"),"N/A - Not Assessed because no Privacy impact.","")</f>
        <v>N/A - Not Assessed because no Privacy impact.</v>
      </c>
      <c r="E22" s="165"/>
      <c r="F22" s="151"/>
      <c r="G22" s="150"/>
      <c r="M22" s="152"/>
      <c r="N22" s="150"/>
    </row>
    <row r="23" spans="1:14" ht="14.15" customHeight="1" x14ac:dyDescent="0.3">
      <c r="A23" s="265" t="s">
        <v>855</v>
      </c>
      <c r="B23" s="181" t="s">
        <v>1009</v>
      </c>
      <c r="C23" s="164" t="s">
        <v>4</v>
      </c>
      <c r="D23" s="165" t="s">
        <v>1574</v>
      </c>
      <c r="E23" s="165" t="s">
        <v>1586</v>
      </c>
      <c r="F23" s="151"/>
      <c r="G23" s="150"/>
      <c r="M23" s="152"/>
      <c r="N23" s="150"/>
    </row>
    <row r="24" spans="1:14" ht="14.15" customHeight="1" x14ac:dyDescent="0.3">
      <c r="A24" s="266"/>
      <c r="B24" s="181" t="s">
        <v>1011</v>
      </c>
      <c r="C24" s="165"/>
      <c r="D24" s="165" t="str">
        <f>IF(AND('Capabilities Assessment'!$D$38="No",'Capabilities Assessment'!$D$37="No"),"N/A - Not Assessed because no Privacy impact.","")</f>
        <v>N/A - Not Assessed because no Privacy impact.</v>
      </c>
      <c r="E24" s="165"/>
      <c r="F24" s="151"/>
      <c r="G24" s="150"/>
      <c r="M24" s="152"/>
      <c r="N24" s="150"/>
    </row>
    <row r="25" spans="1:14" ht="14.15" customHeight="1" x14ac:dyDescent="0.3">
      <c r="A25" s="266"/>
      <c r="B25" s="181" t="s">
        <v>1010</v>
      </c>
      <c r="C25" s="164" t="s">
        <v>4</v>
      </c>
      <c r="D25" s="165" t="s">
        <v>1573</v>
      </c>
      <c r="E25" s="165" t="s">
        <v>1586</v>
      </c>
      <c r="F25" s="151"/>
      <c r="G25" s="150"/>
      <c r="M25" s="152"/>
      <c r="N25" s="150"/>
    </row>
    <row r="26" spans="1:14" ht="14.15" customHeight="1" x14ac:dyDescent="0.3">
      <c r="A26" s="267"/>
      <c r="B26" s="181" t="s">
        <v>1012</v>
      </c>
      <c r="C26" s="165"/>
      <c r="D26" s="165" t="str">
        <f>IF(AND('Capabilities Assessment'!$D$38="No",'Capabilities Assessment'!$D$37="No"),"N/A - Not Assessed because no Privacy impact.","")</f>
        <v>N/A - Not Assessed because no Privacy impact.</v>
      </c>
      <c r="E26" s="165"/>
      <c r="F26" s="151"/>
      <c r="G26" s="150"/>
      <c r="M26" s="152"/>
      <c r="N26" s="150"/>
    </row>
    <row r="27" spans="1:14" ht="14" x14ac:dyDescent="0.25">
      <c r="A27" s="178" t="s">
        <v>846</v>
      </c>
      <c r="B27" s="182"/>
      <c r="C27" s="179"/>
      <c r="D27" s="179"/>
      <c r="E27" s="180"/>
      <c r="F27" s="151"/>
      <c r="G27" s="150"/>
      <c r="M27" s="152"/>
      <c r="N27" s="150"/>
    </row>
    <row r="28" spans="1:14" ht="14.15" customHeight="1" x14ac:dyDescent="0.3">
      <c r="A28" s="265" t="s">
        <v>856</v>
      </c>
      <c r="B28" s="181" t="s">
        <v>1027</v>
      </c>
      <c r="C28" s="164"/>
      <c r="D28" s="165" t="str">
        <f>IF(AND('Capabilities Assessment'!$D$38="No",'Capabilities Assessment'!$D$37="No"),"N/A - Not Assessed because no Privacy impact.","")</f>
        <v>N/A - Not Assessed because no Privacy impact.</v>
      </c>
      <c r="E28" s="164"/>
    </row>
    <row r="29" spans="1:14" ht="14.15" customHeight="1" x14ac:dyDescent="0.3">
      <c r="A29" s="267"/>
      <c r="B29" s="181" t="s">
        <v>1026</v>
      </c>
      <c r="C29" s="164"/>
      <c r="D29" s="165" t="str">
        <f>IF(AND('Capabilities Assessment'!$D$38="No",'Capabilities Assessment'!$D$37="No"),"N/A - Not Assessed because no Privacy impact.","")</f>
        <v>N/A - Not Assessed because no Privacy impact.</v>
      </c>
      <c r="E29" s="164"/>
    </row>
    <row r="30" spans="1:14" ht="28" x14ac:dyDescent="0.3">
      <c r="A30" s="184" t="s">
        <v>857</v>
      </c>
      <c r="B30" s="181" t="s">
        <v>1028</v>
      </c>
      <c r="C30" s="164"/>
      <c r="D30" s="165" t="str">
        <f>IF(AND('Capabilities Assessment'!$D$38="No",'Capabilities Assessment'!$D$37="No"),"N/A - Not Assessed because no Privacy impact.","")</f>
        <v>N/A - Not Assessed because no Privacy impact.</v>
      </c>
      <c r="E30" s="164"/>
    </row>
    <row r="31" spans="1:14" s="186" customFormat="1" ht="14" x14ac:dyDescent="0.25">
      <c r="A31" s="178" t="s">
        <v>847</v>
      </c>
      <c r="B31" s="182"/>
      <c r="C31" s="179"/>
      <c r="D31" s="179"/>
      <c r="E31" s="180"/>
      <c r="F31" s="185"/>
      <c r="M31" s="187"/>
    </row>
    <row r="32" spans="1:14" ht="14" x14ac:dyDescent="0.3">
      <c r="A32" s="188" t="s">
        <v>858</v>
      </c>
      <c r="B32" s="189" t="s">
        <v>1080</v>
      </c>
      <c r="C32" s="262" t="s">
        <v>1081</v>
      </c>
      <c r="D32" s="263"/>
      <c r="E32" s="264"/>
    </row>
    <row r="33" spans="1:13" ht="14.15" customHeight="1" x14ac:dyDescent="0.3">
      <c r="A33" s="265" t="s">
        <v>859</v>
      </c>
      <c r="B33" s="181" t="s">
        <v>1043</v>
      </c>
      <c r="C33" s="164"/>
      <c r="D33" s="165" t="str">
        <f>IF(AND('Capabilities Assessment'!$D$38="No",'Capabilities Assessment'!$D$37="No"),"N/A - Not Assessed because no Privacy impact.","")</f>
        <v>N/A - Not Assessed because no Privacy impact.</v>
      </c>
      <c r="E33" s="164"/>
    </row>
    <row r="34" spans="1:13" ht="14.15" customHeight="1" x14ac:dyDescent="0.3">
      <c r="A34" s="266"/>
      <c r="B34" s="181" t="s">
        <v>1040</v>
      </c>
      <c r="C34" s="164"/>
      <c r="D34" s="165" t="str">
        <f>IF(AND('Capabilities Assessment'!$D$38="No",'Capabilities Assessment'!$D$37="No"),"N/A - Not Assessed because no Privacy impact.","")</f>
        <v>N/A - Not Assessed because no Privacy impact.</v>
      </c>
      <c r="E34" s="164"/>
    </row>
    <row r="35" spans="1:13" ht="14.15" customHeight="1" x14ac:dyDescent="0.3">
      <c r="A35" s="266"/>
      <c r="B35" s="181" t="s">
        <v>1041</v>
      </c>
      <c r="C35" s="164"/>
      <c r="D35" s="165" t="str">
        <f>IF(AND('Capabilities Assessment'!$D$38="No",'Capabilities Assessment'!$D$37="No"),"N/A - Not Assessed because no Privacy impact.","")</f>
        <v>N/A - Not Assessed because no Privacy impact.</v>
      </c>
      <c r="E35" s="164"/>
    </row>
    <row r="36" spans="1:13" ht="14" x14ac:dyDescent="0.3">
      <c r="A36" s="183" t="s">
        <v>860</v>
      </c>
      <c r="B36" s="181" t="str">
        <f>'Privacy BR'!C28</f>
        <v>4.3.1 Use of Dummy Data for Testing</v>
      </c>
      <c r="C36" s="164"/>
      <c r="D36" s="165" t="str">
        <f>IF(AND('Capabilities Assessment'!$D$38="No",'Capabilities Assessment'!$D$37="No"),"N/A - Not Assessed because no Privacy impact.","")</f>
        <v>N/A - Not Assessed because no Privacy impact.</v>
      </c>
      <c r="E36" s="164"/>
    </row>
    <row r="37" spans="1:13" s="186" customFormat="1" ht="14" x14ac:dyDescent="0.25">
      <c r="A37" s="178" t="s">
        <v>848</v>
      </c>
      <c r="B37" s="182"/>
      <c r="C37" s="179"/>
      <c r="D37" s="179"/>
      <c r="E37" s="180"/>
      <c r="F37" s="185"/>
      <c r="M37" s="187"/>
    </row>
    <row r="38" spans="1:13" ht="14.15" customHeight="1" x14ac:dyDescent="0.3">
      <c r="A38" s="265" t="s">
        <v>861</v>
      </c>
      <c r="B38" s="181" t="s">
        <v>1051</v>
      </c>
      <c r="C38" s="164"/>
      <c r="D38" s="165" t="str">
        <f>IF(AND('Capabilities Assessment'!$D$38="No",'Capabilities Assessment'!$D$37="No"),"N/A - Not Assessed because no Privacy impact.","")</f>
        <v>N/A - Not Assessed because no Privacy impact.</v>
      </c>
      <c r="E38" s="164"/>
    </row>
    <row r="39" spans="1:13" ht="14.15" customHeight="1" x14ac:dyDescent="0.3">
      <c r="A39" s="267"/>
      <c r="B39" s="181" t="s">
        <v>1052</v>
      </c>
      <c r="C39" s="164"/>
      <c r="D39" s="165" t="str">
        <f>IF(AND('Capabilities Assessment'!$D$38="No",'Capabilities Assessment'!$D$37="No"),"N/A - Not Assessed because no Privacy impact.","")</f>
        <v>N/A - Not Assessed because no Privacy impact.</v>
      </c>
      <c r="E39" s="164"/>
    </row>
    <row r="40" spans="1:13" ht="28" x14ac:dyDescent="0.3">
      <c r="A40" s="183" t="s">
        <v>862</v>
      </c>
      <c r="B40" s="181" t="s">
        <v>1057</v>
      </c>
      <c r="C40" s="164"/>
      <c r="D40" s="165" t="str">
        <f>IF(AND('Capabilities Assessment'!$D$38="No",'Capabilities Assessment'!$D$37="No"),"N/A - Not Assessed because no Privacy impact.","")</f>
        <v>N/A - Not Assessed because no Privacy impact.</v>
      </c>
      <c r="E40" s="164"/>
    </row>
    <row r="41" spans="1:13" ht="28" x14ac:dyDescent="0.3">
      <c r="A41" s="183" t="s">
        <v>863</v>
      </c>
      <c r="B41" s="181" t="s">
        <v>1056</v>
      </c>
      <c r="C41" s="164"/>
      <c r="D41" s="165" t="str">
        <f>IF(AND('Capabilities Assessment'!$D$38="No",'Capabilities Assessment'!$D$37="No"),"N/A - Not Assessed because no Privacy impact.","")</f>
        <v>N/A - Not Assessed because no Privacy impact.</v>
      </c>
      <c r="E41" s="164"/>
    </row>
    <row r="42" spans="1:13" s="186" customFormat="1" ht="14" x14ac:dyDescent="0.25">
      <c r="A42" s="178" t="s">
        <v>849</v>
      </c>
      <c r="B42" s="182"/>
      <c r="C42" s="179"/>
      <c r="D42" s="179"/>
      <c r="E42" s="180"/>
      <c r="F42" s="185"/>
      <c r="M42" s="187"/>
    </row>
    <row r="43" spans="1:13" ht="14" x14ac:dyDescent="0.3">
      <c r="A43" s="188" t="s">
        <v>864</v>
      </c>
      <c r="B43" s="189" t="s">
        <v>1080</v>
      </c>
      <c r="C43" s="262" t="s">
        <v>1081</v>
      </c>
      <c r="D43" s="263"/>
      <c r="E43" s="264"/>
    </row>
    <row r="44" spans="1:13" s="186" customFormat="1" ht="14" x14ac:dyDescent="0.25">
      <c r="A44" s="178" t="s">
        <v>850</v>
      </c>
      <c r="B44" s="182"/>
      <c r="C44" s="179"/>
      <c r="D44" s="179"/>
      <c r="E44" s="180"/>
      <c r="F44" s="185"/>
      <c r="M44" s="187"/>
    </row>
    <row r="45" spans="1:13" ht="14" x14ac:dyDescent="0.3">
      <c r="A45" s="188" t="s">
        <v>865</v>
      </c>
      <c r="B45" s="181" t="s">
        <v>1067</v>
      </c>
      <c r="C45" s="164"/>
      <c r="D45" s="165" t="str">
        <f>IF(AND('Capabilities Assessment'!$D$38="No",'Capabilities Assessment'!$D$37="No"),"N/A - Not Assessed because no Privacy impact.","")</f>
        <v>N/A - Not Assessed because no Privacy impact.</v>
      </c>
      <c r="E45" s="164"/>
    </row>
    <row r="46" spans="1:13" s="186" customFormat="1" ht="14" x14ac:dyDescent="0.25">
      <c r="A46" s="178" t="s">
        <v>851</v>
      </c>
      <c r="B46" s="190"/>
      <c r="C46" s="179"/>
      <c r="D46" s="179"/>
      <c r="E46" s="180"/>
      <c r="F46" s="185"/>
      <c r="M46" s="187"/>
    </row>
    <row r="47" spans="1:13" ht="14" x14ac:dyDescent="0.3">
      <c r="A47" s="188" t="s">
        <v>866</v>
      </c>
      <c r="B47" s="181" t="s">
        <v>1072</v>
      </c>
      <c r="C47" s="164"/>
      <c r="D47" s="165" t="str">
        <f>IF(AND('Capabilities Assessment'!$D$38="No",'Capabilities Assessment'!$D$37="No"),"N/A - Not Assessed because no Privacy impact.","")</f>
        <v>N/A - Not Assessed because no Privacy impact.</v>
      </c>
      <c r="E47" s="164"/>
    </row>
    <row r="48" spans="1:13" x14ac:dyDescent="0.25">
      <c r="B48" s="166"/>
    </row>
    <row r="49" spans="2:2" x14ac:dyDescent="0.25">
      <c r="B49" s="166"/>
    </row>
  </sheetData>
  <sheetProtection sheet="1" objects="1" scenarios="1"/>
  <mergeCells count="10">
    <mergeCell ref="C32:E32"/>
    <mergeCell ref="A33:A35"/>
    <mergeCell ref="A38:A39"/>
    <mergeCell ref="C43:E43"/>
    <mergeCell ref="B2:D2"/>
    <mergeCell ref="B3:D3"/>
    <mergeCell ref="A15:A17"/>
    <mergeCell ref="A18:A20"/>
    <mergeCell ref="A23:A26"/>
    <mergeCell ref="A28:A29"/>
  </mergeCells>
  <conditionalFormatting sqref="C32:C36">
    <cfRule type="cellIs" dxfId="13" priority="10" operator="equal">
      <formula>"Yes"</formula>
    </cfRule>
  </conditionalFormatting>
  <conditionalFormatting sqref="C15:C20">
    <cfRule type="cellIs" dxfId="12" priority="9" operator="equal">
      <formula>"Yes"</formula>
    </cfRule>
  </conditionalFormatting>
  <conditionalFormatting sqref="C22 C24 C26">
    <cfRule type="cellIs" dxfId="11" priority="8" operator="equal">
      <formula>"Yes"</formula>
    </cfRule>
  </conditionalFormatting>
  <conditionalFormatting sqref="C28:C30">
    <cfRule type="cellIs" dxfId="10" priority="7" operator="equal">
      <formula>"Yes"</formula>
    </cfRule>
  </conditionalFormatting>
  <conditionalFormatting sqref="C38:C41">
    <cfRule type="cellIs" dxfId="9" priority="6" operator="equal">
      <formula>"Yes"</formula>
    </cfRule>
  </conditionalFormatting>
  <conditionalFormatting sqref="C45">
    <cfRule type="cellIs" dxfId="8" priority="5" operator="equal">
      <formula>"Yes"</formula>
    </cfRule>
  </conditionalFormatting>
  <conditionalFormatting sqref="C47">
    <cfRule type="cellIs" dxfId="7" priority="4" operator="equal">
      <formula>"Yes"</formula>
    </cfRule>
  </conditionalFormatting>
  <conditionalFormatting sqref="C43">
    <cfRule type="cellIs" dxfId="6" priority="3" operator="equal">
      <formula>"Yes"</formula>
    </cfRule>
  </conditionalFormatting>
  <conditionalFormatting sqref="C23">
    <cfRule type="cellIs" dxfId="5" priority="2" operator="equal">
      <formula>"Yes"</formula>
    </cfRule>
  </conditionalFormatting>
  <conditionalFormatting sqref="C25">
    <cfRule type="cellIs" dxfId="4" priority="1" operator="equal">
      <formula>"Yes"</formula>
    </cfRule>
  </conditionalFormatting>
  <hyperlinks>
    <hyperlink ref="B15" location="'Privacy BR'!D4" display="1.1.1 Authority to collect in GDPR" xr:uid="{00000000-0004-0000-0300-000000000000}"/>
    <hyperlink ref="B16" location="'Privacy BR'!D5" display="1.1.2 Authority to collect in HIPAA" xr:uid="{00000000-0004-0000-0300-000001000000}"/>
    <hyperlink ref="B17" location="'Privacy BR'!D6" display="1.1.3 Authority to collect in architectural diagrams" xr:uid="{00000000-0004-0000-0300-000002000000}"/>
    <hyperlink ref="B18" location="'Privacy BR'!D7" display="1.2.1 Purpose specification in architectural diagrams" xr:uid="{00000000-0004-0000-0300-000003000000}"/>
    <hyperlink ref="B19" location="'Privacy BR'!D8" display="1.2.2 Purpose limitation" xr:uid="{00000000-0004-0000-0300-000004000000}"/>
    <hyperlink ref="B20" location="'Privacy BR'!D9" display="1.2.3 Purpose definition in SOM" xr:uid="{00000000-0004-0000-0300-000005000000}"/>
    <hyperlink ref="B22" location="'Privacy BR'!D11" display="2.2.1 Data Privacy Impact Assessment" xr:uid="{00000000-0004-0000-0300-000006000000}"/>
    <hyperlink ref="B23" location="'Privacy BR'!D16" display="2.7.1 Data minimization" xr:uid="{00000000-0004-0000-0300-000007000000}"/>
    <hyperlink ref="B24" location="'Privacy BR'!D17" display="2.7.2 Pseudonymization" xr:uid="{00000000-0004-0000-0300-000008000000}"/>
    <hyperlink ref="B25" location="'Privacy BR'!D18" display="2.7.3 Anonymization" xr:uid="{00000000-0004-0000-0300-000009000000}"/>
    <hyperlink ref="B26" location="'Privacy BR'!D19" display="2.7.4 Encryption" xr:uid="{00000000-0004-0000-0300-00000A000000}"/>
    <hyperlink ref="B28" location="'Privacy BR'!D21" display="3.1.1 Data Quality Mechanism" xr:uid="{00000000-0004-0000-0300-00000B000000}"/>
    <hyperlink ref="B29" location="'Privacy BR'!D22" display="3.1.2 Data integrity in the SOM" xr:uid="{00000000-0004-0000-0300-00000C000000}"/>
    <hyperlink ref="B30" location="'Privacy BR'!D23" display="3.2.1 Additional Data Processing Functions for Integrity" xr:uid="{00000000-0004-0000-0300-00000D000000}"/>
    <hyperlink ref="B33" location="'Privacy BR'!D25" display="4.2.1 Enabling deletion of data" xr:uid="{00000000-0004-0000-0300-00000E000000}"/>
    <hyperlink ref="B34" location="'Privacy BR'!D26" display="4.2.2 Time Stamp Identification" xr:uid="{00000000-0004-0000-0300-00000F000000}"/>
    <hyperlink ref="B35" location="'Privacy BR'!D27" display="4.2.3 Data Disposal in SOM" xr:uid="{00000000-0004-0000-0300-000010000000}"/>
    <hyperlink ref="B36" location="'Privacy BR'!D28" display="'Privacy BR'!D28" xr:uid="{00000000-0004-0000-0300-000011000000}"/>
    <hyperlink ref="B38" location="'Privacy BR'!D29" display="5.1.1 Consent if Controller" xr:uid="{00000000-0004-0000-0300-000012000000}"/>
    <hyperlink ref="B39" location="'Privacy BR'!D30" display="5.1.2 Consent if Processor" xr:uid="{00000000-0004-0000-0300-000013000000}"/>
    <hyperlink ref="B40" location="'Privacy BR'!D31" display="5.2.1 Functionality for Individual Data Access Requests" xr:uid="{00000000-0004-0000-0300-000014000000}"/>
    <hyperlink ref="B41" location="'Privacy BR'!D32" display="5.3.1 Functionality for Individual Data Activity Requests" xr:uid="{00000000-0004-0000-0300-000015000000}"/>
    <hyperlink ref="B45" location="'Privacy BR'!D36" display="7.1.1 Transparency if Controller" xr:uid="{00000000-0004-0000-0300-000016000000}"/>
    <hyperlink ref="B47" location="'Privacy BR'!D39" display="8.1.1 Internal Use Policies" xr:uid="{00000000-0004-0000-0300-000017000000}"/>
  </hyperlinks>
  <pageMargins left="0.7" right="0.7" top="0.75" bottom="0.75" header="0.3" footer="0.3"/>
  <pageSetup scale="47" fitToHeight="0" orientation="portrait" horizontalDpi="1200" verticalDpi="1200" r:id="rId1"/>
  <headerFooter>
    <oddHeader>&amp;L&amp;G
&amp;"Cambria,Bold"&amp;14Form&amp;C&amp;"Cambria,Regular"  Doc Number: D0000003422
             Name: Product security standard assessment
        Revision: AB&amp;R&amp;"Cambria,Regular"Tab: Privacy Controls Assessment</oddHeader>
    <oddFooter>&amp;L&amp;G&amp;R&amp;"Cambria,Regular"Page &amp;P of &amp;N</oddFoot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'Capabilities Assessment'!$J$7:$J$8</xm:f>
          </x14:formula1>
          <xm:sqref>C45 C15:C20 C22:C26 C28:C30 C47 C38:C41 C33:C36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34998626667073579"/>
  </sheetPr>
  <dimension ref="A1:AH168"/>
  <sheetViews>
    <sheetView zoomScaleNormal="100" workbookViewId="0">
      <selection activeCell="B9" sqref="B9"/>
    </sheetView>
  </sheetViews>
  <sheetFormatPr defaultColWidth="8.6328125" defaultRowHeight="14" x14ac:dyDescent="0.3"/>
  <cols>
    <col min="1" max="1" width="61" style="1" customWidth="1"/>
    <col min="2" max="20" width="5.54296875" style="1" customWidth="1"/>
    <col min="21" max="21" width="2.36328125" style="1" customWidth="1"/>
    <col min="22" max="22" width="13.453125" style="1" customWidth="1"/>
    <col min="23" max="23" width="7.54296875" style="1" customWidth="1"/>
    <col min="24" max="24" width="8.453125" style="1" customWidth="1"/>
    <col min="25" max="26" width="6.6328125" style="1" customWidth="1"/>
    <col min="27" max="27" width="16.36328125" style="1" customWidth="1"/>
    <col min="28" max="28" width="10.6328125" style="1" customWidth="1"/>
    <col min="29" max="29" width="14.54296875" style="1" customWidth="1"/>
    <col min="30" max="30" width="17.54296875" style="1" customWidth="1"/>
    <col min="31" max="31" width="20.54296875" style="1" customWidth="1"/>
    <col min="32" max="32" width="22.453125" style="1" customWidth="1"/>
    <col min="33" max="33" width="6.36328125" style="1" customWidth="1"/>
    <col min="34" max="34" width="24.6328125" style="1" customWidth="1"/>
    <col min="35" max="16384" width="8.6328125" style="1"/>
  </cols>
  <sheetData>
    <row r="1" spans="1:34" ht="15" x14ac:dyDescent="0.3">
      <c r="A1" s="9" t="s">
        <v>217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x14ac:dyDescent="0.3">
      <c r="A2" s="66" t="s">
        <v>1082</v>
      </c>
    </row>
    <row r="3" spans="1:34" x14ac:dyDescent="0.3">
      <c r="A3" s="40"/>
      <c r="B3" s="12" t="s">
        <v>935</v>
      </c>
      <c r="C3" s="12"/>
      <c r="D3" s="12"/>
      <c r="E3" s="12"/>
      <c r="F3" s="12"/>
      <c r="G3" s="12"/>
      <c r="H3" s="12"/>
      <c r="I3" s="12"/>
      <c r="J3" s="12"/>
      <c r="K3" s="12"/>
      <c r="L3" s="12"/>
      <c r="M3" s="12"/>
      <c r="N3" s="12"/>
      <c r="O3" s="12"/>
      <c r="P3" s="12"/>
      <c r="Q3" s="12"/>
      <c r="R3" s="12"/>
      <c r="S3" s="12"/>
      <c r="T3" s="12"/>
      <c r="X3" s="12"/>
      <c r="AA3" s="12"/>
      <c r="AB3" s="12"/>
      <c r="AC3" s="12"/>
      <c r="AD3" s="12"/>
      <c r="AE3" s="12"/>
    </row>
    <row r="4" spans="1:34" x14ac:dyDescent="0.3">
      <c r="B4" s="13" t="s">
        <v>194</v>
      </c>
      <c r="C4" s="13" t="s">
        <v>195</v>
      </c>
      <c r="D4" s="13" t="s">
        <v>196</v>
      </c>
      <c r="E4" s="13" t="s">
        <v>197</v>
      </c>
      <c r="F4" s="13" t="s">
        <v>198</v>
      </c>
      <c r="G4" s="13" t="s">
        <v>199</v>
      </c>
      <c r="H4" s="13" t="s">
        <v>200</v>
      </c>
      <c r="I4" s="13" t="s">
        <v>201</v>
      </c>
      <c r="J4" s="13" t="s">
        <v>202</v>
      </c>
      <c r="K4" s="13" t="s">
        <v>203</v>
      </c>
      <c r="L4" s="13" t="s">
        <v>204</v>
      </c>
      <c r="M4" s="13" t="s">
        <v>205</v>
      </c>
      <c r="N4" s="13" t="s">
        <v>206</v>
      </c>
      <c r="O4" s="13" t="s">
        <v>207</v>
      </c>
      <c r="P4" s="13" t="s">
        <v>208</v>
      </c>
      <c r="Q4" s="13" t="s">
        <v>209</v>
      </c>
      <c r="R4" s="13" t="s">
        <v>210</v>
      </c>
      <c r="S4" s="13" t="s">
        <v>211</v>
      </c>
      <c r="T4" s="13" t="s">
        <v>212</v>
      </c>
      <c r="X4" s="68" t="s">
        <v>967</v>
      </c>
    </row>
    <row r="5" spans="1:34" s="14" customFormat="1" x14ac:dyDescent="0.3">
      <c r="A5" s="1"/>
      <c r="B5" s="23" t="str">
        <f>IF('Capabilities Assessment'!D15="Yes","S","")</f>
        <v>S</v>
      </c>
      <c r="C5" s="23" t="str">
        <f>IF('Capabilities Assessment'!D16="Yes","S","")</f>
        <v>S</v>
      </c>
      <c r="D5" s="23" t="str">
        <f>IF('Capabilities Assessment'!D17="Yes","S","")</f>
        <v/>
      </c>
      <c r="E5" s="23" t="str">
        <f>IF('Capabilities Assessment'!D18="Yes","S","")</f>
        <v/>
      </c>
      <c r="F5" s="23" t="str">
        <f>IF('Capabilities Assessment'!D19="Yes","S","")</f>
        <v>S</v>
      </c>
      <c r="G5" s="23" t="str">
        <f>IF('Capabilities Assessment'!D20="Yes","S","")</f>
        <v>S</v>
      </c>
      <c r="H5" s="23" t="str">
        <f>IF('Capabilities Assessment'!D21="Yes","S","")</f>
        <v>S</v>
      </c>
      <c r="I5" s="23" t="str">
        <f>IF('Capabilities Assessment'!D22="Yes","S","")</f>
        <v/>
      </c>
      <c r="J5" s="23" t="str">
        <f>IF('Capabilities Assessment'!D23="Yes","S","")</f>
        <v/>
      </c>
      <c r="K5" s="23" t="str">
        <f>IF('Capabilities Assessment'!D24="Yes","S","")</f>
        <v>S</v>
      </c>
      <c r="L5" s="23" t="str">
        <f>IF('Capabilities Assessment'!D25="Yes","S","")</f>
        <v>S</v>
      </c>
      <c r="M5" s="23" t="str">
        <f>IF('Capabilities Assessment'!D26="Yes","S","")</f>
        <v>S</v>
      </c>
      <c r="N5" s="23" t="str">
        <f>IF('Capabilities Assessment'!D27="Yes","S","")</f>
        <v>S</v>
      </c>
      <c r="O5" s="23" t="str">
        <f>IF('Capabilities Assessment'!D28="Yes","S","")</f>
        <v>S</v>
      </c>
      <c r="P5" s="23" t="str">
        <f>IF('Capabilities Assessment'!D29="Yes","S","")</f>
        <v>S</v>
      </c>
      <c r="Q5" s="23" t="str">
        <f>IF('Capabilities Assessment'!D30="Yes","S","")</f>
        <v>S</v>
      </c>
      <c r="R5" s="23" t="str">
        <f>IF('Capabilities Assessment'!D31="Yes","S","")</f>
        <v>S</v>
      </c>
      <c r="S5" s="23" t="str">
        <f>IF('Capabilities Assessment'!D32="Yes","S","")</f>
        <v>S</v>
      </c>
      <c r="T5" s="23" t="str">
        <f>IF('Capabilities Assessment'!D33="Yes","S","")</f>
        <v>S</v>
      </c>
      <c r="X5" s="21" t="str">
        <f>IF('Capabilities Assessment'!D10="","",'Capabilities Assessment'!D10)</f>
        <v>Low</v>
      </c>
    </row>
    <row r="6" spans="1:34" x14ac:dyDescent="0.3">
      <c r="A6" s="39" t="s">
        <v>936</v>
      </c>
      <c r="V6" s="38" t="s">
        <v>881</v>
      </c>
      <c r="AH6" s="29" t="s">
        <v>238</v>
      </c>
    </row>
    <row r="7" spans="1:34" s="12" customFormat="1" x14ac:dyDescent="0.3">
      <c r="A7" s="17" t="s">
        <v>213</v>
      </c>
      <c r="B7" s="12" t="s">
        <v>937</v>
      </c>
      <c r="H7" s="48" t="s">
        <v>938</v>
      </c>
      <c r="V7" s="38" t="s">
        <v>880</v>
      </c>
      <c r="W7" s="19"/>
      <c r="X7" s="67" t="s">
        <v>966</v>
      </c>
      <c r="Y7" s="19"/>
      <c r="Z7" s="19"/>
      <c r="AC7" s="12" t="s">
        <v>968</v>
      </c>
      <c r="AH7" s="29" t="s">
        <v>237</v>
      </c>
    </row>
    <row r="8" spans="1:34" s="14" customFormat="1" x14ac:dyDescent="0.3">
      <c r="B8" s="13" t="s">
        <v>194</v>
      </c>
      <c r="C8" s="13" t="s">
        <v>195</v>
      </c>
      <c r="D8" s="13" t="s">
        <v>196</v>
      </c>
      <c r="E8" s="13" t="s">
        <v>197</v>
      </c>
      <c r="F8" s="13" t="s">
        <v>198</v>
      </c>
      <c r="G8" s="13" t="s">
        <v>199</v>
      </c>
      <c r="H8" s="13" t="s">
        <v>200</v>
      </c>
      <c r="I8" s="13" t="s">
        <v>201</v>
      </c>
      <c r="J8" s="13" t="s">
        <v>202</v>
      </c>
      <c r="K8" s="13" t="s">
        <v>203</v>
      </c>
      <c r="L8" s="13" t="s">
        <v>204</v>
      </c>
      <c r="M8" s="13" t="s">
        <v>205</v>
      </c>
      <c r="N8" s="13" t="s">
        <v>206</v>
      </c>
      <c r="O8" s="13" t="s">
        <v>207</v>
      </c>
      <c r="P8" s="13" t="s">
        <v>208</v>
      </c>
      <c r="Q8" s="13" t="s">
        <v>209</v>
      </c>
      <c r="R8" s="13" t="s">
        <v>210</v>
      </c>
      <c r="S8" s="13" t="s">
        <v>211</v>
      </c>
      <c r="T8" s="13" t="s">
        <v>212</v>
      </c>
      <c r="V8" s="67" t="s">
        <v>965</v>
      </c>
      <c r="W8" s="19"/>
      <c r="X8" s="13" t="s">
        <v>219</v>
      </c>
      <c r="Y8" s="13" t="s">
        <v>220</v>
      </c>
      <c r="Z8" s="13" t="s">
        <v>218</v>
      </c>
      <c r="AA8" s="25" t="str">
        <f>_xlfn.CONCAT("In Scope for ",X5)</f>
        <v>In Scope for Low</v>
      </c>
      <c r="AC8" s="13" t="s">
        <v>969</v>
      </c>
      <c r="AD8" s="13" t="s">
        <v>973</v>
      </c>
      <c r="AE8" s="13" t="s">
        <v>970</v>
      </c>
      <c r="AF8" s="25" t="s">
        <v>971</v>
      </c>
      <c r="AH8" s="17"/>
    </row>
    <row r="9" spans="1:34" x14ac:dyDescent="0.3">
      <c r="A9" s="15" t="s">
        <v>5</v>
      </c>
      <c r="B9" s="22" t="str">
        <f>IF(B$5="S","S","x")</f>
        <v>S</v>
      </c>
      <c r="C9" s="22"/>
      <c r="D9" s="22" t="str">
        <f>IF(D$5="S","S","x")</f>
        <v>x</v>
      </c>
      <c r="E9" s="22"/>
      <c r="F9" s="22"/>
      <c r="G9" s="22"/>
      <c r="H9" s="22"/>
      <c r="I9" s="22" t="str">
        <f>IF(I$5="S","S","x")</f>
        <v>x</v>
      </c>
      <c r="J9" s="22"/>
      <c r="K9" s="22"/>
      <c r="L9" s="22"/>
      <c r="M9" s="22"/>
      <c r="N9" s="22" t="str">
        <f>IF(N$5="S","S","x")</f>
        <v>S</v>
      </c>
      <c r="O9" s="22"/>
      <c r="P9" s="22"/>
      <c r="Q9" s="22" t="str">
        <f>IF(Q$5="S","S","x")</f>
        <v>S</v>
      </c>
      <c r="R9" s="22"/>
      <c r="S9" s="22"/>
      <c r="T9" s="22"/>
      <c r="V9" s="46" t="str">
        <f>IF(COUNTIF(B9:T9,"S")&gt;0,"Y","N")</f>
        <v>Y</v>
      </c>
      <c r="W9" s="18"/>
      <c r="X9" s="22" t="s">
        <v>222</v>
      </c>
      <c r="Y9" s="22" t="s">
        <v>222</v>
      </c>
      <c r="Z9" s="22" t="s">
        <v>222</v>
      </c>
      <c r="AA9" s="24" t="str">
        <f>IF($X$5="Low",X9,IF($X$5="Moderate",Y9,IF($X$5="High",Z9)))</f>
        <v>Y</v>
      </c>
      <c r="AB9" s="47" t="str">
        <f>LEFT(A9,5)</f>
        <v xml:space="preserve">AC-1 </v>
      </c>
      <c r="AC9" s="26"/>
      <c r="AD9" s="26"/>
      <c r="AE9" s="26"/>
      <c r="AF9" s="27">
        <f>IF($X$5="Low",AC9,IF($X$5="Moderate",AD9,IF($X$5="High",AE9)))</f>
        <v>0</v>
      </c>
      <c r="AH9" s="30" t="str">
        <f t="shared" ref="AH9:AH41" si="0">IF(V9="N","N",IF(OR(AF9="",AF9=0),AA9,CONCATENATE(AA9," + ",AF9)))</f>
        <v>Y</v>
      </c>
    </row>
    <row r="10" spans="1:34" x14ac:dyDescent="0.3">
      <c r="A10" s="15" t="s">
        <v>6</v>
      </c>
      <c r="B10" s="22" t="str">
        <f>IF(B$5="S","S","x")</f>
        <v>S</v>
      </c>
      <c r="C10" s="22"/>
      <c r="D10" s="22" t="str">
        <f t="shared" ref="D10:D14" si="1">IF(D$5="S","S","x")</f>
        <v>x</v>
      </c>
      <c r="E10" s="22" t="str">
        <f>IF(E$5="S","S","x")</f>
        <v>x</v>
      </c>
      <c r="F10" s="22"/>
      <c r="G10" s="22"/>
      <c r="H10" s="22"/>
      <c r="I10" s="22" t="str">
        <f>IF(I$5="S","S","x")</f>
        <v>x</v>
      </c>
      <c r="J10" s="22"/>
      <c r="K10" s="22"/>
      <c r="L10" s="22" t="str">
        <f>IF(L$5="S","S","x")</f>
        <v>S</v>
      </c>
      <c r="M10" s="22" t="str">
        <f>IF(M$5="S","S","x")</f>
        <v>S</v>
      </c>
      <c r="N10" s="22"/>
      <c r="O10" s="22"/>
      <c r="P10" s="22"/>
      <c r="Q10" s="22" t="str">
        <f>IF(Q$5="S","S","x")</f>
        <v>S</v>
      </c>
      <c r="R10" s="22"/>
      <c r="S10" s="22"/>
      <c r="T10" s="22"/>
      <c r="V10" s="46" t="str">
        <f t="shared" ref="V10:V74" si="2">IF(COUNTIF(B10:T10,"S")&gt;0,"Y","N")</f>
        <v>Y</v>
      </c>
      <c r="W10" s="18"/>
      <c r="X10" s="22" t="s">
        <v>222</v>
      </c>
      <c r="Y10" s="22" t="s">
        <v>222</v>
      </c>
      <c r="Z10" s="22" t="s">
        <v>222</v>
      </c>
      <c r="AA10" s="24" t="str">
        <f t="shared" ref="AA10:AA73" si="3">IF($X$5="Low",X10,IF($X$5="Moderate",Y10,IF($X$5="High",Z10)))</f>
        <v>Y</v>
      </c>
      <c r="AB10" s="47" t="str">
        <f t="shared" ref="AB10:AB73" si="4">LEFT(A10,5)</f>
        <v xml:space="preserve">AC-2 </v>
      </c>
      <c r="AC10" s="26"/>
      <c r="AD10" s="26" t="s">
        <v>221</v>
      </c>
      <c r="AE10" s="26" t="s">
        <v>902</v>
      </c>
      <c r="AF10" s="27">
        <f t="shared" ref="AF10:AF73" si="5">IF($X$5="Low",AC10,IF($X$5="Moderate",AD10,IF($X$5="High",AE10)))</f>
        <v>0</v>
      </c>
      <c r="AH10" s="30" t="str">
        <f t="shared" si="0"/>
        <v>Y</v>
      </c>
    </row>
    <row r="11" spans="1:34" x14ac:dyDescent="0.3">
      <c r="A11" s="15" t="s">
        <v>187</v>
      </c>
      <c r="B11" s="22"/>
      <c r="C11" s="22"/>
      <c r="D11" s="22" t="str">
        <f t="shared" si="1"/>
        <v>x</v>
      </c>
      <c r="E11" s="22"/>
      <c r="F11" s="22"/>
      <c r="G11" s="22"/>
      <c r="H11" s="22"/>
      <c r="I11" s="22"/>
      <c r="J11" s="22"/>
      <c r="K11" s="22"/>
      <c r="L11" s="22"/>
      <c r="M11" s="22"/>
      <c r="N11" s="22"/>
      <c r="O11" s="22"/>
      <c r="P11" s="22"/>
      <c r="Q11" s="22"/>
      <c r="R11" s="22"/>
      <c r="S11" s="22"/>
      <c r="T11" s="22"/>
      <c r="V11" s="46" t="str">
        <f t="shared" si="2"/>
        <v>N</v>
      </c>
      <c r="W11" s="18"/>
      <c r="X11" s="22" t="s">
        <v>222</v>
      </c>
      <c r="Y11" s="22" t="s">
        <v>222</v>
      </c>
      <c r="Z11" s="22" t="s">
        <v>222</v>
      </c>
      <c r="AA11" s="24" t="str">
        <f t="shared" si="3"/>
        <v>Y</v>
      </c>
      <c r="AB11" s="47" t="str">
        <f t="shared" si="4"/>
        <v xml:space="preserve">AC-3 </v>
      </c>
      <c r="AC11" s="26"/>
      <c r="AD11" s="26"/>
      <c r="AE11" s="26"/>
      <c r="AF11" s="27">
        <f t="shared" si="5"/>
        <v>0</v>
      </c>
      <c r="AH11" s="30" t="str">
        <f t="shared" si="0"/>
        <v>N</v>
      </c>
    </row>
    <row r="12" spans="1:34" x14ac:dyDescent="0.3">
      <c r="A12" s="15" t="s">
        <v>29</v>
      </c>
      <c r="B12" s="22"/>
      <c r="C12" s="22"/>
      <c r="D12" s="22" t="str">
        <f t="shared" si="1"/>
        <v>x</v>
      </c>
      <c r="E12" s="22" t="str">
        <f>IF(E$5="S","S","x")</f>
        <v>x</v>
      </c>
      <c r="F12" s="22"/>
      <c r="G12" s="22"/>
      <c r="H12" s="22"/>
      <c r="I12" s="22"/>
      <c r="J12" s="22"/>
      <c r="K12" s="22"/>
      <c r="L12" s="22"/>
      <c r="M12" s="22"/>
      <c r="N12" s="22"/>
      <c r="O12" s="22"/>
      <c r="P12" s="22"/>
      <c r="Q12" s="22"/>
      <c r="R12" s="22"/>
      <c r="S12" s="22"/>
      <c r="T12" s="22"/>
      <c r="V12" s="46" t="str">
        <f t="shared" si="2"/>
        <v>N</v>
      </c>
      <c r="W12" s="18"/>
      <c r="X12" s="45" t="s">
        <v>223</v>
      </c>
      <c r="Y12" s="22" t="s">
        <v>222</v>
      </c>
      <c r="Z12" s="22" t="s">
        <v>222</v>
      </c>
      <c r="AA12" s="24" t="str">
        <f t="shared" si="3"/>
        <v>N</v>
      </c>
      <c r="AB12" s="47" t="str">
        <f t="shared" si="4"/>
        <v xml:space="preserve">AC-5 </v>
      </c>
      <c r="AC12" s="26"/>
      <c r="AD12" s="26"/>
      <c r="AE12" s="26"/>
      <c r="AF12" s="27">
        <f t="shared" si="5"/>
        <v>0</v>
      </c>
      <c r="AH12" s="30" t="str">
        <f t="shared" si="0"/>
        <v>N</v>
      </c>
    </row>
    <row r="13" spans="1:34" x14ac:dyDescent="0.3">
      <c r="A13" s="15" t="s">
        <v>186</v>
      </c>
      <c r="B13" s="22"/>
      <c r="C13" s="22"/>
      <c r="D13" s="22" t="str">
        <f t="shared" si="1"/>
        <v>x</v>
      </c>
      <c r="E13" s="22" t="str">
        <f>IF(E$5="S","S","x")</f>
        <v>x</v>
      </c>
      <c r="F13" s="22"/>
      <c r="G13" s="22"/>
      <c r="H13" s="22"/>
      <c r="I13" s="22"/>
      <c r="J13" s="22"/>
      <c r="K13" s="22"/>
      <c r="L13" s="22"/>
      <c r="M13" s="22"/>
      <c r="N13" s="22"/>
      <c r="O13" s="22"/>
      <c r="P13" s="22"/>
      <c r="Q13" s="22"/>
      <c r="R13" s="22"/>
      <c r="S13" s="22"/>
      <c r="T13" s="22"/>
      <c r="V13" s="46" t="str">
        <f t="shared" si="2"/>
        <v>N</v>
      </c>
      <c r="W13" s="18"/>
      <c r="X13" s="45" t="s">
        <v>223</v>
      </c>
      <c r="Y13" s="22" t="s">
        <v>222</v>
      </c>
      <c r="Z13" s="22" t="s">
        <v>222</v>
      </c>
      <c r="AA13" s="24" t="str">
        <f t="shared" si="3"/>
        <v>N</v>
      </c>
      <c r="AB13" s="47" t="str">
        <f t="shared" si="4"/>
        <v xml:space="preserve">AC-6 </v>
      </c>
      <c r="AC13" s="26"/>
      <c r="AD13" s="26" t="s">
        <v>903</v>
      </c>
      <c r="AE13" s="26" t="s">
        <v>904</v>
      </c>
      <c r="AF13" s="27">
        <f t="shared" si="5"/>
        <v>0</v>
      </c>
      <c r="AH13" s="30" t="str">
        <f t="shared" si="0"/>
        <v>N</v>
      </c>
    </row>
    <row r="14" spans="1:34" x14ac:dyDescent="0.3">
      <c r="A14" s="15" t="s">
        <v>7</v>
      </c>
      <c r="B14" s="22" t="str">
        <f>IF(B$5="S","S","x")</f>
        <v>S</v>
      </c>
      <c r="C14" s="22"/>
      <c r="D14" s="22" t="str">
        <f t="shared" si="1"/>
        <v>x</v>
      </c>
      <c r="E14" s="22"/>
      <c r="F14" s="22"/>
      <c r="G14" s="22"/>
      <c r="H14" s="22"/>
      <c r="I14" s="22"/>
      <c r="J14" s="22"/>
      <c r="K14" s="22"/>
      <c r="L14" s="22" t="str">
        <f>IF(L$5="S","S","x")</f>
        <v>S</v>
      </c>
      <c r="M14" s="22" t="str">
        <f>IF(M$5="S","S","x")</f>
        <v>S</v>
      </c>
      <c r="N14" s="22"/>
      <c r="O14" s="22"/>
      <c r="P14" s="22"/>
      <c r="Q14" s="22"/>
      <c r="R14" s="22"/>
      <c r="S14" s="22"/>
      <c r="T14" s="22"/>
      <c r="V14" s="46" t="str">
        <f t="shared" si="2"/>
        <v>Y</v>
      </c>
      <c r="W14" s="18"/>
      <c r="X14" s="22" t="s">
        <v>222</v>
      </c>
      <c r="Y14" s="22" t="s">
        <v>222</v>
      </c>
      <c r="Z14" s="22" t="s">
        <v>222</v>
      </c>
      <c r="AA14" s="24" t="str">
        <f t="shared" si="3"/>
        <v>Y</v>
      </c>
      <c r="AB14" s="47" t="str">
        <f t="shared" si="4"/>
        <v xml:space="preserve">AC-7 </v>
      </c>
      <c r="AC14" s="26"/>
      <c r="AD14" s="26"/>
      <c r="AE14" s="26"/>
      <c r="AF14" s="27">
        <f t="shared" si="5"/>
        <v>0</v>
      </c>
      <c r="AH14" s="30" t="str">
        <f t="shared" si="0"/>
        <v>Y</v>
      </c>
    </row>
    <row r="15" spans="1:34" x14ac:dyDescent="0.3">
      <c r="A15" s="15" t="s">
        <v>52</v>
      </c>
      <c r="B15" s="22"/>
      <c r="C15" s="22"/>
      <c r="D15" s="22"/>
      <c r="E15" s="22"/>
      <c r="F15" s="22"/>
      <c r="G15" s="22" t="str">
        <f>IF(G$5="S","S","x")</f>
        <v>S</v>
      </c>
      <c r="H15" s="22"/>
      <c r="I15" s="22"/>
      <c r="J15" s="22"/>
      <c r="K15" s="22"/>
      <c r="L15" s="22"/>
      <c r="M15" s="22"/>
      <c r="N15" s="22"/>
      <c r="O15" s="22"/>
      <c r="P15" s="22"/>
      <c r="Q15" s="22"/>
      <c r="R15" s="22"/>
      <c r="S15" s="22"/>
      <c r="T15" s="22"/>
      <c r="V15" s="46" t="str">
        <f t="shared" si="2"/>
        <v>Y</v>
      </c>
      <c r="W15" s="18"/>
      <c r="X15" s="22" t="s">
        <v>222</v>
      </c>
      <c r="Y15" s="22" t="s">
        <v>222</v>
      </c>
      <c r="Z15" s="22" t="s">
        <v>222</v>
      </c>
      <c r="AA15" s="24" t="str">
        <f t="shared" si="3"/>
        <v>Y</v>
      </c>
      <c r="AB15" s="47" t="str">
        <f t="shared" si="4"/>
        <v xml:space="preserve">AC-8 </v>
      </c>
      <c r="AC15" s="26"/>
      <c r="AD15" s="26"/>
      <c r="AE15" s="26"/>
      <c r="AF15" s="27">
        <f t="shared" si="5"/>
        <v>0</v>
      </c>
      <c r="AH15" s="30" t="str">
        <f t="shared" si="0"/>
        <v>Y</v>
      </c>
    </row>
    <row r="16" spans="1:34" x14ac:dyDescent="0.3">
      <c r="A16" s="15" t="s">
        <v>192</v>
      </c>
      <c r="B16" s="22" t="str">
        <f>IF(B$5="S","S","x")</f>
        <v>S</v>
      </c>
      <c r="C16" s="22"/>
      <c r="D16" s="22"/>
      <c r="E16" s="22"/>
      <c r="F16" s="22"/>
      <c r="G16" s="22"/>
      <c r="H16" s="22"/>
      <c r="I16" s="22"/>
      <c r="J16" s="22"/>
      <c r="K16" s="22"/>
      <c r="L16" s="22"/>
      <c r="M16" s="22"/>
      <c r="N16" s="22"/>
      <c r="O16" s="22"/>
      <c r="P16" s="22"/>
      <c r="Q16" s="22"/>
      <c r="R16" s="22"/>
      <c r="S16" s="22"/>
      <c r="T16" s="22"/>
      <c r="V16" s="46" t="str">
        <f t="shared" si="2"/>
        <v>Y</v>
      </c>
      <c r="W16" s="18"/>
      <c r="X16" s="45" t="s">
        <v>223</v>
      </c>
      <c r="Y16" s="22" t="s">
        <v>222</v>
      </c>
      <c r="Z16" s="22" t="s">
        <v>222</v>
      </c>
      <c r="AA16" s="24" t="str">
        <f t="shared" si="3"/>
        <v>N</v>
      </c>
      <c r="AB16" s="47" t="str">
        <f t="shared" si="4"/>
        <v>AC-11</v>
      </c>
      <c r="AC16" s="26"/>
      <c r="AD16" s="28" t="s">
        <v>225</v>
      </c>
      <c r="AE16" s="28" t="s">
        <v>225</v>
      </c>
      <c r="AF16" s="27">
        <f t="shared" si="5"/>
        <v>0</v>
      </c>
      <c r="AH16" s="30" t="str">
        <f t="shared" si="0"/>
        <v>N</v>
      </c>
    </row>
    <row r="17" spans="1:34" x14ac:dyDescent="0.3">
      <c r="A17" s="15" t="s">
        <v>882</v>
      </c>
      <c r="B17" s="22" t="str">
        <f>IF(B$5="S","S","x")</f>
        <v>S</v>
      </c>
      <c r="C17" s="22"/>
      <c r="D17" s="22"/>
      <c r="E17" s="22"/>
      <c r="F17" s="22"/>
      <c r="G17" s="22"/>
      <c r="H17" s="22"/>
      <c r="I17" s="22"/>
      <c r="J17" s="22"/>
      <c r="K17" s="22"/>
      <c r="L17" s="22"/>
      <c r="M17" s="22"/>
      <c r="N17" s="22"/>
      <c r="O17" s="22"/>
      <c r="P17" s="22"/>
      <c r="Q17" s="22"/>
      <c r="R17" s="22"/>
      <c r="S17" s="22"/>
      <c r="T17" s="22"/>
      <c r="V17" s="46" t="str">
        <f t="shared" si="2"/>
        <v>Y</v>
      </c>
      <c r="W17" s="18"/>
      <c r="X17" s="45" t="s">
        <v>223</v>
      </c>
      <c r="Y17" s="22" t="s">
        <v>222</v>
      </c>
      <c r="Z17" s="22" t="s">
        <v>222</v>
      </c>
      <c r="AA17" s="24" t="str">
        <f t="shared" si="3"/>
        <v>N</v>
      </c>
      <c r="AB17" s="47" t="str">
        <f t="shared" si="4"/>
        <v>AC-12</v>
      </c>
      <c r="AC17" s="26"/>
      <c r="AD17" s="26"/>
      <c r="AE17" s="26"/>
      <c r="AF17" s="27">
        <f t="shared" si="5"/>
        <v>0</v>
      </c>
      <c r="AH17" s="30" t="str">
        <f t="shared" si="0"/>
        <v>N</v>
      </c>
    </row>
    <row r="18" spans="1:34" x14ac:dyDescent="0.3">
      <c r="A18" s="15" t="s">
        <v>75</v>
      </c>
      <c r="B18" s="22"/>
      <c r="C18" s="22"/>
      <c r="D18" s="22"/>
      <c r="E18" s="22"/>
      <c r="F18" s="22"/>
      <c r="G18" s="22"/>
      <c r="H18" s="22"/>
      <c r="I18" s="22" t="str">
        <f>IF(I$5="S","S","x")</f>
        <v>x</v>
      </c>
      <c r="J18" s="22"/>
      <c r="K18" s="22"/>
      <c r="L18" s="22" t="str">
        <f t="shared" ref="L18:M20" si="6">IF(L$5="S","S","x")</f>
        <v>S</v>
      </c>
      <c r="M18" s="22" t="str">
        <f t="shared" si="6"/>
        <v>S</v>
      </c>
      <c r="N18" s="22"/>
      <c r="O18" s="22"/>
      <c r="P18" s="22"/>
      <c r="Q18" s="22"/>
      <c r="R18" s="22"/>
      <c r="S18" s="22"/>
      <c r="T18" s="22"/>
      <c r="V18" s="46" t="str">
        <f t="shared" si="2"/>
        <v>Y</v>
      </c>
      <c r="W18" s="18"/>
      <c r="X18" s="22" t="s">
        <v>222</v>
      </c>
      <c r="Y18" s="22" t="s">
        <v>222</v>
      </c>
      <c r="Z18" s="22" t="s">
        <v>222</v>
      </c>
      <c r="AA18" s="24" t="str">
        <f t="shared" si="3"/>
        <v>Y</v>
      </c>
      <c r="AB18" s="47" t="str">
        <f t="shared" si="4"/>
        <v>AC-14</v>
      </c>
      <c r="AC18" s="26"/>
      <c r="AD18" s="28"/>
      <c r="AE18" s="28"/>
      <c r="AF18" s="27">
        <f t="shared" si="5"/>
        <v>0</v>
      </c>
      <c r="AH18" s="30" t="str">
        <f t="shared" si="0"/>
        <v>Y</v>
      </c>
    </row>
    <row r="19" spans="1:34" x14ac:dyDescent="0.3">
      <c r="A19" s="15" t="s">
        <v>38</v>
      </c>
      <c r="B19" s="22"/>
      <c r="C19" s="22"/>
      <c r="D19" s="22" t="str">
        <f t="shared" ref="D19:D24" si="7">IF(D$5="S","S","x")</f>
        <v>x</v>
      </c>
      <c r="E19" s="22"/>
      <c r="F19" s="22" t="str">
        <f>IF(F$5="S","S","x")</f>
        <v>S</v>
      </c>
      <c r="G19" s="22"/>
      <c r="H19" s="22"/>
      <c r="I19" s="22"/>
      <c r="J19" s="22"/>
      <c r="K19" s="22"/>
      <c r="L19" s="22" t="str">
        <f t="shared" si="6"/>
        <v>S</v>
      </c>
      <c r="M19" s="22" t="str">
        <f t="shared" si="6"/>
        <v>S</v>
      </c>
      <c r="N19" s="22"/>
      <c r="O19" s="22"/>
      <c r="P19" s="22"/>
      <c r="Q19" s="22"/>
      <c r="R19" s="22"/>
      <c r="S19" s="22"/>
      <c r="T19" s="22"/>
      <c r="V19" s="46" t="str">
        <f t="shared" si="2"/>
        <v>Y</v>
      </c>
      <c r="W19" s="18"/>
      <c r="X19" s="22" t="s">
        <v>222</v>
      </c>
      <c r="Y19" s="22" t="s">
        <v>222</v>
      </c>
      <c r="Z19" s="22" t="s">
        <v>222</v>
      </c>
      <c r="AA19" s="24" t="str">
        <f t="shared" si="3"/>
        <v>Y</v>
      </c>
      <c r="AB19" s="47" t="str">
        <f t="shared" si="4"/>
        <v>AC-17</v>
      </c>
      <c r="AC19" s="26"/>
      <c r="AD19" s="26" t="s">
        <v>221</v>
      </c>
      <c r="AE19" s="26" t="s">
        <v>221</v>
      </c>
      <c r="AF19" s="27">
        <f t="shared" si="5"/>
        <v>0</v>
      </c>
      <c r="AH19" s="30" t="str">
        <f t="shared" si="0"/>
        <v>Y</v>
      </c>
    </row>
    <row r="20" spans="1:34" x14ac:dyDescent="0.3">
      <c r="A20" s="15" t="s">
        <v>26</v>
      </c>
      <c r="B20" s="22"/>
      <c r="C20" s="22"/>
      <c r="D20" s="22" t="str">
        <f t="shared" si="7"/>
        <v>x</v>
      </c>
      <c r="E20" s="22"/>
      <c r="F20" s="22"/>
      <c r="G20" s="22"/>
      <c r="H20" s="22"/>
      <c r="I20" s="22"/>
      <c r="J20" s="22"/>
      <c r="K20" s="22"/>
      <c r="L20" s="22" t="str">
        <f t="shared" si="6"/>
        <v>S</v>
      </c>
      <c r="M20" s="22" t="str">
        <f t="shared" si="6"/>
        <v>S</v>
      </c>
      <c r="N20" s="22"/>
      <c r="O20" s="22"/>
      <c r="P20" s="22"/>
      <c r="Q20" s="22"/>
      <c r="R20" s="22"/>
      <c r="S20" s="22"/>
      <c r="T20" s="22"/>
      <c r="V20" s="46" t="str">
        <f t="shared" si="2"/>
        <v>Y</v>
      </c>
      <c r="W20" s="18"/>
      <c r="X20" s="22" t="s">
        <v>222</v>
      </c>
      <c r="Y20" s="22" t="s">
        <v>222</v>
      </c>
      <c r="Z20" s="22" t="s">
        <v>222</v>
      </c>
      <c r="AA20" s="24" t="str">
        <f t="shared" si="3"/>
        <v>Y</v>
      </c>
      <c r="AB20" s="47" t="str">
        <f t="shared" si="4"/>
        <v>AC-18</v>
      </c>
      <c r="AC20" s="26"/>
      <c r="AD20" s="28" t="s">
        <v>225</v>
      </c>
      <c r="AE20" s="26" t="s">
        <v>905</v>
      </c>
      <c r="AF20" s="27">
        <f t="shared" si="5"/>
        <v>0</v>
      </c>
      <c r="AH20" s="30" t="str">
        <f t="shared" si="0"/>
        <v>Y</v>
      </c>
    </row>
    <row r="21" spans="1:34" x14ac:dyDescent="0.3">
      <c r="A21" s="15" t="s">
        <v>27</v>
      </c>
      <c r="B21" s="22"/>
      <c r="C21" s="22"/>
      <c r="D21" s="22" t="str">
        <f t="shared" si="7"/>
        <v>x</v>
      </c>
      <c r="E21" s="22"/>
      <c r="F21" s="22"/>
      <c r="G21" s="22"/>
      <c r="H21" s="22"/>
      <c r="I21" s="22"/>
      <c r="J21" s="22"/>
      <c r="K21" s="22"/>
      <c r="L21" s="22" t="str">
        <f>IF(L$5="S","S","x")</f>
        <v>S</v>
      </c>
      <c r="M21" s="22"/>
      <c r="N21" s="22"/>
      <c r="O21" s="22"/>
      <c r="P21" s="22" t="str">
        <f>IF(P$5="S","S","x")</f>
        <v>S</v>
      </c>
      <c r="Q21" s="22"/>
      <c r="R21" s="22"/>
      <c r="S21" s="22"/>
      <c r="T21" s="22"/>
      <c r="V21" s="46" t="str">
        <f t="shared" si="2"/>
        <v>Y</v>
      </c>
      <c r="W21" s="18"/>
      <c r="X21" s="22" t="s">
        <v>222</v>
      </c>
      <c r="Y21" s="22" t="s">
        <v>222</v>
      </c>
      <c r="Z21" s="22" t="s">
        <v>222</v>
      </c>
      <c r="AA21" s="24" t="str">
        <f t="shared" si="3"/>
        <v>Y</v>
      </c>
      <c r="AB21" s="47" t="str">
        <f t="shared" si="4"/>
        <v>AC-19</v>
      </c>
      <c r="AC21" s="26"/>
      <c r="AD21" s="28" t="s">
        <v>906</v>
      </c>
      <c r="AE21" s="28" t="s">
        <v>906</v>
      </c>
      <c r="AF21" s="27">
        <f t="shared" si="5"/>
        <v>0</v>
      </c>
      <c r="AH21" s="30" t="str">
        <f t="shared" si="0"/>
        <v>Y</v>
      </c>
    </row>
    <row r="22" spans="1:34" x14ac:dyDescent="0.3">
      <c r="A22" s="15" t="s">
        <v>13</v>
      </c>
      <c r="B22" s="22"/>
      <c r="C22" s="22" t="str">
        <f t="shared" ref="C22:C23" si="8">IF(C$5="S","S","x")</f>
        <v>S</v>
      </c>
      <c r="D22" s="22" t="str">
        <f t="shared" si="7"/>
        <v>x</v>
      </c>
      <c r="E22" s="22"/>
      <c r="F22" s="22"/>
      <c r="G22" s="22" t="str">
        <f t="shared" ref="G22:G23" si="9">IF(G$5="S","S","x")</f>
        <v>S</v>
      </c>
      <c r="H22" s="22"/>
      <c r="I22" s="22"/>
      <c r="J22" s="22"/>
      <c r="K22" s="22"/>
      <c r="L22" s="22"/>
      <c r="M22" s="22"/>
      <c r="N22" s="22"/>
      <c r="O22" s="22"/>
      <c r="P22" s="22"/>
      <c r="Q22" s="22"/>
      <c r="R22" s="22"/>
      <c r="S22" s="22"/>
      <c r="T22" s="22"/>
      <c r="V22" s="46" t="str">
        <f t="shared" si="2"/>
        <v>Y</v>
      </c>
      <c r="W22" s="18"/>
      <c r="X22" s="45" t="s">
        <v>223</v>
      </c>
      <c r="Y22" s="22" t="s">
        <v>222</v>
      </c>
      <c r="Z22" s="22" t="s">
        <v>222</v>
      </c>
      <c r="AA22" s="24" t="str">
        <f t="shared" si="3"/>
        <v>N</v>
      </c>
      <c r="AB22" s="47" t="str">
        <f t="shared" si="4"/>
        <v>AC-21</v>
      </c>
      <c r="AC22" s="26"/>
      <c r="AD22" s="26"/>
      <c r="AE22" s="26"/>
      <c r="AF22" s="27">
        <f t="shared" si="5"/>
        <v>0</v>
      </c>
      <c r="AH22" s="30" t="str">
        <f t="shared" si="0"/>
        <v>N</v>
      </c>
    </row>
    <row r="23" spans="1:34" x14ac:dyDescent="0.3">
      <c r="A23" s="15" t="s">
        <v>8</v>
      </c>
      <c r="B23" s="22" t="str">
        <f t="shared" ref="B23:B24" si="10">IF(B$5="S","S","x")</f>
        <v>S</v>
      </c>
      <c r="C23" s="22" t="str">
        <f t="shared" si="8"/>
        <v>S</v>
      </c>
      <c r="D23" s="22" t="str">
        <f t="shared" si="7"/>
        <v>x</v>
      </c>
      <c r="E23" s="22"/>
      <c r="F23" s="22"/>
      <c r="G23" s="22" t="str">
        <f t="shared" si="9"/>
        <v>S</v>
      </c>
      <c r="H23" s="22"/>
      <c r="I23" s="22"/>
      <c r="J23" s="22"/>
      <c r="K23" s="22"/>
      <c r="L23" s="22"/>
      <c r="M23" s="22"/>
      <c r="N23" s="22"/>
      <c r="O23" s="22"/>
      <c r="P23" s="22"/>
      <c r="Q23" s="22"/>
      <c r="R23" s="22"/>
      <c r="S23" s="22"/>
      <c r="T23" s="22"/>
      <c r="V23" s="46" t="str">
        <f t="shared" si="2"/>
        <v>Y</v>
      </c>
      <c r="W23" s="18"/>
      <c r="X23" s="45" t="s">
        <v>223</v>
      </c>
      <c r="Y23" s="45" t="s">
        <v>223</v>
      </c>
      <c r="Z23" s="45" t="s">
        <v>223</v>
      </c>
      <c r="AA23" s="24" t="str">
        <f t="shared" si="3"/>
        <v>N</v>
      </c>
      <c r="AB23" s="47" t="str">
        <f t="shared" si="4"/>
        <v>AC-23</v>
      </c>
      <c r="AC23" s="26"/>
      <c r="AD23" s="26"/>
      <c r="AE23" s="26"/>
      <c r="AF23" s="27">
        <f t="shared" si="5"/>
        <v>0</v>
      </c>
      <c r="AH23" s="30" t="str">
        <f t="shared" si="0"/>
        <v>N</v>
      </c>
    </row>
    <row r="24" spans="1:34" x14ac:dyDescent="0.3">
      <c r="A24" s="15" t="s">
        <v>9</v>
      </c>
      <c r="B24" s="22" t="str">
        <f t="shared" si="10"/>
        <v>S</v>
      </c>
      <c r="C24" s="22"/>
      <c r="D24" s="22" t="str">
        <f t="shared" si="7"/>
        <v>x</v>
      </c>
      <c r="E24" s="22"/>
      <c r="F24" s="22"/>
      <c r="G24" s="22"/>
      <c r="H24" s="22"/>
      <c r="I24" s="22"/>
      <c r="J24" s="22"/>
      <c r="K24" s="22"/>
      <c r="L24" s="22"/>
      <c r="M24" s="22"/>
      <c r="N24" s="22"/>
      <c r="O24" s="22"/>
      <c r="P24" s="22"/>
      <c r="Q24" s="22"/>
      <c r="R24" s="22"/>
      <c r="S24" s="22"/>
      <c r="T24" s="22"/>
      <c r="V24" s="46" t="str">
        <f t="shared" si="2"/>
        <v>Y</v>
      </c>
      <c r="W24" s="18"/>
      <c r="X24" s="45" t="s">
        <v>223</v>
      </c>
      <c r="Y24" s="45" t="s">
        <v>223</v>
      </c>
      <c r="Z24" s="45" t="s">
        <v>223</v>
      </c>
      <c r="AA24" s="24" t="str">
        <f t="shared" si="3"/>
        <v>N</v>
      </c>
      <c r="AB24" s="47" t="str">
        <f t="shared" si="4"/>
        <v>AC-24</v>
      </c>
      <c r="AC24" s="26"/>
      <c r="AD24" s="26"/>
      <c r="AE24" s="26"/>
      <c r="AF24" s="27">
        <f t="shared" si="5"/>
        <v>0</v>
      </c>
      <c r="AH24" s="30" t="str">
        <f t="shared" si="0"/>
        <v>N</v>
      </c>
    </row>
    <row r="25" spans="1:34" x14ac:dyDescent="0.3">
      <c r="A25" s="15" t="s">
        <v>132</v>
      </c>
      <c r="B25" s="22"/>
      <c r="C25" s="22"/>
      <c r="D25" s="22"/>
      <c r="E25" s="22"/>
      <c r="F25" s="22"/>
      <c r="G25" s="22" t="str">
        <f>IF(G$5="S","S","x")</f>
        <v>S</v>
      </c>
      <c r="H25" s="22"/>
      <c r="I25" s="22"/>
      <c r="J25" s="22"/>
      <c r="K25" s="22"/>
      <c r="L25" s="22"/>
      <c r="M25" s="22"/>
      <c r="N25" s="22"/>
      <c r="O25" s="22"/>
      <c r="P25" s="22"/>
      <c r="Q25" s="22" t="str">
        <f t="shared" ref="Q25:Q27" si="11">IF(Q$5="S","S","x")</f>
        <v>S</v>
      </c>
      <c r="R25" s="22"/>
      <c r="S25" s="22"/>
      <c r="T25" s="22"/>
      <c r="V25" s="46" t="str">
        <f t="shared" si="2"/>
        <v>Y</v>
      </c>
      <c r="W25" s="18"/>
      <c r="X25" s="22" t="s">
        <v>222</v>
      </c>
      <c r="Y25" s="22" t="s">
        <v>222</v>
      </c>
      <c r="Z25" s="22" t="s">
        <v>222</v>
      </c>
      <c r="AA25" s="24" t="str">
        <f t="shared" si="3"/>
        <v>Y</v>
      </c>
      <c r="AB25" s="47" t="str">
        <f t="shared" si="4"/>
        <v xml:space="preserve">AT-1 </v>
      </c>
      <c r="AC25" s="26"/>
      <c r="AD25" s="26"/>
      <c r="AE25" s="26"/>
      <c r="AF25" s="27">
        <f t="shared" si="5"/>
        <v>0</v>
      </c>
      <c r="AH25" s="30" t="str">
        <f t="shared" si="0"/>
        <v>Y</v>
      </c>
    </row>
    <row r="26" spans="1:34" x14ac:dyDescent="0.3">
      <c r="A26" s="15" t="s">
        <v>133</v>
      </c>
      <c r="B26" s="22"/>
      <c r="C26" s="22"/>
      <c r="D26" s="22"/>
      <c r="E26" s="22"/>
      <c r="F26" s="22"/>
      <c r="G26" s="22"/>
      <c r="H26" s="22"/>
      <c r="I26" s="22"/>
      <c r="J26" s="22"/>
      <c r="K26" s="22"/>
      <c r="L26" s="22"/>
      <c r="M26" s="22"/>
      <c r="N26" s="22"/>
      <c r="O26" s="22"/>
      <c r="P26" s="22"/>
      <c r="Q26" s="22" t="str">
        <f t="shared" si="11"/>
        <v>S</v>
      </c>
      <c r="R26" s="22"/>
      <c r="S26" s="22"/>
      <c r="T26" s="22"/>
      <c r="V26" s="46" t="str">
        <f t="shared" si="2"/>
        <v>Y</v>
      </c>
      <c r="W26" s="18"/>
      <c r="X26" s="22" t="s">
        <v>222</v>
      </c>
      <c r="Y26" s="22" t="s">
        <v>222</v>
      </c>
      <c r="Z26" s="22" t="s">
        <v>222</v>
      </c>
      <c r="AA26" s="24" t="str">
        <f t="shared" si="3"/>
        <v>Y</v>
      </c>
      <c r="AB26" s="47" t="str">
        <f t="shared" si="4"/>
        <v xml:space="preserve">AT-2 </v>
      </c>
      <c r="AC26" s="26"/>
      <c r="AD26" s="28" t="s">
        <v>227</v>
      </c>
      <c r="AE26" s="28" t="s">
        <v>227</v>
      </c>
      <c r="AF26" s="27">
        <f t="shared" si="5"/>
        <v>0</v>
      </c>
      <c r="AH26" s="30" t="str">
        <f t="shared" si="0"/>
        <v>Y</v>
      </c>
    </row>
    <row r="27" spans="1:34" x14ac:dyDescent="0.3">
      <c r="A27" s="15" t="s">
        <v>134</v>
      </c>
      <c r="B27" s="22"/>
      <c r="C27" s="22"/>
      <c r="D27" s="22"/>
      <c r="E27" s="22"/>
      <c r="F27" s="22"/>
      <c r="G27" s="22"/>
      <c r="H27" s="22"/>
      <c r="I27" s="22"/>
      <c r="J27" s="22"/>
      <c r="K27" s="22"/>
      <c r="L27" s="22"/>
      <c r="M27" s="22"/>
      <c r="N27" s="22"/>
      <c r="O27" s="22"/>
      <c r="P27" s="22"/>
      <c r="Q27" s="22" t="str">
        <f t="shared" si="11"/>
        <v>S</v>
      </c>
      <c r="R27" s="22"/>
      <c r="S27" s="22"/>
      <c r="T27" s="22"/>
      <c r="V27" s="46" t="str">
        <f t="shared" si="2"/>
        <v>Y</v>
      </c>
      <c r="W27" s="18"/>
      <c r="X27" s="22" t="s">
        <v>222</v>
      </c>
      <c r="Y27" s="22" t="s">
        <v>222</v>
      </c>
      <c r="Z27" s="22" t="s">
        <v>222</v>
      </c>
      <c r="AA27" s="24" t="str">
        <f t="shared" si="3"/>
        <v>Y</v>
      </c>
      <c r="AB27" s="47" t="str">
        <f t="shared" si="4"/>
        <v xml:space="preserve">AT-3 </v>
      </c>
      <c r="AC27" s="26"/>
      <c r="AD27" s="26"/>
      <c r="AE27" s="26"/>
      <c r="AF27" s="27">
        <f t="shared" si="5"/>
        <v>0</v>
      </c>
      <c r="AH27" s="30" t="str">
        <f t="shared" si="0"/>
        <v>Y</v>
      </c>
    </row>
    <row r="28" spans="1:34" x14ac:dyDescent="0.3">
      <c r="A28" s="15" t="s">
        <v>14</v>
      </c>
      <c r="B28" s="22"/>
      <c r="C28" s="22" t="str">
        <f t="shared" ref="C28:C43" si="12">IF(C$5="S","S","x")</f>
        <v>S</v>
      </c>
      <c r="D28" s="22"/>
      <c r="E28" s="22"/>
      <c r="F28" s="22"/>
      <c r="G28" s="22"/>
      <c r="H28" s="22"/>
      <c r="I28" s="22"/>
      <c r="J28" s="22"/>
      <c r="K28" s="22"/>
      <c r="L28" s="22"/>
      <c r="M28" s="22"/>
      <c r="N28" s="22"/>
      <c r="O28" s="22"/>
      <c r="P28" s="22"/>
      <c r="Q28" s="22"/>
      <c r="R28" s="22"/>
      <c r="S28" s="22"/>
      <c r="T28" s="22"/>
      <c r="V28" s="46" t="str">
        <f t="shared" si="2"/>
        <v>Y</v>
      </c>
      <c r="W28" s="18"/>
      <c r="X28" s="22" t="s">
        <v>222</v>
      </c>
      <c r="Y28" s="22" t="s">
        <v>222</v>
      </c>
      <c r="Z28" s="22" t="s">
        <v>222</v>
      </c>
      <c r="AA28" s="24" t="str">
        <f t="shared" si="3"/>
        <v>Y</v>
      </c>
      <c r="AB28" s="47" t="str">
        <f t="shared" si="4"/>
        <v xml:space="preserve">AU-1 </v>
      </c>
      <c r="AC28" s="26"/>
      <c r="AD28" s="26"/>
      <c r="AE28" s="26"/>
      <c r="AF28" s="27">
        <f t="shared" si="5"/>
        <v>0</v>
      </c>
      <c r="AH28" s="30" t="str">
        <f t="shared" si="0"/>
        <v>Y</v>
      </c>
    </row>
    <row r="29" spans="1:34" x14ac:dyDescent="0.3">
      <c r="A29" s="15" t="s">
        <v>15</v>
      </c>
      <c r="B29" s="22"/>
      <c r="C29" s="22" t="str">
        <f t="shared" si="12"/>
        <v>S</v>
      </c>
      <c r="D29" s="22"/>
      <c r="E29" s="22"/>
      <c r="F29" s="22"/>
      <c r="G29" s="22"/>
      <c r="H29" s="22"/>
      <c r="I29" s="22"/>
      <c r="J29" s="22"/>
      <c r="K29" s="22"/>
      <c r="L29" s="22" t="str">
        <f t="shared" ref="L29:N29" si="13">IF(L$5="S","S","x")</f>
        <v>S</v>
      </c>
      <c r="M29" s="22" t="str">
        <f t="shared" si="13"/>
        <v>S</v>
      </c>
      <c r="N29" s="22" t="str">
        <f t="shared" si="13"/>
        <v>S</v>
      </c>
      <c r="O29" s="22"/>
      <c r="P29" s="22"/>
      <c r="Q29" s="22"/>
      <c r="R29" s="22"/>
      <c r="S29" s="22"/>
      <c r="T29" s="22"/>
      <c r="V29" s="46" t="str">
        <f t="shared" si="2"/>
        <v>Y</v>
      </c>
      <c r="W29" s="18"/>
      <c r="X29" s="22" t="s">
        <v>222</v>
      </c>
      <c r="Y29" s="22" t="s">
        <v>222</v>
      </c>
      <c r="Z29" s="22" t="s">
        <v>222</v>
      </c>
      <c r="AA29" s="24" t="str">
        <f t="shared" si="3"/>
        <v>Y</v>
      </c>
      <c r="AB29" s="47" t="str">
        <f t="shared" si="4"/>
        <v xml:space="preserve">AU-2 </v>
      </c>
      <c r="AC29" s="26"/>
      <c r="AD29" s="28" t="s">
        <v>229</v>
      </c>
      <c r="AE29" s="28" t="s">
        <v>229</v>
      </c>
      <c r="AF29" s="27">
        <f t="shared" si="5"/>
        <v>0</v>
      </c>
      <c r="AH29" s="30" t="str">
        <f t="shared" si="0"/>
        <v>Y</v>
      </c>
    </row>
    <row r="30" spans="1:34" x14ac:dyDescent="0.3">
      <c r="A30" s="15" t="s">
        <v>16</v>
      </c>
      <c r="B30" s="22"/>
      <c r="C30" s="22" t="str">
        <f t="shared" si="12"/>
        <v>S</v>
      </c>
      <c r="D30" s="22"/>
      <c r="E30" s="22"/>
      <c r="F30" s="22"/>
      <c r="G30" s="22" t="str">
        <f>IF(G$5="S","S","x")</f>
        <v>S</v>
      </c>
      <c r="H30" s="22"/>
      <c r="I30" s="22"/>
      <c r="J30" s="22"/>
      <c r="K30" s="22"/>
      <c r="L30" s="22"/>
      <c r="M30" s="22"/>
      <c r="N30" s="22"/>
      <c r="O30" s="22"/>
      <c r="P30" s="22"/>
      <c r="Q30" s="22"/>
      <c r="R30" s="22"/>
      <c r="S30" s="22"/>
      <c r="T30" s="22"/>
      <c r="V30" s="46" t="str">
        <f t="shared" si="2"/>
        <v>Y</v>
      </c>
      <c r="W30" s="18"/>
      <c r="X30" s="22" t="s">
        <v>222</v>
      </c>
      <c r="Y30" s="22" t="s">
        <v>222</v>
      </c>
      <c r="Z30" s="22" t="s">
        <v>222</v>
      </c>
      <c r="AA30" s="24" t="str">
        <f t="shared" si="3"/>
        <v>Y</v>
      </c>
      <c r="AB30" s="47" t="str">
        <f t="shared" si="4"/>
        <v xml:space="preserve">AU-3 </v>
      </c>
      <c r="AC30" s="26"/>
      <c r="AD30" s="28" t="s">
        <v>225</v>
      </c>
      <c r="AE30" s="26" t="s">
        <v>224</v>
      </c>
      <c r="AF30" s="27">
        <f t="shared" si="5"/>
        <v>0</v>
      </c>
      <c r="AH30" s="30" t="str">
        <f t="shared" si="0"/>
        <v>Y</v>
      </c>
    </row>
    <row r="31" spans="1:34" x14ac:dyDescent="0.3">
      <c r="A31" s="15" t="s">
        <v>191</v>
      </c>
      <c r="B31" s="22"/>
      <c r="C31" s="22" t="str">
        <f t="shared" si="12"/>
        <v>S</v>
      </c>
      <c r="D31" s="22"/>
      <c r="E31" s="22"/>
      <c r="F31" s="22"/>
      <c r="G31" s="22"/>
      <c r="H31" s="22"/>
      <c r="I31" s="22"/>
      <c r="J31" s="22"/>
      <c r="K31" s="22"/>
      <c r="L31" s="22"/>
      <c r="M31" s="22"/>
      <c r="N31" s="22"/>
      <c r="O31" s="22"/>
      <c r="P31" s="22"/>
      <c r="Q31" s="22"/>
      <c r="R31" s="22"/>
      <c r="S31" s="22"/>
      <c r="T31" s="22"/>
      <c r="V31" s="46" t="str">
        <f t="shared" si="2"/>
        <v>Y</v>
      </c>
      <c r="W31" s="18"/>
      <c r="X31" s="22" t="s">
        <v>222</v>
      </c>
      <c r="Y31" s="22" t="s">
        <v>222</v>
      </c>
      <c r="Z31" s="22" t="s">
        <v>222</v>
      </c>
      <c r="AA31" s="24" t="str">
        <f t="shared" si="3"/>
        <v>Y</v>
      </c>
      <c r="AB31" s="47" t="str">
        <f t="shared" si="4"/>
        <v xml:space="preserve">AU-4 </v>
      </c>
      <c r="AC31" s="26"/>
      <c r="AD31" s="26"/>
      <c r="AE31" s="26"/>
      <c r="AF31" s="27">
        <f t="shared" si="5"/>
        <v>0</v>
      </c>
      <c r="AH31" s="30" t="str">
        <f t="shared" si="0"/>
        <v>Y</v>
      </c>
    </row>
    <row r="32" spans="1:34" x14ac:dyDescent="0.3">
      <c r="A32" s="15" t="s">
        <v>190</v>
      </c>
      <c r="B32" s="22"/>
      <c r="C32" s="22" t="str">
        <f t="shared" si="12"/>
        <v>S</v>
      </c>
      <c r="D32" s="22"/>
      <c r="E32" s="22"/>
      <c r="F32" s="22"/>
      <c r="G32" s="22"/>
      <c r="H32" s="22"/>
      <c r="I32" s="22"/>
      <c r="J32" s="22"/>
      <c r="K32" s="22"/>
      <c r="L32" s="22"/>
      <c r="M32" s="22"/>
      <c r="N32" s="22"/>
      <c r="O32" s="22"/>
      <c r="P32" s="22"/>
      <c r="Q32" s="22"/>
      <c r="R32" s="22"/>
      <c r="S32" s="22"/>
      <c r="T32" s="22"/>
      <c r="V32" s="46" t="str">
        <f t="shared" si="2"/>
        <v>Y</v>
      </c>
      <c r="W32" s="18"/>
      <c r="X32" s="22" t="s">
        <v>222</v>
      </c>
      <c r="Y32" s="22" t="s">
        <v>222</v>
      </c>
      <c r="Z32" s="22" t="s">
        <v>222</v>
      </c>
      <c r="AA32" s="24" t="str">
        <f t="shared" si="3"/>
        <v>Y</v>
      </c>
      <c r="AB32" s="47" t="str">
        <f t="shared" si="4"/>
        <v xml:space="preserve">AU-5 </v>
      </c>
      <c r="AC32" s="26"/>
      <c r="AD32" s="26"/>
      <c r="AE32" s="26" t="s">
        <v>224</v>
      </c>
      <c r="AF32" s="27">
        <f t="shared" si="5"/>
        <v>0</v>
      </c>
      <c r="AH32" s="30" t="str">
        <f t="shared" si="0"/>
        <v>Y</v>
      </c>
    </row>
    <row r="33" spans="1:34" x14ac:dyDescent="0.3">
      <c r="A33" s="15" t="s">
        <v>17</v>
      </c>
      <c r="B33" s="22"/>
      <c r="C33" s="22" t="str">
        <f t="shared" si="12"/>
        <v>S</v>
      </c>
      <c r="D33" s="22"/>
      <c r="E33" s="22"/>
      <c r="F33" s="22"/>
      <c r="G33" s="22"/>
      <c r="H33" s="22"/>
      <c r="I33" s="22"/>
      <c r="J33" s="22"/>
      <c r="K33" s="22"/>
      <c r="L33" s="22"/>
      <c r="M33" s="22"/>
      <c r="N33" s="22"/>
      <c r="O33" s="22"/>
      <c r="P33" s="22"/>
      <c r="Q33" s="22"/>
      <c r="R33" s="22"/>
      <c r="S33" s="22"/>
      <c r="T33" s="22"/>
      <c r="V33" s="46" t="str">
        <f t="shared" si="2"/>
        <v>Y</v>
      </c>
      <c r="W33" s="18"/>
      <c r="X33" s="22" t="s">
        <v>222</v>
      </c>
      <c r="Y33" s="22" t="s">
        <v>222</v>
      </c>
      <c r="Z33" s="22" t="s">
        <v>222</v>
      </c>
      <c r="AA33" s="24" t="str">
        <f t="shared" si="3"/>
        <v>Y</v>
      </c>
      <c r="AB33" s="47" t="str">
        <f t="shared" si="4"/>
        <v xml:space="preserve">AU-6 </v>
      </c>
      <c r="AC33" s="26"/>
      <c r="AD33" s="26" t="s">
        <v>232</v>
      </c>
      <c r="AE33" s="26" t="s">
        <v>908</v>
      </c>
      <c r="AF33" s="27">
        <f t="shared" si="5"/>
        <v>0</v>
      </c>
      <c r="AH33" s="30" t="str">
        <f t="shared" si="0"/>
        <v>Y</v>
      </c>
    </row>
    <row r="34" spans="1:34" x14ac:dyDescent="0.3">
      <c r="A34" s="15" t="s">
        <v>188</v>
      </c>
      <c r="B34" s="22"/>
      <c r="C34" s="22" t="str">
        <f t="shared" si="12"/>
        <v>S</v>
      </c>
      <c r="D34" s="22"/>
      <c r="E34" s="22"/>
      <c r="F34" s="22"/>
      <c r="G34" s="22"/>
      <c r="H34" s="22"/>
      <c r="I34" s="22"/>
      <c r="J34" s="22"/>
      <c r="K34" s="22"/>
      <c r="L34" s="22"/>
      <c r="M34" s="22"/>
      <c r="N34" s="22"/>
      <c r="O34" s="22"/>
      <c r="P34" s="22"/>
      <c r="Q34" s="22"/>
      <c r="R34" s="22"/>
      <c r="S34" s="22"/>
      <c r="T34" s="22"/>
      <c r="V34" s="46" t="str">
        <f t="shared" si="2"/>
        <v>Y</v>
      </c>
      <c r="W34" s="18"/>
      <c r="X34" s="45" t="s">
        <v>223</v>
      </c>
      <c r="Y34" s="22" t="s">
        <v>222</v>
      </c>
      <c r="Z34" s="22" t="s">
        <v>222</v>
      </c>
      <c r="AA34" s="24" t="str">
        <f t="shared" si="3"/>
        <v>N</v>
      </c>
      <c r="AB34" s="47" t="str">
        <f t="shared" si="4"/>
        <v xml:space="preserve">AU-7 </v>
      </c>
      <c r="AC34" s="26"/>
      <c r="AD34" s="28" t="s">
        <v>225</v>
      </c>
      <c r="AE34" s="28" t="s">
        <v>225</v>
      </c>
      <c r="AF34" s="27">
        <f t="shared" si="5"/>
        <v>0</v>
      </c>
      <c r="AH34" s="30" t="str">
        <f t="shared" si="0"/>
        <v>N</v>
      </c>
    </row>
    <row r="35" spans="1:34" x14ac:dyDescent="0.3">
      <c r="A35" s="15" t="s">
        <v>189</v>
      </c>
      <c r="B35" s="22"/>
      <c r="C35" s="22" t="str">
        <f t="shared" si="12"/>
        <v>S</v>
      </c>
      <c r="D35" s="22"/>
      <c r="E35" s="22"/>
      <c r="F35" s="22"/>
      <c r="G35" s="22"/>
      <c r="H35" s="22"/>
      <c r="I35" s="22"/>
      <c r="J35" s="22"/>
      <c r="K35" s="22"/>
      <c r="L35" s="22"/>
      <c r="M35" s="22"/>
      <c r="N35" s="22"/>
      <c r="O35" s="22"/>
      <c r="P35" s="22"/>
      <c r="Q35" s="22"/>
      <c r="R35" s="22"/>
      <c r="S35" s="22"/>
      <c r="T35" s="22"/>
      <c r="V35" s="46" t="str">
        <f t="shared" si="2"/>
        <v>Y</v>
      </c>
      <c r="W35" s="18"/>
      <c r="X35" s="22" t="s">
        <v>222</v>
      </c>
      <c r="Y35" s="22" t="s">
        <v>222</v>
      </c>
      <c r="Z35" s="22" t="s">
        <v>222</v>
      </c>
      <c r="AA35" s="24" t="str">
        <f t="shared" si="3"/>
        <v>Y</v>
      </c>
      <c r="AB35" s="47" t="str">
        <f t="shared" si="4"/>
        <v xml:space="preserve">AU-8 </v>
      </c>
      <c r="AC35" s="26"/>
      <c r="AD35" s="28" t="s">
        <v>225</v>
      </c>
      <c r="AE35" s="28" t="s">
        <v>225</v>
      </c>
      <c r="AF35" s="27">
        <f t="shared" si="5"/>
        <v>0</v>
      </c>
      <c r="AH35" s="30" t="str">
        <f t="shared" si="0"/>
        <v>Y</v>
      </c>
    </row>
    <row r="36" spans="1:34" x14ac:dyDescent="0.3">
      <c r="A36" s="15" t="s">
        <v>18</v>
      </c>
      <c r="B36" s="22"/>
      <c r="C36" s="22" t="str">
        <f t="shared" si="12"/>
        <v>S</v>
      </c>
      <c r="D36" s="22"/>
      <c r="E36" s="22"/>
      <c r="F36" s="22"/>
      <c r="G36" s="22" t="str">
        <f>IF(G$5="S","S","x")</f>
        <v>S</v>
      </c>
      <c r="H36" s="22" t="str">
        <f>IF(H$5="S","S","x")</f>
        <v>S</v>
      </c>
      <c r="I36" s="22"/>
      <c r="J36" s="22"/>
      <c r="K36" s="22"/>
      <c r="L36" s="22"/>
      <c r="M36" s="22"/>
      <c r="N36" s="22"/>
      <c r="O36" s="22"/>
      <c r="P36" s="22"/>
      <c r="Q36" s="22"/>
      <c r="R36" s="22"/>
      <c r="S36" s="22"/>
      <c r="T36" s="22"/>
      <c r="V36" s="46" t="str">
        <f t="shared" si="2"/>
        <v>Y</v>
      </c>
      <c r="W36" s="18"/>
      <c r="X36" s="22" t="s">
        <v>222</v>
      </c>
      <c r="Y36" s="22" t="s">
        <v>222</v>
      </c>
      <c r="Z36" s="22" t="s">
        <v>222</v>
      </c>
      <c r="AA36" s="24" t="str">
        <f t="shared" si="3"/>
        <v>Y</v>
      </c>
      <c r="AB36" s="47" t="str">
        <f t="shared" si="4"/>
        <v xml:space="preserve">AU-9 </v>
      </c>
      <c r="AC36" s="26"/>
      <c r="AD36" s="28" t="s">
        <v>909</v>
      </c>
      <c r="AE36" s="26" t="s">
        <v>235</v>
      </c>
      <c r="AF36" s="27">
        <f t="shared" si="5"/>
        <v>0</v>
      </c>
      <c r="AH36" s="30" t="str">
        <f t="shared" si="0"/>
        <v>Y</v>
      </c>
    </row>
    <row r="37" spans="1:34" x14ac:dyDescent="0.3">
      <c r="A37" s="15" t="s">
        <v>19</v>
      </c>
      <c r="B37" s="22"/>
      <c r="C37" s="22" t="str">
        <f t="shared" si="12"/>
        <v>S</v>
      </c>
      <c r="D37" s="22"/>
      <c r="E37" s="22"/>
      <c r="F37" s="22"/>
      <c r="G37" s="22"/>
      <c r="H37" s="22"/>
      <c r="I37" s="22"/>
      <c r="J37" s="22"/>
      <c r="K37" s="22"/>
      <c r="L37" s="22" t="str">
        <f t="shared" ref="L37:M37" si="14">IF(L$5="S","S","x")</f>
        <v>S</v>
      </c>
      <c r="M37" s="22" t="str">
        <f t="shared" si="14"/>
        <v>S</v>
      </c>
      <c r="N37" s="22"/>
      <c r="O37" s="22"/>
      <c r="P37" s="22"/>
      <c r="Q37" s="22"/>
      <c r="R37" s="22"/>
      <c r="S37" s="22"/>
      <c r="T37" s="22"/>
      <c r="V37" s="46" t="str">
        <f t="shared" si="2"/>
        <v>Y</v>
      </c>
      <c r="W37" s="18"/>
      <c r="X37" s="45" t="s">
        <v>223</v>
      </c>
      <c r="Y37" s="45" t="s">
        <v>223</v>
      </c>
      <c r="Z37" s="22" t="s">
        <v>222</v>
      </c>
      <c r="AA37" s="24" t="str">
        <f t="shared" si="3"/>
        <v>N</v>
      </c>
      <c r="AB37" s="47" t="str">
        <f t="shared" si="4"/>
        <v>AU-10</v>
      </c>
      <c r="AC37" s="26"/>
      <c r="AD37" s="26"/>
      <c r="AE37" s="26"/>
      <c r="AF37" s="27">
        <f t="shared" si="5"/>
        <v>0</v>
      </c>
      <c r="AH37" s="30" t="str">
        <f t="shared" si="0"/>
        <v>N</v>
      </c>
    </row>
    <row r="38" spans="1:34" x14ac:dyDescent="0.3">
      <c r="A38" s="15" t="s">
        <v>20</v>
      </c>
      <c r="B38" s="22"/>
      <c r="C38" s="22" t="str">
        <f t="shared" si="12"/>
        <v>S</v>
      </c>
      <c r="D38" s="22"/>
      <c r="E38" s="22"/>
      <c r="F38" s="22"/>
      <c r="G38" s="22" t="str">
        <f>IF(G$5="S","S","x")</f>
        <v>S</v>
      </c>
      <c r="H38" s="22"/>
      <c r="I38" s="22"/>
      <c r="J38" s="22"/>
      <c r="K38" s="22"/>
      <c r="L38" s="22"/>
      <c r="M38" s="22"/>
      <c r="N38" s="22"/>
      <c r="O38" s="22"/>
      <c r="P38" s="22"/>
      <c r="Q38" s="22"/>
      <c r="R38" s="22"/>
      <c r="S38" s="22"/>
      <c r="T38" s="22"/>
      <c r="V38" s="46" t="str">
        <f t="shared" si="2"/>
        <v>Y</v>
      </c>
      <c r="W38" s="18"/>
      <c r="X38" s="22" t="s">
        <v>222</v>
      </c>
      <c r="Y38" s="22" t="s">
        <v>222</v>
      </c>
      <c r="Z38" s="22" t="s">
        <v>222</v>
      </c>
      <c r="AA38" s="24" t="str">
        <f t="shared" si="3"/>
        <v>Y</v>
      </c>
      <c r="AB38" s="47" t="str">
        <f t="shared" si="4"/>
        <v>AU-11</v>
      </c>
      <c r="AC38" s="26"/>
      <c r="AD38" s="26"/>
      <c r="AE38" s="26"/>
      <c r="AF38" s="27">
        <f t="shared" si="5"/>
        <v>0</v>
      </c>
      <c r="AH38" s="30" t="str">
        <f t="shared" si="0"/>
        <v>Y</v>
      </c>
    </row>
    <row r="39" spans="1:34" x14ac:dyDescent="0.3">
      <c r="A39" s="15" t="s">
        <v>21</v>
      </c>
      <c r="B39" s="22"/>
      <c r="C39" s="22" t="str">
        <f t="shared" si="12"/>
        <v>S</v>
      </c>
      <c r="D39" s="22"/>
      <c r="E39" s="22"/>
      <c r="F39" s="22"/>
      <c r="G39" s="22"/>
      <c r="H39" s="22"/>
      <c r="I39" s="22"/>
      <c r="J39" s="22"/>
      <c r="K39" s="22"/>
      <c r="L39" s="22"/>
      <c r="M39" s="22"/>
      <c r="N39" s="22"/>
      <c r="O39" s="22"/>
      <c r="P39" s="22"/>
      <c r="Q39" s="22"/>
      <c r="R39" s="22"/>
      <c r="S39" s="22"/>
      <c r="T39" s="22"/>
      <c r="V39" s="46" t="str">
        <f t="shared" si="2"/>
        <v>Y</v>
      </c>
      <c r="W39" s="18"/>
      <c r="X39" s="22" t="s">
        <v>222</v>
      </c>
      <c r="Y39" s="22" t="s">
        <v>222</v>
      </c>
      <c r="Z39" s="22" t="s">
        <v>222</v>
      </c>
      <c r="AA39" s="24" t="str">
        <f t="shared" si="3"/>
        <v>Y</v>
      </c>
      <c r="AB39" s="47" t="str">
        <f t="shared" si="4"/>
        <v>AU-12</v>
      </c>
      <c r="AC39" s="26"/>
      <c r="AD39" s="26"/>
      <c r="AE39" s="26" t="s">
        <v>232</v>
      </c>
      <c r="AF39" s="27">
        <f t="shared" si="5"/>
        <v>0</v>
      </c>
      <c r="AH39" s="30" t="str">
        <f t="shared" si="0"/>
        <v>Y</v>
      </c>
    </row>
    <row r="40" spans="1:34" x14ac:dyDescent="0.3">
      <c r="A40" s="15" t="s">
        <v>22</v>
      </c>
      <c r="B40" s="22"/>
      <c r="C40" s="22" t="str">
        <f t="shared" si="12"/>
        <v>S</v>
      </c>
      <c r="D40" s="22"/>
      <c r="E40" s="22"/>
      <c r="F40" s="22"/>
      <c r="G40" s="22"/>
      <c r="H40" s="22"/>
      <c r="I40" s="22"/>
      <c r="J40" s="22"/>
      <c r="K40" s="22"/>
      <c r="L40" s="22"/>
      <c r="M40" s="22"/>
      <c r="N40" s="22"/>
      <c r="O40" s="22"/>
      <c r="P40" s="22"/>
      <c r="Q40" s="22"/>
      <c r="R40" s="22"/>
      <c r="S40" s="22"/>
      <c r="T40" s="22"/>
      <c r="V40" s="46" t="str">
        <f t="shared" si="2"/>
        <v>Y</v>
      </c>
      <c r="W40" s="18"/>
      <c r="X40" s="45" t="s">
        <v>223</v>
      </c>
      <c r="Y40" s="45" t="s">
        <v>223</v>
      </c>
      <c r="Z40" s="45" t="s">
        <v>223</v>
      </c>
      <c r="AA40" s="24" t="str">
        <f t="shared" si="3"/>
        <v>N</v>
      </c>
      <c r="AB40" s="47" t="str">
        <f t="shared" si="4"/>
        <v>AU-13</v>
      </c>
      <c r="AC40" s="26"/>
      <c r="AD40" s="26"/>
      <c r="AE40" s="26"/>
      <c r="AF40" s="27">
        <f t="shared" si="5"/>
        <v>0</v>
      </c>
      <c r="AH40" s="30" t="str">
        <f t="shared" si="0"/>
        <v>N</v>
      </c>
    </row>
    <row r="41" spans="1:34" x14ac:dyDescent="0.3">
      <c r="A41" s="15" t="s">
        <v>23</v>
      </c>
      <c r="B41" s="22"/>
      <c r="C41" s="22" t="str">
        <f t="shared" si="12"/>
        <v>S</v>
      </c>
      <c r="D41" s="22"/>
      <c r="E41" s="22"/>
      <c r="F41" s="22"/>
      <c r="G41" s="22"/>
      <c r="H41" s="22"/>
      <c r="I41" s="22"/>
      <c r="J41" s="22"/>
      <c r="K41" s="22"/>
      <c r="L41" s="22"/>
      <c r="M41" s="22"/>
      <c r="N41" s="22"/>
      <c r="O41" s="22"/>
      <c r="P41" s="22"/>
      <c r="Q41" s="22"/>
      <c r="R41" s="22"/>
      <c r="S41" s="22"/>
      <c r="T41" s="22"/>
      <c r="V41" s="46" t="str">
        <f t="shared" si="2"/>
        <v>Y</v>
      </c>
      <c r="W41" s="18"/>
      <c r="X41" s="45" t="s">
        <v>223</v>
      </c>
      <c r="Y41" s="45" t="s">
        <v>223</v>
      </c>
      <c r="Z41" s="45" t="s">
        <v>223</v>
      </c>
      <c r="AA41" s="24" t="str">
        <f t="shared" si="3"/>
        <v>N</v>
      </c>
      <c r="AB41" s="47" t="str">
        <f t="shared" si="4"/>
        <v>AU-14</v>
      </c>
      <c r="AC41" s="26"/>
      <c r="AD41" s="26"/>
      <c r="AE41" s="26"/>
      <c r="AF41" s="27">
        <f t="shared" si="5"/>
        <v>0</v>
      </c>
      <c r="AH41" s="30" t="str">
        <f t="shared" si="0"/>
        <v>N</v>
      </c>
    </row>
    <row r="42" spans="1:34" x14ac:dyDescent="0.3">
      <c r="A42" s="15" t="s">
        <v>24</v>
      </c>
      <c r="B42" s="22"/>
      <c r="C42" s="22" t="str">
        <f t="shared" si="12"/>
        <v>S</v>
      </c>
      <c r="D42" s="22"/>
      <c r="E42" s="22"/>
      <c r="F42" s="22"/>
      <c r="G42" s="22"/>
      <c r="H42" s="22"/>
      <c r="I42" s="22"/>
      <c r="J42" s="22"/>
      <c r="K42" s="22"/>
      <c r="L42" s="22"/>
      <c r="M42" s="22"/>
      <c r="N42" s="22"/>
      <c r="O42" s="22"/>
      <c r="P42" s="22"/>
      <c r="Q42" s="22"/>
      <c r="R42" s="22"/>
      <c r="S42" s="22"/>
      <c r="T42" s="22"/>
      <c r="V42" s="46" t="str">
        <f t="shared" si="2"/>
        <v>Y</v>
      </c>
      <c r="W42" s="18"/>
      <c r="X42" s="45" t="s">
        <v>223</v>
      </c>
      <c r="Y42" s="45" t="s">
        <v>223</v>
      </c>
      <c r="Z42" s="45" t="s">
        <v>223</v>
      </c>
      <c r="AA42" s="24" t="str">
        <f t="shared" si="3"/>
        <v>N</v>
      </c>
      <c r="AB42" s="47" t="str">
        <f t="shared" si="4"/>
        <v>AU-15</v>
      </c>
      <c r="AC42" s="26"/>
      <c r="AD42" s="26"/>
      <c r="AE42" s="26"/>
      <c r="AF42" s="27">
        <f t="shared" si="5"/>
        <v>0</v>
      </c>
      <c r="AH42" s="30" t="str">
        <f t="shared" ref="AH42:AH73" si="15">IF(V42="N","N",IF(OR(AF42="",AF42=0),AA42,CONCATENATE(AA42," + ",AF42)))</f>
        <v>N</v>
      </c>
    </row>
    <row r="43" spans="1:34" x14ac:dyDescent="0.3">
      <c r="A43" s="15" t="s">
        <v>25</v>
      </c>
      <c r="B43" s="22"/>
      <c r="C43" s="22" t="str">
        <f t="shared" si="12"/>
        <v>S</v>
      </c>
      <c r="D43" s="22"/>
      <c r="E43" s="22"/>
      <c r="F43" s="22"/>
      <c r="G43" s="22"/>
      <c r="H43" s="22"/>
      <c r="I43" s="22"/>
      <c r="J43" s="22"/>
      <c r="K43" s="22"/>
      <c r="L43" s="22"/>
      <c r="M43" s="22"/>
      <c r="N43" s="22"/>
      <c r="O43" s="22"/>
      <c r="P43" s="22"/>
      <c r="Q43" s="22"/>
      <c r="R43" s="22"/>
      <c r="S43" s="22"/>
      <c r="T43" s="22"/>
      <c r="V43" s="46" t="str">
        <f t="shared" si="2"/>
        <v>Y</v>
      </c>
      <c r="W43" s="18"/>
      <c r="X43" s="45" t="s">
        <v>223</v>
      </c>
      <c r="Y43" s="45" t="s">
        <v>223</v>
      </c>
      <c r="Z43" s="45" t="s">
        <v>223</v>
      </c>
      <c r="AA43" s="24" t="str">
        <f t="shared" si="3"/>
        <v>N</v>
      </c>
      <c r="AB43" s="47" t="str">
        <f t="shared" si="4"/>
        <v>AU-16</v>
      </c>
      <c r="AC43" s="26"/>
      <c r="AD43" s="26"/>
      <c r="AE43" s="26"/>
      <c r="AF43" s="27">
        <f t="shared" si="5"/>
        <v>0</v>
      </c>
      <c r="AH43" s="30" t="str">
        <f t="shared" si="15"/>
        <v>N</v>
      </c>
    </row>
    <row r="44" spans="1:34" x14ac:dyDescent="0.3">
      <c r="A44" s="15" t="s">
        <v>103</v>
      </c>
      <c r="B44" s="22"/>
      <c r="C44" s="22"/>
      <c r="D44" s="22"/>
      <c r="E44" s="22"/>
      <c r="F44" s="22"/>
      <c r="G44" s="22"/>
      <c r="H44" s="22"/>
      <c r="I44" s="22"/>
      <c r="J44" s="22"/>
      <c r="K44" s="22"/>
      <c r="L44" s="22"/>
      <c r="M44" s="22"/>
      <c r="N44" s="22" t="str">
        <f>IF(N$5="S","S","x")</f>
        <v>S</v>
      </c>
      <c r="O44" s="22"/>
      <c r="P44" s="22"/>
      <c r="Q44" s="22"/>
      <c r="R44" s="22"/>
      <c r="S44" s="22"/>
      <c r="T44" s="22"/>
      <c r="V44" s="46" t="str">
        <f t="shared" si="2"/>
        <v>Y</v>
      </c>
      <c r="W44" s="18"/>
      <c r="X44" s="22" t="s">
        <v>222</v>
      </c>
      <c r="Y44" s="22" t="s">
        <v>222</v>
      </c>
      <c r="Z44" s="22" t="s">
        <v>222</v>
      </c>
      <c r="AA44" s="24" t="str">
        <f t="shared" si="3"/>
        <v>Y</v>
      </c>
      <c r="AB44" s="47" t="str">
        <f t="shared" si="4"/>
        <v xml:space="preserve">CA-7 </v>
      </c>
      <c r="AC44" s="26"/>
      <c r="AD44" s="28" t="s">
        <v>225</v>
      </c>
      <c r="AE44" s="28" t="s">
        <v>225</v>
      </c>
      <c r="AF44" s="27">
        <f t="shared" si="5"/>
        <v>0</v>
      </c>
      <c r="AH44" s="30" t="str">
        <f t="shared" si="15"/>
        <v>Y</v>
      </c>
    </row>
    <row r="45" spans="1:34" x14ac:dyDescent="0.3">
      <c r="A45" s="15" t="s">
        <v>30</v>
      </c>
      <c r="B45" s="22"/>
      <c r="C45" s="22"/>
      <c r="D45" s="22"/>
      <c r="E45" s="22" t="str">
        <f t="shared" ref="E45:F52" si="16">IF(E$5="S","S","x")</f>
        <v>x</v>
      </c>
      <c r="F45" s="22"/>
      <c r="G45" s="22"/>
      <c r="H45" s="22" t="str">
        <f t="shared" ref="H45:H47" si="17">IF(H$5="S","S","x")</f>
        <v>S</v>
      </c>
      <c r="I45" s="22"/>
      <c r="J45" s="22"/>
      <c r="K45" s="22"/>
      <c r="L45" s="22" t="str">
        <f t="shared" ref="L45:M45" si="18">IF(L$5="S","S","x")</f>
        <v>S</v>
      </c>
      <c r="M45" s="22" t="str">
        <f t="shared" si="18"/>
        <v>S</v>
      </c>
      <c r="N45" s="22"/>
      <c r="O45" s="22"/>
      <c r="P45" s="22"/>
      <c r="Q45" s="22"/>
      <c r="R45" s="22"/>
      <c r="S45" s="22"/>
      <c r="T45" s="22"/>
      <c r="V45" s="46" t="str">
        <f t="shared" si="2"/>
        <v>Y</v>
      </c>
      <c r="W45" s="18"/>
      <c r="X45" s="22" t="s">
        <v>222</v>
      </c>
      <c r="Y45" s="22" t="s">
        <v>222</v>
      </c>
      <c r="Z45" s="22" t="s">
        <v>222</v>
      </c>
      <c r="AA45" s="24" t="str">
        <f t="shared" si="3"/>
        <v>Y</v>
      </c>
      <c r="AB45" s="47" t="str">
        <f t="shared" si="4"/>
        <v xml:space="preserve">CM-1 </v>
      </c>
      <c r="AC45" s="26"/>
      <c r="AD45" s="26"/>
      <c r="AE45" s="26"/>
      <c r="AF45" s="27">
        <f t="shared" si="5"/>
        <v>0</v>
      </c>
      <c r="AH45" s="30" t="str">
        <f t="shared" si="15"/>
        <v>Y</v>
      </c>
    </row>
    <row r="46" spans="1:34" x14ac:dyDescent="0.3">
      <c r="A46" s="15" t="s">
        <v>31</v>
      </c>
      <c r="B46" s="22"/>
      <c r="C46" s="22"/>
      <c r="D46" s="22"/>
      <c r="E46" s="22" t="str">
        <f t="shared" si="16"/>
        <v>x</v>
      </c>
      <c r="F46" s="22" t="str">
        <f t="shared" si="16"/>
        <v>S</v>
      </c>
      <c r="G46" s="22"/>
      <c r="H46" s="22" t="str">
        <f t="shared" si="17"/>
        <v>S</v>
      </c>
      <c r="I46" s="22"/>
      <c r="J46" s="22"/>
      <c r="K46" s="22"/>
      <c r="L46" s="22"/>
      <c r="M46" s="22"/>
      <c r="N46" s="22"/>
      <c r="O46" s="22"/>
      <c r="P46" s="22"/>
      <c r="Q46" s="22"/>
      <c r="R46" s="22"/>
      <c r="S46" s="22"/>
      <c r="T46" s="22"/>
      <c r="V46" s="46" t="str">
        <f t="shared" si="2"/>
        <v>Y</v>
      </c>
      <c r="W46" s="18"/>
      <c r="X46" s="22" t="s">
        <v>222</v>
      </c>
      <c r="Y46" s="22" t="s">
        <v>222</v>
      </c>
      <c r="Z46" s="22" t="s">
        <v>222</v>
      </c>
      <c r="AA46" s="24" t="str">
        <f t="shared" si="3"/>
        <v>Y</v>
      </c>
      <c r="AB46" s="47" t="str">
        <f t="shared" si="4"/>
        <v xml:space="preserve">CM-2 </v>
      </c>
      <c r="AC46" s="26"/>
      <c r="AD46" s="26" t="s">
        <v>910</v>
      </c>
      <c r="AE46" s="26" t="s">
        <v>911</v>
      </c>
      <c r="AF46" s="27">
        <f t="shared" si="5"/>
        <v>0</v>
      </c>
      <c r="AH46" s="30" t="str">
        <f t="shared" si="15"/>
        <v>Y</v>
      </c>
    </row>
    <row r="47" spans="1:34" x14ac:dyDescent="0.3">
      <c r="A47" s="15" t="s">
        <v>32</v>
      </c>
      <c r="B47" s="22"/>
      <c r="C47" s="22"/>
      <c r="D47" s="22"/>
      <c r="E47" s="22" t="str">
        <f t="shared" si="16"/>
        <v>x</v>
      </c>
      <c r="F47" s="22" t="str">
        <f t="shared" si="16"/>
        <v>S</v>
      </c>
      <c r="G47" s="22"/>
      <c r="H47" s="22" t="str">
        <f t="shared" si="17"/>
        <v>S</v>
      </c>
      <c r="I47" s="22"/>
      <c r="J47" s="22"/>
      <c r="K47" s="22" t="str">
        <f t="shared" ref="K47:L47" si="19">IF(K$5="S","S","x")</f>
        <v>S</v>
      </c>
      <c r="L47" s="22" t="str">
        <f t="shared" si="19"/>
        <v>S</v>
      </c>
      <c r="M47" s="22"/>
      <c r="N47" s="22"/>
      <c r="O47" s="22"/>
      <c r="P47" s="22"/>
      <c r="Q47" s="22"/>
      <c r="R47" s="22"/>
      <c r="S47" s="22"/>
      <c r="T47" s="22"/>
      <c r="V47" s="46" t="str">
        <f t="shared" si="2"/>
        <v>Y</v>
      </c>
      <c r="W47" s="18"/>
      <c r="X47" s="45" t="s">
        <v>223</v>
      </c>
      <c r="Y47" s="22" t="s">
        <v>222</v>
      </c>
      <c r="Z47" s="22" t="s">
        <v>222</v>
      </c>
      <c r="AA47" s="24" t="str">
        <f t="shared" si="3"/>
        <v>N</v>
      </c>
      <c r="AB47" s="47" t="str">
        <f t="shared" si="4"/>
        <v xml:space="preserve">CM-3 </v>
      </c>
      <c r="AC47" s="26"/>
      <c r="AD47" s="28" t="s">
        <v>227</v>
      </c>
      <c r="AE47" s="26" t="s">
        <v>224</v>
      </c>
      <c r="AF47" s="27">
        <f t="shared" si="5"/>
        <v>0</v>
      </c>
      <c r="AH47" s="30" t="str">
        <f t="shared" si="15"/>
        <v>N</v>
      </c>
    </row>
    <row r="48" spans="1:34" x14ac:dyDescent="0.3">
      <c r="A48" s="15" t="s">
        <v>10</v>
      </c>
      <c r="B48" s="22" t="str">
        <f>IF(B$5="S","S","x")</f>
        <v>S</v>
      </c>
      <c r="C48" s="22"/>
      <c r="D48" s="22"/>
      <c r="E48" s="22" t="str">
        <f t="shared" si="16"/>
        <v>x</v>
      </c>
      <c r="F48" s="22" t="str">
        <f t="shared" si="16"/>
        <v>S</v>
      </c>
      <c r="G48" s="22"/>
      <c r="H48" s="22"/>
      <c r="I48" s="22"/>
      <c r="J48" s="22"/>
      <c r="K48" s="22"/>
      <c r="L48" s="22"/>
      <c r="M48" s="22"/>
      <c r="N48" s="22"/>
      <c r="O48" s="22"/>
      <c r="P48" s="22"/>
      <c r="Q48" s="22"/>
      <c r="R48" s="22"/>
      <c r="S48" s="22"/>
      <c r="T48" s="22"/>
      <c r="V48" s="46" t="str">
        <f t="shared" si="2"/>
        <v>Y</v>
      </c>
      <c r="W48" s="18"/>
      <c r="X48" s="22" t="s">
        <v>222</v>
      </c>
      <c r="Y48" s="22" t="s">
        <v>222</v>
      </c>
      <c r="Z48" s="22" t="s">
        <v>222</v>
      </c>
      <c r="AA48" s="24" t="str">
        <f t="shared" si="3"/>
        <v>Y</v>
      </c>
      <c r="AB48" s="47" t="str">
        <f t="shared" si="4"/>
        <v xml:space="preserve">CM-4 </v>
      </c>
      <c r="AC48" s="26"/>
      <c r="AD48" s="26"/>
      <c r="AE48" s="28" t="s">
        <v>225</v>
      </c>
      <c r="AF48" s="27">
        <f t="shared" si="5"/>
        <v>0</v>
      </c>
      <c r="AH48" s="30" t="str">
        <f t="shared" si="15"/>
        <v>Y</v>
      </c>
    </row>
    <row r="49" spans="1:34" x14ac:dyDescent="0.3">
      <c r="A49" s="15" t="s">
        <v>33</v>
      </c>
      <c r="B49" s="22"/>
      <c r="C49" s="22"/>
      <c r="D49" s="22"/>
      <c r="E49" s="22" t="str">
        <f t="shared" si="16"/>
        <v>x</v>
      </c>
      <c r="F49" s="22" t="str">
        <f t="shared" si="16"/>
        <v>S</v>
      </c>
      <c r="G49" s="22"/>
      <c r="H49" s="22" t="str">
        <f t="shared" ref="H49:H50" si="20">IF(H$5="S","S","x")</f>
        <v>S</v>
      </c>
      <c r="I49" s="22"/>
      <c r="J49" s="22"/>
      <c r="K49" s="22"/>
      <c r="L49" s="22"/>
      <c r="M49" s="22"/>
      <c r="N49" s="22"/>
      <c r="O49" s="22"/>
      <c r="P49" s="22"/>
      <c r="Q49" s="22"/>
      <c r="R49" s="22"/>
      <c r="S49" s="22"/>
      <c r="T49" s="22"/>
      <c r="V49" s="46" t="str">
        <f t="shared" si="2"/>
        <v>Y</v>
      </c>
      <c r="W49" s="18"/>
      <c r="X49" s="45" t="s">
        <v>223</v>
      </c>
      <c r="Y49" s="22" t="s">
        <v>222</v>
      </c>
      <c r="Z49" s="22" t="s">
        <v>222</v>
      </c>
      <c r="AA49" s="24" t="str">
        <f t="shared" si="3"/>
        <v>N</v>
      </c>
      <c r="AB49" s="47" t="str">
        <f t="shared" si="4"/>
        <v xml:space="preserve">CM-5 </v>
      </c>
      <c r="AC49" s="26"/>
      <c r="AD49" s="26"/>
      <c r="AE49" s="26" t="s">
        <v>228</v>
      </c>
      <c r="AF49" s="27">
        <f t="shared" si="5"/>
        <v>0</v>
      </c>
      <c r="AH49" s="30" t="str">
        <f t="shared" si="15"/>
        <v>N</v>
      </c>
    </row>
    <row r="50" spans="1:34" x14ac:dyDescent="0.3">
      <c r="A50" s="15" t="s">
        <v>34</v>
      </c>
      <c r="B50" s="22"/>
      <c r="C50" s="22"/>
      <c r="D50" s="22"/>
      <c r="E50" s="22" t="str">
        <f t="shared" si="16"/>
        <v>x</v>
      </c>
      <c r="F50" s="22"/>
      <c r="G50" s="22"/>
      <c r="H50" s="22" t="str">
        <f t="shared" si="20"/>
        <v>S</v>
      </c>
      <c r="I50" s="22"/>
      <c r="J50" s="22"/>
      <c r="K50" s="22"/>
      <c r="L50" s="22" t="str">
        <f>IF(L$5="S","S","x")</f>
        <v>S</v>
      </c>
      <c r="M50" s="22"/>
      <c r="N50" s="22"/>
      <c r="O50" s="22"/>
      <c r="P50" s="22" t="str">
        <f t="shared" ref="P50:P51" si="21">IF(P$5="S","S","x")</f>
        <v>S</v>
      </c>
      <c r="Q50" s="22"/>
      <c r="R50" s="22"/>
      <c r="S50" s="22"/>
      <c r="T50" s="22"/>
      <c r="V50" s="46" t="str">
        <f t="shared" si="2"/>
        <v>Y</v>
      </c>
      <c r="W50" s="18"/>
      <c r="X50" s="22" t="s">
        <v>222</v>
      </c>
      <c r="Y50" s="22" t="s">
        <v>222</v>
      </c>
      <c r="Z50" s="22" t="s">
        <v>222</v>
      </c>
      <c r="AA50" s="24" t="str">
        <f t="shared" si="3"/>
        <v>Y</v>
      </c>
      <c r="AB50" s="47" t="str">
        <f t="shared" si="4"/>
        <v xml:space="preserve">CM-6 </v>
      </c>
      <c r="AC50" s="26"/>
      <c r="AD50" s="28" t="s">
        <v>229</v>
      </c>
      <c r="AE50" s="26" t="s">
        <v>224</v>
      </c>
      <c r="AF50" s="27">
        <f t="shared" si="5"/>
        <v>0</v>
      </c>
      <c r="AH50" s="30" t="str">
        <f t="shared" si="15"/>
        <v>Y</v>
      </c>
    </row>
    <row r="51" spans="1:34" x14ac:dyDescent="0.3">
      <c r="A51" s="15" t="s">
        <v>35</v>
      </c>
      <c r="B51" s="22"/>
      <c r="C51" s="22"/>
      <c r="D51" s="22"/>
      <c r="E51" s="22" t="str">
        <f t="shared" si="16"/>
        <v>x</v>
      </c>
      <c r="F51" s="22"/>
      <c r="G51" s="22"/>
      <c r="H51" s="22"/>
      <c r="I51" s="22"/>
      <c r="J51" s="22"/>
      <c r="K51" s="22"/>
      <c r="L51" s="22"/>
      <c r="M51" s="22"/>
      <c r="N51" s="22"/>
      <c r="O51" s="22"/>
      <c r="P51" s="22" t="str">
        <f t="shared" si="21"/>
        <v>S</v>
      </c>
      <c r="Q51" s="22"/>
      <c r="R51" s="22"/>
      <c r="S51" s="22"/>
      <c r="T51" s="22"/>
      <c r="V51" s="46" t="str">
        <f t="shared" si="2"/>
        <v>Y</v>
      </c>
      <c r="W51" s="18"/>
      <c r="X51" s="22" t="s">
        <v>222</v>
      </c>
      <c r="Y51" s="22" t="s">
        <v>222</v>
      </c>
      <c r="Z51" s="22" t="s">
        <v>222</v>
      </c>
      <c r="AA51" s="24" t="str">
        <f t="shared" si="3"/>
        <v>Y</v>
      </c>
      <c r="AB51" s="47" t="str">
        <f t="shared" si="4"/>
        <v xml:space="preserve">CM-7 </v>
      </c>
      <c r="AC51" s="26"/>
      <c r="AD51" s="26" t="s">
        <v>231</v>
      </c>
      <c r="AE51" s="26" t="s">
        <v>912</v>
      </c>
      <c r="AF51" s="27">
        <f t="shared" si="5"/>
        <v>0</v>
      </c>
      <c r="AH51" s="30" t="str">
        <f t="shared" si="15"/>
        <v>Y</v>
      </c>
    </row>
    <row r="52" spans="1:34" x14ac:dyDescent="0.3">
      <c r="A52" s="15" t="s">
        <v>36</v>
      </c>
      <c r="B52" s="22"/>
      <c r="C52" s="22"/>
      <c r="D52" s="22"/>
      <c r="E52" s="22" t="str">
        <f t="shared" si="16"/>
        <v>x</v>
      </c>
      <c r="F52" s="22"/>
      <c r="G52" s="22"/>
      <c r="H52" s="22"/>
      <c r="I52" s="22"/>
      <c r="J52" s="22"/>
      <c r="K52" s="22"/>
      <c r="L52" s="22"/>
      <c r="M52" s="22"/>
      <c r="N52" s="22"/>
      <c r="O52" s="22"/>
      <c r="P52" s="22"/>
      <c r="Q52" s="22"/>
      <c r="R52" s="22"/>
      <c r="S52" s="22"/>
      <c r="T52" s="22"/>
      <c r="V52" s="46" t="str">
        <f t="shared" si="2"/>
        <v>N</v>
      </c>
      <c r="W52" s="18"/>
      <c r="X52" s="45" t="s">
        <v>223</v>
      </c>
      <c r="Y52" s="22" t="s">
        <v>222</v>
      </c>
      <c r="Z52" s="22" t="s">
        <v>222</v>
      </c>
      <c r="AA52" s="24" t="str">
        <f t="shared" si="3"/>
        <v>N</v>
      </c>
      <c r="AB52" s="47" t="str">
        <f t="shared" si="4"/>
        <v xml:space="preserve">CM-9 </v>
      </c>
      <c r="AC52" s="26"/>
      <c r="AD52" s="26"/>
      <c r="AE52" s="26"/>
      <c r="AF52" s="27">
        <f t="shared" si="5"/>
        <v>0</v>
      </c>
      <c r="AH52" s="30" t="str">
        <f t="shared" si="15"/>
        <v>N</v>
      </c>
    </row>
    <row r="53" spans="1:34" x14ac:dyDescent="0.3">
      <c r="A53" s="15" t="s">
        <v>53</v>
      </c>
      <c r="B53" s="22"/>
      <c r="C53" s="22"/>
      <c r="D53" s="22"/>
      <c r="E53" s="22"/>
      <c r="F53" s="22"/>
      <c r="G53" s="22"/>
      <c r="H53" s="22" t="str">
        <f t="shared" ref="H53:H62" si="22">IF(H$5="S","S","x")</f>
        <v>S</v>
      </c>
      <c r="I53" s="22"/>
      <c r="J53" s="22"/>
      <c r="K53" s="22"/>
      <c r="L53" s="22"/>
      <c r="M53" s="22"/>
      <c r="N53" s="22"/>
      <c r="O53" s="22"/>
      <c r="P53" s="22"/>
      <c r="Q53" s="22" t="str">
        <f t="shared" ref="Q53:Q54" si="23">IF(Q$5="S","S","x")</f>
        <v>S</v>
      </c>
      <c r="R53" s="22"/>
      <c r="S53" s="22"/>
      <c r="T53" s="22"/>
      <c r="V53" s="46" t="str">
        <f t="shared" si="2"/>
        <v>Y</v>
      </c>
      <c r="W53" s="18"/>
      <c r="X53" s="22" t="s">
        <v>222</v>
      </c>
      <c r="Y53" s="22" t="s">
        <v>222</v>
      </c>
      <c r="Z53" s="22" t="s">
        <v>222</v>
      </c>
      <c r="AA53" s="24" t="str">
        <f t="shared" si="3"/>
        <v>Y</v>
      </c>
      <c r="AB53" s="47" t="str">
        <f t="shared" si="4"/>
        <v xml:space="preserve">CP-1 </v>
      </c>
      <c r="AC53" s="26" t="s">
        <v>230</v>
      </c>
      <c r="AD53" s="26" t="s">
        <v>230</v>
      </c>
      <c r="AE53" s="26" t="s">
        <v>230</v>
      </c>
      <c r="AF53" s="27" t="str">
        <f t="shared" si="5"/>
        <v/>
      </c>
      <c r="AH53" s="30" t="str">
        <f t="shared" si="15"/>
        <v>Y</v>
      </c>
    </row>
    <row r="54" spans="1:34" x14ac:dyDescent="0.3">
      <c r="A54" s="15" t="s">
        <v>54</v>
      </c>
      <c r="B54" s="22"/>
      <c r="C54" s="22"/>
      <c r="D54" s="22"/>
      <c r="E54" s="22"/>
      <c r="F54" s="22"/>
      <c r="G54" s="22"/>
      <c r="H54" s="22" t="str">
        <f t="shared" si="22"/>
        <v>S</v>
      </c>
      <c r="I54" s="22"/>
      <c r="J54" s="22"/>
      <c r="K54" s="22"/>
      <c r="L54" s="22"/>
      <c r="M54" s="22"/>
      <c r="N54" s="22"/>
      <c r="O54" s="22"/>
      <c r="P54" s="22"/>
      <c r="Q54" s="22" t="str">
        <f t="shared" si="23"/>
        <v>S</v>
      </c>
      <c r="R54" s="22"/>
      <c r="S54" s="22"/>
      <c r="T54" s="22"/>
      <c r="V54" s="46" t="str">
        <f t="shared" si="2"/>
        <v>Y</v>
      </c>
      <c r="W54" s="18"/>
      <c r="X54" s="22" t="s">
        <v>222</v>
      </c>
      <c r="Y54" s="22" t="s">
        <v>222</v>
      </c>
      <c r="Z54" s="22" t="s">
        <v>222</v>
      </c>
      <c r="AA54" s="24" t="str">
        <f t="shared" si="3"/>
        <v>Y</v>
      </c>
      <c r="AB54" s="47" t="str">
        <f t="shared" si="4"/>
        <v xml:space="preserve">CP-2 </v>
      </c>
      <c r="AC54" s="26" t="s">
        <v>230</v>
      </c>
      <c r="AD54" s="28" t="s">
        <v>913</v>
      </c>
      <c r="AE54" s="26" t="s">
        <v>914</v>
      </c>
      <c r="AF54" s="27" t="str">
        <f t="shared" si="5"/>
        <v/>
      </c>
      <c r="AH54" s="30" t="str">
        <f t="shared" si="15"/>
        <v>Y</v>
      </c>
    </row>
    <row r="55" spans="1:34" x14ac:dyDescent="0.3">
      <c r="A55" s="15" t="s">
        <v>55</v>
      </c>
      <c r="B55" s="22"/>
      <c r="C55" s="22"/>
      <c r="D55" s="22"/>
      <c r="E55" s="22"/>
      <c r="F55" s="22"/>
      <c r="G55" s="22"/>
      <c r="H55" s="22" t="str">
        <f t="shared" si="22"/>
        <v>S</v>
      </c>
      <c r="I55" s="22"/>
      <c r="J55" s="22"/>
      <c r="K55" s="22"/>
      <c r="L55" s="22"/>
      <c r="M55" s="22"/>
      <c r="N55" s="22"/>
      <c r="O55" s="22"/>
      <c r="P55" s="22"/>
      <c r="Q55" s="22" t="str">
        <f>IF(Q$5="S","S","x")</f>
        <v>S</v>
      </c>
      <c r="R55" s="22"/>
      <c r="S55" s="22"/>
      <c r="T55" s="22"/>
      <c r="V55" s="46" t="str">
        <f t="shared" si="2"/>
        <v>Y</v>
      </c>
      <c r="W55" s="18"/>
      <c r="X55" s="22" t="s">
        <v>222</v>
      </c>
      <c r="Y55" s="22" t="s">
        <v>222</v>
      </c>
      <c r="Z55" s="22" t="s">
        <v>222</v>
      </c>
      <c r="AA55" s="24" t="str">
        <f t="shared" si="3"/>
        <v>Y</v>
      </c>
      <c r="AB55" s="47" t="str">
        <f t="shared" si="4"/>
        <v xml:space="preserve">CP-3 </v>
      </c>
      <c r="AC55" s="26" t="s">
        <v>230</v>
      </c>
      <c r="AD55" s="26" t="s">
        <v>230</v>
      </c>
      <c r="AE55" s="28" t="s">
        <v>225</v>
      </c>
      <c r="AF55" s="27" t="str">
        <f t="shared" si="5"/>
        <v/>
      </c>
      <c r="AH55" s="30" t="str">
        <f t="shared" si="15"/>
        <v>Y</v>
      </c>
    </row>
    <row r="56" spans="1:34" x14ac:dyDescent="0.3">
      <c r="A56" s="15" t="s">
        <v>56</v>
      </c>
      <c r="B56" s="22"/>
      <c r="C56" s="22"/>
      <c r="D56" s="22"/>
      <c r="E56" s="22"/>
      <c r="F56" s="22"/>
      <c r="G56" s="22"/>
      <c r="H56" s="22" t="str">
        <f t="shared" si="22"/>
        <v>S</v>
      </c>
      <c r="I56" s="22"/>
      <c r="J56" s="22"/>
      <c r="K56" s="22"/>
      <c r="L56" s="22"/>
      <c r="M56" s="22"/>
      <c r="N56" s="22"/>
      <c r="O56" s="22"/>
      <c r="P56" s="22"/>
      <c r="Q56" s="22"/>
      <c r="R56" s="22"/>
      <c r="S56" s="22"/>
      <c r="T56" s="22"/>
      <c r="V56" s="46" t="str">
        <f t="shared" si="2"/>
        <v>Y</v>
      </c>
      <c r="W56" s="18"/>
      <c r="X56" s="22" t="s">
        <v>222</v>
      </c>
      <c r="Y56" s="22" t="s">
        <v>222</v>
      </c>
      <c r="Z56" s="22" t="s">
        <v>222</v>
      </c>
      <c r="AA56" s="24" t="str">
        <f t="shared" si="3"/>
        <v>Y</v>
      </c>
      <c r="AB56" s="47" t="str">
        <f t="shared" si="4"/>
        <v xml:space="preserve">CP-4 </v>
      </c>
      <c r="AC56" s="26" t="s">
        <v>230</v>
      </c>
      <c r="AD56" s="28" t="s">
        <v>225</v>
      </c>
      <c r="AE56" s="26" t="s">
        <v>224</v>
      </c>
      <c r="AF56" s="27" t="str">
        <f t="shared" si="5"/>
        <v/>
      </c>
      <c r="AH56" s="30" t="str">
        <f t="shared" si="15"/>
        <v>Y</v>
      </c>
    </row>
    <row r="57" spans="1:34" x14ac:dyDescent="0.3">
      <c r="A57" s="15" t="s">
        <v>57</v>
      </c>
      <c r="B57" s="22"/>
      <c r="C57" s="22"/>
      <c r="D57" s="22"/>
      <c r="E57" s="22"/>
      <c r="F57" s="22"/>
      <c r="G57" s="22"/>
      <c r="H57" s="22" t="str">
        <f t="shared" si="22"/>
        <v>S</v>
      </c>
      <c r="I57" s="22"/>
      <c r="J57" s="22"/>
      <c r="K57" s="22"/>
      <c r="L57" s="22"/>
      <c r="M57" s="22"/>
      <c r="N57" s="22" t="str">
        <f>IF(N$5="S","S","x")</f>
        <v>S</v>
      </c>
      <c r="O57" s="22"/>
      <c r="P57" s="22"/>
      <c r="Q57" s="22"/>
      <c r="R57" s="22"/>
      <c r="S57" s="22"/>
      <c r="T57" s="22"/>
      <c r="V57" s="46" t="str">
        <f t="shared" si="2"/>
        <v>Y</v>
      </c>
      <c r="W57" s="18"/>
      <c r="X57" s="45" t="s">
        <v>223</v>
      </c>
      <c r="Y57" s="22" t="s">
        <v>222</v>
      </c>
      <c r="Z57" s="22" t="s">
        <v>222</v>
      </c>
      <c r="AA57" s="24" t="str">
        <f t="shared" si="3"/>
        <v>N</v>
      </c>
      <c r="AB57" s="47" t="str">
        <f t="shared" si="4"/>
        <v xml:space="preserve">CP-6 </v>
      </c>
      <c r="AC57" s="26" t="s">
        <v>230</v>
      </c>
      <c r="AD57" s="26" t="s">
        <v>232</v>
      </c>
      <c r="AE57" s="26" t="s">
        <v>228</v>
      </c>
      <c r="AF57" s="27" t="str">
        <f t="shared" si="5"/>
        <v/>
      </c>
      <c r="AH57" s="30" t="str">
        <f t="shared" si="15"/>
        <v>N</v>
      </c>
    </row>
    <row r="58" spans="1:34" x14ac:dyDescent="0.3">
      <c r="A58" s="15" t="s">
        <v>58</v>
      </c>
      <c r="B58" s="22"/>
      <c r="C58" s="22"/>
      <c r="D58" s="22"/>
      <c r="E58" s="22"/>
      <c r="F58" s="22"/>
      <c r="G58" s="22"/>
      <c r="H58" s="22" t="str">
        <f t="shared" si="22"/>
        <v>S</v>
      </c>
      <c r="I58" s="22"/>
      <c r="J58" s="22"/>
      <c r="K58" s="22"/>
      <c r="L58" s="22"/>
      <c r="M58" s="22"/>
      <c r="N58" s="22"/>
      <c r="O58" s="22"/>
      <c r="P58" s="22"/>
      <c r="Q58" s="22"/>
      <c r="R58" s="22"/>
      <c r="S58" s="22"/>
      <c r="T58" s="22"/>
      <c r="V58" s="46" t="str">
        <f t="shared" si="2"/>
        <v>Y</v>
      </c>
      <c r="W58" s="18"/>
      <c r="X58" s="45" t="s">
        <v>223</v>
      </c>
      <c r="Y58" s="22" t="s">
        <v>222</v>
      </c>
      <c r="Z58" s="22" t="s">
        <v>222</v>
      </c>
      <c r="AA58" s="24" t="str">
        <f t="shared" si="3"/>
        <v>N</v>
      </c>
      <c r="AB58" s="47" t="str">
        <f t="shared" si="4"/>
        <v xml:space="preserve">CP-7 </v>
      </c>
      <c r="AC58" s="26" t="s">
        <v>230</v>
      </c>
      <c r="AD58" s="26" t="s">
        <v>228</v>
      </c>
      <c r="AE58" s="26" t="s">
        <v>221</v>
      </c>
      <c r="AF58" s="27" t="str">
        <f t="shared" si="5"/>
        <v/>
      </c>
      <c r="AH58" s="30" t="str">
        <f t="shared" si="15"/>
        <v>N</v>
      </c>
    </row>
    <row r="59" spans="1:34" x14ac:dyDescent="0.3">
      <c r="A59" s="15" t="s">
        <v>59</v>
      </c>
      <c r="B59" s="22"/>
      <c r="C59" s="22"/>
      <c r="D59" s="22"/>
      <c r="E59" s="22"/>
      <c r="F59" s="22"/>
      <c r="G59" s="22"/>
      <c r="H59" s="22" t="str">
        <f t="shared" si="22"/>
        <v>S</v>
      </c>
      <c r="I59" s="22"/>
      <c r="J59" s="22"/>
      <c r="K59" s="22"/>
      <c r="L59" s="22"/>
      <c r="M59" s="22"/>
      <c r="N59" s="22"/>
      <c r="O59" s="22"/>
      <c r="P59" s="22"/>
      <c r="Q59" s="22"/>
      <c r="R59" s="22"/>
      <c r="S59" s="22"/>
      <c r="T59" s="22"/>
      <c r="V59" s="46" t="str">
        <f t="shared" si="2"/>
        <v>Y</v>
      </c>
      <c r="W59" s="18"/>
      <c r="X59" s="45" t="s">
        <v>223</v>
      </c>
      <c r="Y59" s="22" t="s">
        <v>222</v>
      </c>
      <c r="Z59" s="22" t="s">
        <v>222</v>
      </c>
      <c r="AA59" s="24" t="str">
        <f t="shared" si="3"/>
        <v>N</v>
      </c>
      <c r="AB59" s="47" t="str">
        <f t="shared" si="4"/>
        <v xml:space="preserve">CP-8 </v>
      </c>
      <c r="AC59" s="26" t="s">
        <v>230</v>
      </c>
      <c r="AD59" s="26" t="s">
        <v>224</v>
      </c>
      <c r="AE59" s="26" t="s">
        <v>221</v>
      </c>
      <c r="AF59" s="27" t="str">
        <f t="shared" si="5"/>
        <v/>
      </c>
      <c r="AH59" s="30" t="str">
        <f t="shared" si="15"/>
        <v>N</v>
      </c>
    </row>
    <row r="60" spans="1:34" x14ac:dyDescent="0.3">
      <c r="A60" s="15" t="s">
        <v>60</v>
      </c>
      <c r="B60" s="22"/>
      <c r="C60" s="22"/>
      <c r="D60" s="22"/>
      <c r="E60" s="22"/>
      <c r="F60" s="22"/>
      <c r="G60" s="22"/>
      <c r="H60" s="22" t="str">
        <f t="shared" si="22"/>
        <v>S</v>
      </c>
      <c r="I60" s="22"/>
      <c r="J60" s="22"/>
      <c r="K60" s="22"/>
      <c r="L60" s="22"/>
      <c r="M60" s="22"/>
      <c r="N60" s="22"/>
      <c r="O60" s="22"/>
      <c r="P60" s="22"/>
      <c r="Q60" s="22"/>
      <c r="R60" s="22"/>
      <c r="S60" s="22"/>
      <c r="T60" s="22"/>
      <c r="V60" s="46" t="str">
        <f t="shared" si="2"/>
        <v>Y</v>
      </c>
      <c r="W60" s="18"/>
      <c r="X60" s="22" t="s">
        <v>222</v>
      </c>
      <c r="Y60" s="22" t="s">
        <v>222</v>
      </c>
      <c r="Z60" s="22" t="s">
        <v>222</v>
      </c>
      <c r="AA60" s="24" t="str">
        <f t="shared" si="3"/>
        <v>Y</v>
      </c>
      <c r="AB60" s="47" t="str">
        <f t="shared" si="4"/>
        <v xml:space="preserve">CP-9 </v>
      </c>
      <c r="AC60" s="26" t="s">
        <v>230</v>
      </c>
      <c r="AD60" s="28" t="s">
        <v>225</v>
      </c>
      <c r="AE60" s="26" t="s">
        <v>233</v>
      </c>
      <c r="AF60" s="27" t="str">
        <f t="shared" si="5"/>
        <v/>
      </c>
      <c r="AH60" s="30" t="str">
        <f t="shared" si="15"/>
        <v>Y</v>
      </c>
    </row>
    <row r="61" spans="1:34" x14ac:dyDescent="0.3">
      <c r="A61" s="15" t="s">
        <v>61</v>
      </c>
      <c r="B61" s="22"/>
      <c r="C61" s="22"/>
      <c r="D61" s="22"/>
      <c r="E61" s="22"/>
      <c r="F61" s="22"/>
      <c r="G61" s="22"/>
      <c r="H61" s="22" t="str">
        <f t="shared" si="22"/>
        <v>S</v>
      </c>
      <c r="I61" s="22"/>
      <c r="J61" s="22"/>
      <c r="K61" s="22"/>
      <c r="L61" s="22"/>
      <c r="M61" s="22"/>
      <c r="N61" s="22"/>
      <c r="O61" s="22"/>
      <c r="P61" s="22"/>
      <c r="Q61" s="22"/>
      <c r="R61" s="22"/>
      <c r="S61" s="22"/>
      <c r="T61" s="22"/>
      <c r="V61" s="46" t="str">
        <f t="shared" si="2"/>
        <v>Y</v>
      </c>
      <c r="W61" s="18"/>
      <c r="X61" s="22" t="s">
        <v>222</v>
      </c>
      <c r="Y61" s="22" t="s">
        <v>222</v>
      </c>
      <c r="Z61" s="22" t="s">
        <v>222</v>
      </c>
      <c r="AA61" s="24" t="str">
        <f t="shared" si="3"/>
        <v>Y</v>
      </c>
      <c r="AB61" s="47" t="str">
        <f t="shared" si="4"/>
        <v>CP-10</v>
      </c>
      <c r="AC61" s="26" t="s">
        <v>230</v>
      </c>
      <c r="AD61" s="28" t="s">
        <v>227</v>
      </c>
      <c r="AE61" s="26" t="s">
        <v>915</v>
      </c>
      <c r="AF61" s="27" t="str">
        <f t="shared" si="5"/>
        <v/>
      </c>
      <c r="AH61" s="30" t="str">
        <f t="shared" si="15"/>
        <v>Y</v>
      </c>
    </row>
    <row r="62" spans="1:34" x14ac:dyDescent="0.3">
      <c r="A62" s="15" t="s">
        <v>62</v>
      </c>
      <c r="B62" s="22"/>
      <c r="C62" s="22"/>
      <c r="D62" s="22"/>
      <c r="E62" s="22"/>
      <c r="F62" s="22"/>
      <c r="G62" s="22"/>
      <c r="H62" s="22" t="str">
        <f t="shared" si="22"/>
        <v>S</v>
      </c>
      <c r="I62" s="22"/>
      <c r="J62" s="22"/>
      <c r="K62" s="22"/>
      <c r="L62" s="22"/>
      <c r="M62" s="22"/>
      <c r="N62" s="22"/>
      <c r="O62" s="22"/>
      <c r="P62" s="22"/>
      <c r="Q62" s="22"/>
      <c r="R62" s="22"/>
      <c r="S62" s="22"/>
      <c r="T62" s="22"/>
      <c r="V62" s="46" t="str">
        <f t="shared" si="2"/>
        <v>Y</v>
      </c>
      <c r="W62" s="18"/>
      <c r="X62" s="45" t="s">
        <v>223</v>
      </c>
      <c r="Y62" s="45" t="s">
        <v>223</v>
      </c>
      <c r="Z62" s="45" t="s">
        <v>223</v>
      </c>
      <c r="AA62" s="24" t="str">
        <f t="shared" si="3"/>
        <v>N</v>
      </c>
      <c r="AB62" s="47" t="str">
        <f t="shared" si="4"/>
        <v>CP-13</v>
      </c>
      <c r="AC62" s="26" t="s">
        <v>230</v>
      </c>
      <c r="AD62" s="26" t="s">
        <v>230</v>
      </c>
      <c r="AE62" s="26" t="s">
        <v>230</v>
      </c>
      <c r="AF62" s="27" t="str">
        <f t="shared" si="5"/>
        <v/>
      </c>
      <c r="AH62" s="30" t="str">
        <f t="shared" si="15"/>
        <v>N</v>
      </c>
    </row>
    <row r="63" spans="1:34" x14ac:dyDescent="0.3">
      <c r="A63" s="15" t="s">
        <v>39</v>
      </c>
      <c r="B63" s="22"/>
      <c r="C63" s="22"/>
      <c r="D63" s="22"/>
      <c r="E63" s="22"/>
      <c r="F63" s="22" t="str">
        <f>IF(F$5="S","S","x")</f>
        <v>S</v>
      </c>
      <c r="G63" s="22"/>
      <c r="H63" s="22"/>
      <c r="I63" s="22" t="str">
        <f>IF(I$5="S","S","x")</f>
        <v>x</v>
      </c>
      <c r="J63" s="22"/>
      <c r="K63" s="22"/>
      <c r="L63" s="22" t="str">
        <f>IF(L$5="S","S","x")</f>
        <v>S</v>
      </c>
      <c r="M63" s="22" t="str">
        <f t="shared" ref="M63:M68" si="24">IF(M$5="S","S","x")</f>
        <v>S</v>
      </c>
      <c r="N63" s="22"/>
      <c r="O63" s="22"/>
      <c r="P63" s="22"/>
      <c r="Q63" s="22"/>
      <c r="R63" s="22"/>
      <c r="S63" s="22"/>
      <c r="T63" s="22"/>
      <c r="V63" s="46" t="str">
        <f t="shared" si="2"/>
        <v>Y</v>
      </c>
      <c r="W63" s="18"/>
      <c r="X63" s="22" t="s">
        <v>222</v>
      </c>
      <c r="Y63" s="22" t="s">
        <v>222</v>
      </c>
      <c r="Z63" s="22" t="s">
        <v>222</v>
      </c>
      <c r="AA63" s="24" t="str">
        <f t="shared" si="3"/>
        <v>Y</v>
      </c>
      <c r="AB63" s="47" t="str">
        <f t="shared" si="4"/>
        <v xml:space="preserve">IA-1 </v>
      </c>
      <c r="AC63" s="26" t="s">
        <v>230</v>
      </c>
      <c r="AD63" s="26" t="s">
        <v>230</v>
      </c>
      <c r="AE63" s="26" t="s">
        <v>230</v>
      </c>
      <c r="AF63" s="27" t="str">
        <f t="shared" si="5"/>
        <v/>
      </c>
      <c r="AH63" s="30" t="str">
        <f t="shared" si="15"/>
        <v>Y</v>
      </c>
    </row>
    <row r="64" spans="1:34" x14ac:dyDescent="0.3">
      <c r="A64" s="15" t="s">
        <v>98</v>
      </c>
      <c r="B64" s="22"/>
      <c r="C64" s="22"/>
      <c r="D64" s="22"/>
      <c r="E64" s="22"/>
      <c r="F64" s="22"/>
      <c r="G64" s="22"/>
      <c r="H64" s="22"/>
      <c r="I64" s="22"/>
      <c r="J64" s="22"/>
      <c r="K64" s="22"/>
      <c r="L64" s="22"/>
      <c r="M64" s="22" t="str">
        <f t="shared" si="24"/>
        <v>S</v>
      </c>
      <c r="N64" s="22"/>
      <c r="O64" s="22"/>
      <c r="P64" s="22"/>
      <c r="Q64" s="22"/>
      <c r="R64" s="22"/>
      <c r="S64" s="22"/>
      <c r="T64" s="22"/>
      <c r="V64" s="46" t="str">
        <f t="shared" si="2"/>
        <v>Y</v>
      </c>
      <c r="W64" s="18"/>
      <c r="X64" s="22" t="s">
        <v>222</v>
      </c>
      <c r="Y64" s="22" t="s">
        <v>222</v>
      </c>
      <c r="Z64" s="22" t="s">
        <v>222</v>
      </c>
      <c r="AA64" s="24" t="str">
        <f t="shared" si="3"/>
        <v>Y</v>
      </c>
      <c r="AB64" s="47" t="str">
        <f t="shared" si="4"/>
        <v xml:space="preserve">IA-2 </v>
      </c>
      <c r="AC64" s="28" t="s">
        <v>916</v>
      </c>
      <c r="AD64" s="26" t="s">
        <v>917</v>
      </c>
      <c r="AE64" s="26" t="s">
        <v>918</v>
      </c>
      <c r="AF64" s="27" t="str">
        <f t="shared" si="5"/>
        <v>(1) (12)</v>
      </c>
      <c r="AH64" s="30" t="str">
        <f t="shared" si="15"/>
        <v>Y + (1) (12)</v>
      </c>
    </row>
    <row r="65" spans="1:34" x14ac:dyDescent="0.3">
      <c r="A65" s="15" t="s">
        <v>11</v>
      </c>
      <c r="B65" s="22" t="str">
        <f>IF(B$5="S","S","x")</f>
        <v>S</v>
      </c>
      <c r="C65" s="22"/>
      <c r="D65" s="22"/>
      <c r="E65" s="22"/>
      <c r="F65" s="22"/>
      <c r="G65" s="22"/>
      <c r="H65" s="22"/>
      <c r="I65" s="22"/>
      <c r="J65" s="22"/>
      <c r="K65" s="22"/>
      <c r="L65" s="22"/>
      <c r="M65" s="22" t="str">
        <f t="shared" si="24"/>
        <v>S</v>
      </c>
      <c r="N65" s="22"/>
      <c r="O65" s="22"/>
      <c r="P65" s="22"/>
      <c r="Q65" s="22"/>
      <c r="R65" s="22"/>
      <c r="S65" s="22"/>
      <c r="T65" s="22"/>
      <c r="V65" s="46" t="str">
        <f t="shared" si="2"/>
        <v>Y</v>
      </c>
      <c r="W65" s="18"/>
      <c r="X65" s="22" t="s">
        <v>222</v>
      </c>
      <c r="Y65" s="22" t="s">
        <v>222</v>
      </c>
      <c r="Z65" s="22" t="s">
        <v>222</v>
      </c>
      <c r="AA65" s="24" t="str">
        <f t="shared" si="3"/>
        <v>Y</v>
      </c>
      <c r="AB65" s="47" t="str">
        <f t="shared" si="4"/>
        <v xml:space="preserve">IA-4 </v>
      </c>
      <c r="AC65" s="26" t="s">
        <v>230</v>
      </c>
      <c r="AD65" s="26" t="s">
        <v>230</v>
      </c>
      <c r="AE65" s="26" t="s">
        <v>230</v>
      </c>
      <c r="AF65" s="27" t="str">
        <f t="shared" si="5"/>
        <v/>
      </c>
      <c r="AH65" s="30" t="str">
        <f t="shared" si="15"/>
        <v>Y</v>
      </c>
    </row>
    <row r="66" spans="1:34" x14ac:dyDescent="0.3">
      <c r="A66" s="15" t="s">
        <v>99</v>
      </c>
      <c r="B66" s="22"/>
      <c r="C66" s="22"/>
      <c r="D66" s="22"/>
      <c r="E66" s="22"/>
      <c r="F66" s="22"/>
      <c r="G66" s="22"/>
      <c r="H66" s="22"/>
      <c r="I66" s="22"/>
      <c r="J66" s="22"/>
      <c r="K66" s="22"/>
      <c r="L66" s="22"/>
      <c r="M66" s="22" t="str">
        <f t="shared" si="24"/>
        <v>S</v>
      </c>
      <c r="N66" s="22"/>
      <c r="O66" s="22"/>
      <c r="P66" s="22"/>
      <c r="Q66" s="22"/>
      <c r="R66" s="22"/>
      <c r="S66" s="22"/>
      <c r="T66" s="22"/>
      <c r="V66" s="46" t="str">
        <f t="shared" si="2"/>
        <v>Y</v>
      </c>
      <c r="W66" s="18"/>
      <c r="X66" s="22" t="s">
        <v>222</v>
      </c>
      <c r="Y66" s="22" t="s">
        <v>222</v>
      </c>
      <c r="Z66" s="22" t="s">
        <v>222</v>
      </c>
      <c r="AA66" s="24" t="str">
        <f t="shared" si="3"/>
        <v>Y</v>
      </c>
      <c r="AB66" s="47" t="str">
        <f t="shared" si="4"/>
        <v xml:space="preserve">IA-5 </v>
      </c>
      <c r="AC66" s="28" t="s">
        <v>919</v>
      </c>
      <c r="AD66" s="26" t="s">
        <v>920</v>
      </c>
      <c r="AE66" s="26" t="s">
        <v>920</v>
      </c>
      <c r="AF66" s="27" t="str">
        <f t="shared" si="5"/>
        <v>(1) (11)</v>
      </c>
      <c r="AH66" s="30" t="str">
        <f t="shared" si="15"/>
        <v>Y + (1) (11)</v>
      </c>
    </row>
    <row r="67" spans="1:34" x14ac:dyDescent="0.3">
      <c r="A67" s="15" t="s">
        <v>100</v>
      </c>
      <c r="B67" s="22"/>
      <c r="C67" s="22"/>
      <c r="D67" s="22"/>
      <c r="E67" s="22"/>
      <c r="F67" s="22"/>
      <c r="G67" s="22"/>
      <c r="H67" s="22"/>
      <c r="I67" s="22"/>
      <c r="J67" s="22"/>
      <c r="K67" s="22"/>
      <c r="L67" s="22"/>
      <c r="M67" s="22" t="str">
        <f t="shared" si="24"/>
        <v>S</v>
      </c>
      <c r="N67" s="22"/>
      <c r="O67" s="22"/>
      <c r="P67" s="22"/>
      <c r="Q67" s="22"/>
      <c r="R67" s="22"/>
      <c r="S67" s="22"/>
      <c r="T67" s="22"/>
      <c r="V67" s="46" t="str">
        <f t="shared" si="2"/>
        <v>Y</v>
      </c>
      <c r="W67" s="18"/>
      <c r="X67" s="22" t="s">
        <v>222</v>
      </c>
      <c r="Y67" s="22" t="s">
        <v>222</v>
      </c>
      <c r="Z67" s="22" t="s">
        <v>222</v>
      </c>
      <c r="AA67" s="24" t="str">
        <f t="shared" si="3"/>
        <v>Y</v>
      </c>
      <c r="AB67" s="47" t="str">
        <f t="shared" si="4"/>
        <v xml:space="preserve">IA-7 </v>
      </c>
      <c r="AC67" s="26" t="s">
        <v>230</v>
      </c>
      <c r="AD67" s="26" t="s">
        <v>230</v>
      </c>
      <c r="AE67" s="26" t="s">
        <v>230</v>
      </c>
      <c r="AF67" s="27" t="str">
        <f t="shared" si="5"/>
        <v/>
      </c>
      <c r="AH67" s="30" t="str">
        <f t="shared" si="15"/>
        <v>Y</v>
      </c>
    </row>
    <row r="68" spans="1:34" x14ac:dyDescent="0.3">
      <c r="A68" s="15" t="s">
        <v>101</v>
      </c>
      <c r="B68" s="22"/>
      <c r="C68" s="22"/>
      <c r="D68" s="22"/>
      <c r="E68" s="22"/>
      <c r="F68" s="22"/>
      <c r="G68" s="22"/>
      <c r="H68" s="22"/>
      <c r="I68" s="22"/>
      <c r="J68" s="22"/>
      <c r="K68" s="22"/>
      <c r="L68" s="22"/>
      <c r="M68" s="22" t="str">
        <f t="shared" si="24"/>
        <v>S</v>
      </c>
      <c r="N68" s="22"/>
      <c r="O68" s="22"/>
      <c r="P68" s="22"/>
      <c r="Q68" s="22"/>
      <c r="R68" s="22"/>
      <c r="S68" s="22"/>
      <c r="T68" s="22"/>
      <c r="V68" s="46" t="str">
        <f t="shared" si="2"/>
        <v>Y</v>
      </c>
      <c r="W68" s="18"/>
      <c r="X68" s="22" t="s">
        <v>222</v>
      </c>
      <c r="Y68" s="22" t="s">
        <v>222</v>
      </c>
      <c r="Z68" s="22" t="s">
        <v>222</v>
      </c>
      <c r="AA68" s="24" t="str">
        <f t="shared" si="3"/>
        <v>Y</v>
      </c>
      <c r="AB68" s="47" t="str">
        <f t="shared" si="4"/>
        <v xml:space="preserve">IA-8 </v>
      </c>
      <c r="AC68" s="26" t="s">
        <v>221</v>
      </c>
      <c r="AD68" s="26" t="s">
        <v>221</v>
      </c>
      <c r="AE68" s="26" t="s">
        <v>221</v>
      </c>
      <c r="AF68" s="27" t="str">
        <f t="shared" si="5"/>
        <v>(1) (2) (3) (4)</v>
      </c>
      <c r="AH68" s="30" t="str">
        <f t="shared" si="15"/>
        <v>Y + (1) (2) (3) (4)</v>
      </c>
    </row>
    <row r="69" spans="1:34" x14ac:dyDescent="0.3">
      <c r="A69" s="15" t="s">
        <v>40</v>
      </c>
      <c r="B69" s="22"/>
      <c r="C69" s="22"/>
      <c r="D69" s="22"/>
      <c r="E69" s="22"/>
      <c r="F69" s="22" t="str">
        <f>IF(F$5="S","S","x")</f>
        <v>S</v>
      </c>
      <c r="G69" s="22"/>
      <c r="H69" s="22"/>
      <c r="I69" s="22"/>
      <c r="J69" s="22"/>
      <c r="K69" s="22"/>
      <c r="L69" s="22"/>
      <c r="M69" s="22"/>
      <c r="N69" s="22"/>
      <c r="O69" s="22"/>
      <c r="P69" s="22"/>
      <c r="Q69" s="22"/>
      <c r="R69" s="22"/>
      <c r="S69" s="22"/>
      <c r="T69" s="22"/>
      <c r="V69" s="46" t="str">
        <f t="shared" si="2"/>
        <v>Y</v>
      </c>
      <c r="W69" s="18"/>
      <c r="X69" s="45" t="s">
        <v>223</v>
      </c>
      <c r="Y69" s="45" t="s">
        <v>223</v>
      </c>
      <c r="Z69" s="45" t="s">
        <v>223</v>
      </c>
      <c r="AA69" s="24" t="str">
        <f t="shared" si="3"/>
        <v>N</v>
      </c>
      <c r="AB69" s="47" t="str">
        <f t="shared" si="4"/>
        <v xml:space="preserve">IA-9 </v>
      </c>
      <c r="AC69" s="26" t="s">
        <v>230</v>
      </c>
      <c r="AD69" s="26" t="s">
        <v>230</v>
      </c>
      <c r="AE69" s="26" t="s">
        <v>230</v>
      </c>
      <c r="AF69" s="27" t="str">
        <f t="shared" si="5"/>
        <v/>
      </c>
      <c r="AH69" s="30" t="str">
        <f t="shared" si="15"/>
        <v>N</v>
      </c>
    </row>
    <row r="70" spans="1:34" x14ac:dyDescent="0.3">
      <c r="A70" s="15" t="s">
        <v>102</v>
      </c>
      <c r="B70" s="22"/>
      <c r="C70" s="22"/>
      <c r="D70" s="22"/>
      <c r="E70" s="22"/>
      <c r="F70" s="22"/>
      <c r="G70" s="22"/>
      <c r="H70" s="22"/>
      <c r="I70" s="22"/>
      <c r="J70" s="22"/>
      <c r="K70" s="22"/>
      <c r="L70" s="22"/>
      <c r="M70" s="22" t="str">
        <f t="shared" ref="M70:M71" si="25">IF(M$5="S","S","x")</f>
        <v>S</v>
      </c>
      <c r="N70" s="22"/>
      <c r="O70" s="22"/>
      <c r="P70" s="22"/>
      <c r="Q70" s="22"/>
      <c r="R70" s="22"/>
      <c r="S70" s="22"/>
      <c r="T70" s="22"/>
      <c r="V70" s="46" t="str">
        <f t="shared" si="2"/>
        <v>Y</v>
      </c>
      <c r="W70" s="18"/>
      <c r="X70" s="45" t="s">
        <v>223</v>
      </c>
      <c r="Y70" s="45" t="s">
        <v>223</v>
      </c>
      <c r="Z70" s="45" t="s">
        <v>223</v>
      </c>
      <c r="AA70" s="24" t="str">
        <f t="shared" si="3"/>
        <v>N</v>
      </c>
      <c r="AB70" s="47" t="str">
        <f t="shared" si="4"/>
        <v>IA-10</v>
      </c>
      <c r="AC70" s="26" t="s">
        <v>230</v>
      </c>
      <c r="AD70" s="26" t="s">
        <v>230</v>
      </c>
      <c r="AE70" s="26" t="s">
        <v>230</v>
      </c>
      <c r="AF70" s="27" t="str">
        <f t="shared" si="5"/>
        <v/>
      </c>
      <c r="AH70" s="30" t="str">
        <f t="shared" si="15"/>
        <v>N</v>
      </c>
    </row>
    <row r="71" spans="1:34" x14ac:dyDescent="0.3">
      <c r="A71" s="15" t="s">
        <v>12</v>
      </c>
      <c r="B71" s="22" t="str">
        <f>IF(B$5="S","S","x")</f>
        <v>S</v>
      </c>
      <c r="C71" s="22"/>
      <c r="D71" s="22"/>
      <c r="E71" s="22"/>
      <c r="F71" s="22"/>
      <c r="G71" s="22"/>
      <c r="H71" s="22"/>
      <c r="I71" s="22"/>
      <c r="J71" s="22"/>
      <c r="K71" s="22"/>
      <c r="L71" s="22"/>
      <c r="M71" s="22" t="str">
        <f t="shared" si="25"/>
        <v>S</v>
      </c>
      <c r="N71" s="22"/>
      <c r="O71" s="22"/>
      <c r="P71" s="22"/>
      <c r="Q71" s="22"/>
      <c r="R71" s="22"/>
      <c r="S71" s="22"/>
      <c r="T71" s="22"/>
      <c r="V71" s="46" t="str">
        <f t="shared" si="2"/>
        <v>Y</v>
      </c>
      <c r="W71" s="18"/>
      <c r="X71" s="45" t="s">
        <v>223</v>
      </c>
      <c r="Y71" s="45" t="s">
        <v>223</v>
      </c>
      <c r="Z71" s="45" t="s">
        <v>223</v>
      </c>
      <c r="AA71" s="24" t="str">
        <f t="shared" si="3"/>
        <v>N</v>
      </c>
      <c r="AB71" s="47" t="str">
        <f t="shared" si="4"/>
        <v>IA-11</v>
      </c>
      <c r="AC71" s="26" t="s">
        <v>230</v>
      </c>
      <c r="AD71" s="26" t="s">
        <v>230</v>
      </c>
      <c r="AE71" s="26" t="s">
        <v>230</v>
      </c>
      <c r="AF71" s="27" t="str">
        <f t="shared" si="5"/>
        <v/>
      </c>
      <c r="AH71" s="30" t="str">
        <f t="shared" si="15"/>
        <v>N</v>
      </c>
    </row>
    <row r="72" spans="1:34" x14ac:dyDescent="0.3">
      <c r="A72" s="15" t="s">
        <v>63</v>
      </c>
      <c r="B72" s="22"/>
      <c r="C72" s="22"/>
      <c r="D72" s="22"/>
      <c r="E72" s="22"/>
      <c r="F72" s="22"/>
      <c r="G72" s="22"/>
      <c r="H72" s="22" t="str">
        <f t="shared" ref="H72:H81" si="26">IF(H$5="S","S","x")</f>
        <v>S</v>
      </c>
      <c r="I72" s="22"/>
      <c r="J72" s="22"/>
      <c r="K72" s="22" t="str">
        <f t="shared" ref="K72:K79" si="27">IF(K$5="S","S","x")</f>
        <v>S</v>
      </c>
      <c r="L72" s="22"/>
      <c r="M72" s="22"/>
      <c r="N72" s="22"/>
      <c r="O72" s="22"/>
      <c r="P72" s="22"/>
      <c r="Q72" s="22" t="str">
        <f t="shared" ref="Q72:Q73" si="28">IF(Q$5="S","S","x")</f>
        <v>S</v>
      </c>
      <c r="R72" s="22"/>
      <c r="S72" s="22"/>
      <c r="T72" s="22"/>
      <c r="V72" s="46" t="str">
        <f t="shared" si="2"/>
        <v>Y</v>
      </c>
      <c r="W72" s="18"/>
      <c r="X72" s="22" t="s">
        <v>222</v>
      </c>
      <c r="Y72" s="22" t="s">
        <v>222</v>
      </c>
      <c r="Z72" s="22" t="s">
        <v>222</v>
      </c>
      <c r="AA72" s="24" t="str">
        <f t="shared" si="3"/>
        <v>Y</v>
      </c>
      <c r="AB72" s="47" t="str">
        <f t="shared" si="4"/>
        <v xml:space="preserve">IR-1 </v>
      </c>
      <c r="AC72" s="26" t="s">
        <v>230</v>
      </c>
      <c r="AD72" s="26" t="s">
        <v>230</v>
      </c>
      <c r="AE72" s="26" t="s">
        <v>230</v>
      </c>
      <c r="AF72" s="27" t="str">
        <f t="shared" si="5"/>
        <v/>
      </c>
      <c r="AH72" s="30" t="str">
        <f t="shared" si="15"/>
        <v>Y</v>
      </c>
    </row>
    <row r="73" spans="1:34" x14ac:dyDescent="0.3">
      <c r="A73" s="15" t="s">
        <v>64</v>
      </c>
      <c r="B73" s="22"/>
      <c r="C73" s="22"/>
      <c r="D73" s="22"/>
      <c r="E73" s="22"/>
      <c r="F73" s="22"/>
      <c r="G73" s="22"/>
      <c r="H73" s="22" t="str">
        <f t="shared" si="26"/>
        <v>S</v>
      </c>
      <c r="I73" s="22"/>
      <c r="J73" s="22"/>
      <c r="K73" s="22" t="str">
        <f t="shared" si="27"/>
        <v>S</v>
      </c>
      <c r="L73" s="22"/>
      <c r="M73" s="22"/>
      <c r="N73" s="22"/>
      <c r="O73" s="22"/>
      <c r="P73" s="22"/>
      <c r="Q73" s="22" t="str">
        <f t="shared" si="28"/>
        <v>S</v>
      </c>
      <c r="R73" s="22"/>
      <c r="S73" s="22"/>
      <c r="T73" s="22"/>
      <c r="V73" s="46" t="str">
        <f t="shared" si="2"/>
        <v>Y</v>
      </c>
      <c r="W73" s="18"/>
      <c r="X73" s="22" t="s">
        <v>222</v>
      </c>
      <c r="Y73" s="22" t="s">
        <v>222</v>
      </c>
      <c r="Z73" s="22" t="s">
        <v>222</v>
      </c>
      <c r="AA73" s="24" t="str">
        <f t="shared" si="3"/>
        <v>Y</v>
      </c>
      <c r="AB73" s="47" t="str">
        <f t="shared" si="4"/>
        <v xml:space="preserve">IR-2 </v>
      </c>
      <c r="AC73" s="26" t="s">
        <v>230</v>
      </c>
      <c r="AD73" s="26" t="s">
        <v>230</v>
      </c>
      <c r="AE73" s="26" t="s">
        <v>224</v>
      </c>
      <c r="AF73" s="27" t="str">
        <f t="shared" si="5"/>
        <v/>
      </c>
      <c r="AH73" s="30" t="str">
        <f t="shared" si="15"/>
        <v>Y</v>
      </c>
    </row>
    <row r="74" spans="1:34" x14ac:dyDescent="0.3">
      <c r="A74" s="15" t="s">
        <v>65</v>
      </c>
      <c r="B74" s="22"/>
      <c r="C74" s="22"/>
      <c r="D74" s="22"/>
      <c r="E74" s="22"/>
      <c r="F74" s="22"/>
      <c r="G74" s="22"/>
      <c r="H74" s="22" t="str">
        <f t="shared" si="26"/>
        <v>S</v>
      </c>
      <c r="I74" s="22"/>
      <c r="J74" s="22"/>
      <c r="K74" s="22" t="str">
        <f t="shared" si="27"/>
        <v>S</v>
      </c>
      <c r="L74" s="22"/>
      <c r="M74" s="22"/>
      <c r="N74" s="22"/>
      <c r="O74" s="22"/>
      <c r="P74" s="22"/>
      <c r="Q74" s="22"/>
      <c r="R74" s="22"/>
      <c r="S74" s="22"/>
      <c r="T74" s="22"/>
      <c r="V74" s="46" t="str">
        <f t="shared" si="2"/>
        <v>Y</v>
      </c>
      <c r="W74" s="18"/>
      <c r="X74" s="45" t="s">
        <v>223</v>
      </c>
      <c r="Y74" s="22" t="s">
        <v>222</v>
      </c>
      <c r="Z74" s="22" t="s">
        <v>222</v>
      </c>
      <c r="AA74" s="24" t="str">
        <f t="shared" ref="AA74:AA137" si="29">IF($X$5="Low",X74,IF($X$5="Moderate",Y74,IF($X$5="High",Z74)))</f>
        <v>N</v>
      </c>
      <c r="AB74" s="47" t="str">
        <f t="shared" ref="AB74:AB137" si="30">LEFT(A74,5)</f>
        <v xml:space="preserve">IR-3 </v>
      </c>
      <c r="AC74" s="26" t="s">
        <v>230</v>
      </c>
      <c r="AD74" s="28" t="s">
        <v>227</v>
      </c>
      <c r="AE74" s="28" t="s">
        <v>227</v>
      </c>
      <c r="AF74" s="27" t="str">
        <f t="shared" ref="AF74:AF137" si="31">IF($X$5="Low",AC74,IF($X$5="Moderate",AD74,IF($X$5="High",AE74)))</f>
        <v/>
      </c>
      <c r="AH74" s="30" t="str">
        <f t="shared" ref="AH74:AH105" si="32">IF(V74="N","N",IF(OR(AF74="",AF74=0),AA74,CONCATENATE(AA74," + ",AF74)))</f>
        <v>N</v>
      </c>
    </row>
    <row r="75" spans="1:34" x14ac:dyDescent="0.3">
      <c r="A75" s="15" t="s">
        <v>66</v>
      </c>
      <c r="B75" s="22"/>
      <c r="C75" s="22"/>
      <c r="D75" s="22"/>
      <c r="E75" s="22"/>
      <c r="F75" s="22"/>
      <c r="G75" s="22"/>
      <c r="H75" s="22" t="str">
        <f t="shared" si="26"/>
        <v>S</v>
      </c>
      <c r="I75" s="22"/>
      <c r="J75" s="22"/>
      <c r="K75" s="22" t="str">
        <f t="shared" si="27"/>
        <v>S</v>
      </c>
      <c r="L75" s="22"/>
      <c r="M75" s="22"/>
      <c r="N75" s="22"/>
      <c r="O75" s="22"/>
      <c r="P75" s="22"/>
      <c r="Q75" s="22"/>
      <c r="R75" s="22"/>
      <c r="S75" s="22"/>
      <c r="T75" s="22"/>
      <c r="V75" s="46" t="str">
        <f t="shared" ref="V75:V138" si="33">IF(COUNTIF(B75:T75,"S")&gt;0,"Y","N")</f>
        <v>Y</v>
      </c>
      <c r="W75" s="18"/>
      <c r="X75" s="22" t="s">
        <v>222</v>
      </c>
      <c r="Y75" s="22" t="s">
        <v>222</v>
      </c>
      <c r="Z75" s="22" t="s">
        <v>222</v>
      </c>
      <c r="AA75" s="24" t="str">
        <f t="shared" si="29"/>
        <v>Y</v>
      </c>
      <c r="AB75" s="47" t="str">
        <f t="shared" si="30"/>
        <v xml:space="preserve">IR-4 </v>
      </c>
      <c r="AC75" s="26" t="s">
        <v>230</v>
      </c>
      <c r="AD75" s="28" t="s">
        <v>225</v>
      </c>
      <c r="AE75" s="28" t="s">
        <v>236</v>
      </c>
      <c r="AF75" s="27" t="str">
        <f t="shared" si="31"/>
        <v/>
      </c>
      <c r="AH75" s="30" t="str">
        <f t="shared" si="32"/>
        <v>Y</v>
      </c>
    </row>
    <row r="76" spans="1:34" x14ac:dyDescent="0.3">
      <c r="A76" s="15" t="s">
        <v>67</v>
      </c>
      <c r="B76" s="22"/>
      <c r="C76" s="22"/>
      <c r="D76" s="22"/>
      <c r="E76" s="22"/>
      <c r="F76" s="22"/>
      <c r="G76" s="22"/>
      <c r="H76" s="22" t="str">
        <f t="shared" si="26"/>
        <v>S</v>
      </c>
      <c r="I76" s="22"/>
      <c r="J76" s="22"/>
      <c r="K76" s="22" t="str">
        <f t="shared" si="27"/>
        <v>S</v>
      </c>
      <c r="L76" s="22"/>
      <c r="M76" s="22"/>
      <c r="N76" s="22"/>
      <c r="O76" s="22"/>
      <c r="P76" s="22"/>
      <c r="Q76" s="22"/>
      <c r="R76" s="22"/>
      <c r="S76" s="22"/>
      <c r="T76" s="22"/>
      <c r="V76" s="46" t="str">
        <f t="shared" si="33"/>
        <v>Y</v>
      </c>
      <c r="W76" s="18"/>
      <c r="X76" s="22" t="s">
        <v>222</v>
      </c>
      <c r="Y76" s="22" t="s">
        <v>222</v>
      </c>
      <c r="Z76" s="22" t="s">
        <v>222</v>
      </c>
      <c r="AA76" s="24" t="str">
        <f t="shared" si="29"/>
        <v>Y</v>
      </c>
      <c r="AB76" s="47" t="str">
        <f t="shared" si="30"/>
        <v xml:space="preserve">IR-5 </v>
      </c>
      <c r="AC76" s="26" t="s">
        <v>230</v>
      </c>
      <c r="AD76" s="26" t="s">
        <v>230</v>
      </c>
      <c r="AE76" s="28" t="s">
        <v>225</v>
      </c>
      <c r="AF76" s="27" t="str">
        <f t="shared" si="31"/>
        <v/>
      </c>
      <c r="AH76" s="30" t="str">
        <f t="shared" si="32"/>
        <v>Y</v>
      </c>
    </row>
    <row r="77" spans="1:34" x14ac:dyDescent="0.3">
      <c r="A77" s="15" t="s">
        <v>68</v>
      </c>
      <c r="B77" s="22"/>
      <c r="C77" s="22"/>
      <c r="D77" s="22"/>
      <c r="E77" s="22"/>
      <c r="F77" s="22"/>
      <c r="G77" s="22"/>
      <c r="H77" s="22" t="str">
        <f t="shared" si="26"/>
        <v>S</v>
      </c>
      <c r="I77" s="22"/>
      <c r="J77" s="22"/>
      <c r="K77" s="22" t="str">
        <f t="shared" si="27"/>
        <v>S</v>
      </c>
      <c r="L77" s="22"/>
      <c r="M77" s="22"/>
      <c r="N77" s="22"/>
      <c r="O77" s="22"/>
      <c r="P77" s="22"/>
      <c r="Q77" s="22"/>
      <c r="R77" s="22"/>
      <c r="S77" s="22"/>
      <c r="T77" s="22"/>
      <c r="V77" s="46" t="str">
        <f t="shared" si="33"/>
        <v>Y</v>
      </c>
      <c r="W77" s="18"/>
      <c r="X77" s="22" t="s">
        <v>222</v>
      </c>
      <c r="Y77" s="22" t="s">
        <v>222</v>
      </c>
      <c r="Z77" s="22" t="s">
        <v>222</v>
      </c>
      <c r="AA77" s="24" t="str">
        <f t="shared" si="29"/>
        <v>Y</v>
      </c>
      <c r="AB77" s="47" t="str">
        <f t="shared" si="30"/>
        <v xml:space="preserve">IR-6 </v>
      </c>
      <c r="AC77" s="26" t="s">
        <v>230</v>
      </c>
      <c r="AD77" s="28" t="s">
        <v>225</v>
      </c>
      <c r="AE77" s="28" t="s">
        <v>225</v>
      </c>
      <c r="AF77" s="27" t="str">
        <f t="shared" si="31"/>
        <v/>
      </c>
      <c r="AH77" s="30" t="str">
        <f t="shared" si="32"/>
        <v>Y</v>
      </c>
    </row>
    <row r="78" spans="1:34" x14ac:dyDescent="0.3">
      <c r="A78" s="15" t="s">
        <v>69</v>
      </c>
      <c r="B78" s="22"/>
      <c r="C78" s="22"/>
      <c r="D78" s="22"/>
      <c r="E78" s="22"/>
      <c r="F78" s="22"/>
      <c r="G78" s="22"/>
      <c r="H78" s="22" t="str">
        <f t="shared" si="26"/>
        <v>S</v>
      </c>
      <c r="I78" s="22"/>
      <c r="J78" s="22"/>
      <c r="K78" s="22" t="str">
        <f t="shared" si="27"/>
        <v>S</v>
      </c>
      <c r="L78" s="22"/>
      <c r="M78" s="22"/>
      <c r="N78" s="22"/>
      <c r="O78" s="22"/>
      <c r="P78" s="22"/>
      <c r="Q78" s="22" t="str">
        <f t="shared" ref="Q78:Q79" si="34">IF(Q$5="S","S","x")</f>
        <v>S</v>
      </c>
      <c r="R78" s="22"/>
      <c r="S78" s="22"/>
      <c r="T78" s="22"/>
      <c r="V78" s="46" t="str">
        <f t="shared" si="33"/>
        <v>Y</v>
      </c>
      <c r="W78" s="18"/>
      <c r="X78" s="22" t="s">
        <v>222</v>
      </c>
      <c r="Y78" s="22" t="s">
        <v>222</v>
      </c>
      <c r="Z78" s="22" t="s">
        <v>222</v>
      </c>
      <c r="AA78" s="24" t="str">
        <f t="shared" si="29"/>
        <v>Y</v>
      </c>
      <c r="AB78" s="47" t="str">
        <f t="shared" si="30"/>
        <v xml:space="preserve">IR-7 </v>
      </c>
      <c r="AC78" s="26" t="s">
        <v>230</v>
      </c>
      <c r="AD78" s="28" t="s">
        <v>225</v>
      </c>
      <c r="AE78" s="28" t="s">
        <v>225</v>
      </c>
      <c r="AF78" s="27" t="str">
        <f t="shared" si="31"/>
        <v/>
      </c>
      <c r="AH78" s="30" t="str">
        <f t="shared" si="32"/>
        <v>Y</v>
      </c>
    </row>
    <row r="79" spans="1:34" x14ac:dyDescent="0.3">
      <c r="A79" s="15" t="s">
        <v>70</v>
      </c>
      <c r="B79" s="22"/>
      <c r="C79" s="22"/>
      <c r="D79" s="22"/>
      <c r="E79" s="22"/>
      <c r="F79" s="22"/>
      <c r="G79" s="22"/>
      <c r="H79" s="22" t="str">
        <f t="shared" si="26"/>
        <v>S</v>
      </c>
      <c r="I79" s="22"/>
      <c r="J79" s="22"/>
      <c r="K79" s="22" t="str">
        <f t="shared" si="27"/>
        <v>S</v>
      </c>
      <c r="L79" s="22"/>
      <c r="M79" s="22"/>
      <c r="N79" s="22"/>
      <c r="O79" s="22"/>
      <c r="P79" s="22"/>
      <c r="Q79" s="22" t="str">
        <f t="shared" si="34"/>
        <v>S</v>
      </c>
      <c r="R79" s="22"/>
      <c r="S79" s="22"/>
      <c r="T79" s="22"/>
      <c r="V79" s="46" t="str">
        <f t="shared" si="33"/>
        <v>Y</v>
      </c>
      <c r="W79" s="18"/>
      <c r="X79" s="22" t="s">
        <v>222</v>
      </c>
      <c r="Y79" s="22" t="s">
        <v>222</v>
      </c>
      <c r="Z79" s="22" t="s">
        <v>222</v>
      </c>
      <c r="AA79" s="24" t="str">
        <f t="shared" si="29"/>
        <v>Y</v>
      </c>
      <c r="AB79" s="47" t="str">
        <f t="shared" si="30"/>
        <v xml:space="preserve">IR-8 </v>
      </c>
      <c r="AC79" s="26" t="s">
        <v>230</v>
      </c>
      <c r="AD79" s="26" t="s">
        <v>230</v>
      </c>
      <c r="AE79" s="26" t="s">
        <v>230</v>
      </c>
      <c r="AF79" s="27" t="str">
        <f t="shared" si="31"/>
        <v/>
      </c>
      <c r="AH79" s="30" t="str">
        <f t="shared" si="32"/>
        <v>Y</v>
      </c>
    </row>
    <row r="80" spans="1:34" x14ac:dyDescent="0.3">
      <c r="A80" s="15" t="s">
        <v>71</v>
      </c>
      <c r="B80" s="22"/>
      <c r="C80" s="22"/>
      <c r="D80" s="22"/>
      <c r="E80" s="22"/>
      <c r="F80" s="22"/>
      <c r="G80" s="22"/>
      <c r="H80" s="22" t="str">
        <f t="shared" si="26"/>
        <v>S</v>
      </c>
      <c r="I80" s="22"/>
      <c r="J80" s="22"/>
      <c r="K80" s="22"/>
      <c r="L80" s="22"/>
      <c r="M80" s="22"/>
      <c r="N80" s="22"/>
      <c r="O80" s="22"/>
      <c r="P80" s="22"/>
      <c r="Q80" s="22"/>
      <c r="R80" s="22"/>
      <c r="S80" s="22"/>
      <c r="T80" s="22"/>
      <c r="V80" s="46" t="str">
        <f t="shared" si="33"/>
        <v>Y</v>
      </c>
      <c r="W80" s="18"/>
      <c r="X80" s="45" t="s">
        <v>223</v>
      </c>
      <c r="Y80" s="45" t="s">
        <v>223</v>
      </c>
      <c r="Z80" s="45" t="s">
        <v>223</v>
      </c>
      <c r="AA80" s="24" t="str">
        <f t="shared" si="29"/>
        <v>N</v>
      </c>
      <c r="AB80" s="47" t="str">
        <f t="shared" si="30"/>
        <v xml:space="preserve">IR-9 </v>
      </c>
      <c r="AC80" s="26" t="s">
        <v>230</v>
      </c>
      <c r="AD80" s="26" t="s">
        <v>230</v>
      </c>
      <c r="AE80" s="26" t="s">
        <v>230</v>
      </c>
      <c r="AF80" s="27" t="str">
        <f t="shared" si="31"/>
        <v/>
      </c>
      <c r="AH80" s="30" t="str">
        <f t="shared" si="32"/>
        <v>N</v>
      </c>
    </row>
    <row r="81" spans="1:34" x14ac:dyDescent="0.3">
      <c r="A81" s="15" t="s">
        <v>72</v>
      </c>
      <c r="B81" s="22"/>
      <c r="C81" s="22"/>
      <c r="D81" s="22"/>
      <c r="E81" s="22"/>
      <c r="F81" s="22"/>
      <c r="G81" s="22"/>
      <c r="H81" s="22" t="str">
        <f t="shared" si="26"/>
        <v>S</v>
      </c>
      <c r="I81" s="22"/>
      <c r="J81" s="22"/>
      <c r="K81" s="22"/>
      <c r="L81" s="22"/>
      <c r="M81" s="22"/>
      <c r="N81" s="22"/>
      <c r="O81" s="22"/>
      <c r="P81" s="22"/>
      <c r="Q81" s="22"/>
      <c r="R81" s="22"/>
      <c r="S81" s="22"/>
      <c r="T81" s="22"/>
      <c r="V81" s="46" t="str">
        <f t="shared" si="33"/>
        <v>Y</v>
      </c>
      <c r="W81" s="18"/>
      <c r="X81" s="45" t="s">
        <v>223</v>
      </c>
      <c r="Y81" s="45" t="s">
        <v>223</v>
      </c>
      <c r="Z81" s="45" t="s">
        <v>223</v>
      </c>
      <c r="AA81" s="24" t="str">
        <f t="shared" si="29"/>
        <v>N</v>
      </c>
      <c r="AB81" s="47" t="str">
        <f t="shared" si="30"/>
        <v>IR-10</v>
      </c>
      <c r="AC81" s="26" t="s">
        <v>230</v>
      </c>
      <c r="AD81" s="26" t="s">
        <v>230</v>
      </c>
      <c r="AE81" s="26" t="s">
        <v>230</v>
      </c>
      <c r="AF81" s="27" t="str">
        <f t="shared" si="31"/>
        <v/>
      </c>
      <c r="AH81" s="30" t="str">
        <f t="shared" si="32"/>
        <v>N</v>
      </c>
    </row>
    <row r="82" spans="1:34" x14ac:dyDescent="0.3">
      <c r="A82" s="15" t="s">
        <v>41</v>
      </c>
      <c r="B82" s="22"/>
      <c r="C82" s="22"/>
      <c r="D82" s="22"/>
      <c r="E82" s="22"/>
      <c r="F82" s="22" t="str">
        <f t="shared" ref="F82:F88" si="35">IF(F$5="S","S","x")</f>
        <v>S</v>
      </c>
      <c r="G82" s="22"/>
      <c r="H82" s="22"/>
      <c r="I82" s="22"/>
      <c r="J82" s="22"/>
      <c r="K82" s="22"/>
      <c r="L82" s="22"/>
      <c r="M82" s="22"/>
      <c r="N82" s="22"/>
      <c r="O82" s="22" t="str">
        <f t="shared" ref="O82:O84" si="36">IF(O$5="S","S","x")</f>
        <v>S</v>
      </c>
      <c r="P82" s="22"/>
      <c r="Q82" s="22"/>
      <c r="R82" s="22"/>
      <c r="S82" s="22"/>
      <c r="T82" s="22"/>
      <c r="V82" s="46" t="str">
        <f t="shared" si="33"/>
        <v>Y</v>
      </c>
      <c r="W82" s="18"/>
      <c r="X82" s="22" t="s">
        <v>222</v>
      </c>
      <c r="Y82" s="22" t="s">
        <v>222</v>
      </c>
      <c r="Z82" s="22" t="s">
        <v>222</v>
      </c>
      <c r="AA82" s="24" t="str">
        <f t="shared" si="29"/>
        <v>Y</v>
      </c>
      <c r="AB82" s="47" t="str">
        <f t="shared" si="30"/>
        <v xml:space="preserve">MA-1 </v>
      </c>
      <c r="AC82" s="26" t="s">
        <v>230</v>
      </c>
      <c r="AD82" s="26" t="s">
        <v>230</v>
      </c>
      <c r="AE82" s="26" t="s">
        <v>230</v>
      </c>
      <c r="AF82" s="27" t="str">
        <f t="shared" si="31"/>
        <v/>
      </c>
      <c r="AH82" s="30" t="str">
        <f t="shared" si="32"/>
        <v>Y</v>
      </c>
    </row>
    <row r="83" spans="1:34" x14ac:dyDescent="0.3">
      <c r="A83" s="15" t="s">
        <v>42</v>
      </c>
      <c r="B83" s="22"/>
      <c r="C83" s="22"/>
      <c r="D83" s="22"/>
      <c r="E83" s="22"/>
      <c r="F83" s="22" t="str">
        <f t="shared" si="35"/>
        <v>S</v>
      </c>
      <c r="G83" s="22"/>
      <c r="H83" s="22"/>
      <c r="I83" s="22"/>
      <c r="J83" s="22"/>
      <c r="K83" s="22"/>
      <c r="L83" s="22"/>
      <c r="M83" s="22"/>
      <c r="N83" s="22"/>
      <c r="O83" s="22" t="str">
        <f t="shared" si="36"/>
        <v>S</v>
      </c>
      <c r="P83" s="22"/>
      <c r="Q83" s="22"/>
      <c r="R83" s="22"/>
      <c r="S83" s="22"/>
      <c r="T83" s="22"/>
      <c r="V83" s="46" t="str">
        <f t="shared" si="33"/>
        <v>Y</v>
      </c>
      <c r="W83" s="18"/>
      <c r="X83" s="22" t="s">
        <v>222</v>
      </c>
      <c r="Y83" s="22" t="s">
        <v>222</v>
      </c>
      <c r="Z83" s="22" t="s">
        <v>222</v>
      </c>
      <c r="AA83" s="24" t="str">
        <f t="shared" si="29"/>
        <v>Y</v>
      </c>
      <c r="AB83" s="47" t="str">
        <f t="shared" si="30"/>
        <v xml:space="preserve">MA-2 </v>
      </c>
      <c r="AC83" s="26" t="s">
        <v>230</v>
      </c>
      <c r="AD83" s="28"/>
      <c r="AE83" s="28" t="s">
        <v>227</v>
      </c>
      <c r="AF83" s="27" t="str">
        <f t="shared" si="31"/>
        <v/>
      </c>
      <c r="AH83" s="30" t="str">
        <f t="shared" si="32"/>
        <v>Y</v>
      </c>
    </row>
    <row r="84" spans="1:34" x14ac:dyDescent="0.3">
      <c r="A84" s="15" t="s">
        <v>43</v>
      </c>
      <c r="B84" s="22"/>
      <c r="C84" s="22"/>
      <c r="D84" s="22"/>
      <c r="E84" s="22"/>
      <c r="F84" s="22" t="str">
        <f t="shared" si="35"/>
        <v>S</v>
      </c>
      <c r="G84" s="22"/>
      <c r="H84" s="22"/>
      <c r="I84" s="22"/>
      <c r="J84" s="22"/>
      <c r="K84" s="22" t="str">
        <f>IF(K$5="S","S","x")</f>
        <v>S</v>
      </c>
      <c r="L84" s="22"/>
      <c r="M84" s="22"/>
      <c r="N84" s="22"/>
      <c r="O84" s="22" t="str">
        <f t="shared" si="36"/>
        <v>S</v>
      </c>
      <c r="P84" s="22"/>
      <c r="Q84" s="22"/>
      <c r="R84" s="22"/>
      <c r="S84" s="22"/>
      <c r="T84" s="22"/>
      <c r="V84" s="46" t="str">
        <f t="shared" si="33"/>
        <v>Y</v>
      </c>
      <c r="W84" s="18"/>
      <c r="X84" s="45" t="s">
        <v>223</v>
      </c>
      <c r="Y84" s="22" t="s">
        <v>222</v>
      </c>
      <c r="Z84" s="22" t="s">
        <v>222</v>
      </c>
      <c r="AA84" s="24" t="str">
        <f t="shared" si="29"/>
        <v>N</v>
      </c>
      <c r="AB84" s="47" t="str">
        <f t="shared" si="30"/>
        <v xml:space="preserve">MA-3 </v>
      </c>
      <c r="AC84" s="26" t="s">
        <v>230</v>
      </c>
      <c r="AD84" s="26" t="s">
        <v>224</v>
      </c>
      <c r="AE84" s="26" t="s">
        <v>228</v>
      </c>
      <c r="AF84" s="27" t="str">
        <f t="shared" si="31"/>
        <v/>
      </c>
      <c r="AH84" s="30" t="str">
        <f t="shared" si="32"/>
        <v>N</v>
      </c>
    </row>
    <row r="85" spans="1:34" x14ac:dyDescent="0.3">
      <c r="A85" s="15" t="s">
        <v>44</v>
      </c>
      <c r="B85" s="22"/>
      <c r="C85" s="22"/>
      <c r="D85" s="22"/>
      <c r="E85" s="22"/>
      <c r="F85" s="22" t="str">
        <f t="shared" si="35"/>
        <v>S</v>
      </c>
      <c r="G85" s="22"/>
      <c r="H85" s="22"/>
      <c r="I85" s="22"/>
      <c r="J85" s="22"/>
      <c r="K85" s="22"/>
      <c r="L85" s="22"/>
      <c r="M85" s="22"/>
      <c r="N85" s="22"/>
      <c r="O85" s="22"/>
      <c r="P85" s="22"/>
      <c r="Q85" s="22"/>
      <c r="R85" s="22"/>
      <c r="S85" s="22"/>
      <c r="T85" s="22"/>
      <c r="V85" s="46" t="str">
        <f t="shared" si="33"/>
        <v>Y</v>
      </c>
      <c r="W85" s="18"/>
      <c r="X85" s="22" t="s">
        <v>222</v>
      </c>
      <c r="Y85" s="22" t="s">
        <v>222</v>
      </c>
      <c r="Z85" s="22" t="s">
        <v>222</v>
      </c>
      <c r="AA85" s="24" t="str">
        <f t="shared" si="29"/>
        <v>Y</v>
      </c>
      <c r="AB85" s="47" t="str">
        <f t="shared" si="30"/>
        <v xml:space="preserve">MA-4 </v>
      </c>
      <c r="AC85" s="26" t="s">
        <v>230</v>
      </c>
      <c r="AD85" s="28" t="s">
        <v>227</v>
      </c>
      <c r="AE85" s="26" t="s">
        <v>234</v>
      </c>
      <c r="AF85" s="27" t="str">
        <f t="shared" si="31"/>
        <v/>
      </c>
      <c r="AH85" s="30" t="str">
        <f t="shared" si="32"/>
        <v>Y</v>
      </c>
    </row>
    <row r="86" spans="1:34" x14ac:dyDescent="0.3">
      <c r="A86" s="15" t="s">
        <v>45</v>
      </c>
      <c r="B86" s="22"/>
      <c r="C86" s="22"/>
      <c r="D86" s="22"/>
      <c r="E86" s="22"/>
      <c r="F86" s="22" t="str">
        <f t="shared" si="35"/>
        <v>S</v>
      </c>
      <c r="G86" s="22"/>
      <c r="H86" s="22"/>
      <c r="I86" s="22"/>
      <c r="J86" s="22"/>
      <c r="K86" s="22"/>
      <c r="L86" s="22"/>
      <c r="M86" s="22"/>
      <c r="N86" s="22"/>
      <c r="O86" s="22"/>
      <c r="P86" s="22"/>
      <c r="Q86" s="22"/>
      <c r="R86" s="22"/>
      <c r="S86" s="22"/>
      <c r="T86" s="22"/>
      <c r="V86" s="46" t="str">
        <f t="shared" si="33"/>
        <v>Y</v>
      </c>
      <c r="W86" s="18"/>
      <c r="X86" s="22" t="s">
        <v>222</v>
      </c>
      <c r="Y86" s="22" t="s">
        <v>222</v>
      </c>
      <c r="Z86" s="22" t="s">
        <v>222</v>
      </c>
      <c r="AA86" s="24" t="str">
        <f t="shared" si="29"/>
        <v>Y</v>
      </c>
      <c r="AB86" s="47" t="str">
        <f t="shared" si="30"/>
        <v xml:space="preserve">MA-5 </v>
      </c>
      <c r="AC86" s="26" t="s">
        <v>230</v>
      </c>
      <c r="AD86" s="26" t="s">
        <v>230</v>
      </c>
      <c r="AE86" s="28" t="s">
        <v>225</v>
      </c>
      <c r="AF86" s="27" t="str">
        <f t="shared" si="31"/>
        <v/>
      </c>
      <c r="AH86" s="30" t="str">
        <f t="shared" si="32"/>
        <v>Y</v>
      </c>
    </row>
    <row r="87" spans="1:34" x14ac:dyDescent="0.3">
      <c r="A87" s="15" t="s">
        <v>46</v>
      </c>
      <c r="B87" s="22"/>
      <c r="C87" s="22"/>
      <c r="D87" s="22"/>
      <c r="E87" s="22"/>
      <c r="F87" s="22" t="str">
        <f t="shared" si="35"/>
        <v>S</v>
      </c>
      <c r="G87" s="22"/>
      <c r="H87" s="22"/>
      <c r="I87" s="22"/>
      <c r="J87" s="22"/>
      <c r="K87" s="22"/>
      <c r="L87" s="22"/>
      <c r="M87" s="22"/>
      <c r="N87" s="22"/>
      <c r="O87" s="22" t="str">
        <f t="shared" ref="O87:O88" si="37">IF(O$5="S","S","x")</f>
        <v>S</v>
      </c>
      <c r="P87" s="22"/>
      <c r="Q87" s="22"/>
      <c r="R87" s="22"/>
      <c r="S87" s="22"/>
      <c r="T87" s="22"/>
      <c r="V87" s="46" t="str">
        <f t="shared" si="33"/>
        <v>Y</v>
      </c>
      <c r="W87" s="18"/>
      <c r="X87" s="45" t="s">
        <v>223</v>
      </c>
      <c r="Y87" s="22" t="s">
        <v>222</v>
      </c>
      <c r="Z87" s="22" t="s">
        <v>222</v>
      </c>
      <c r="AA87" s="24" t="str">
        <f t="shared" si="29"/>
        <v>N</v>
      </c>
      <c r="AB87" s="47" t="str">
        <f t="shared" si="30"/>
        <v xml:space="preserve">MA-6 </v>
      </c>
      <c r="AC87" s="26" t="s">
        <v>230</v>
      </c>
      <c r="AD87" s="26" t="s">
        <v>230</v>
      </c>
      <c r="AE87" s="26" t="s">
        <v>230</v>
      </c>
      <c r="AF87" s="27" t="str">
        <f t="shared" si="31"/>
        <v/>
      </c>
      <c r="AH87" s="30" t="str">
        <f t="shared" si="32"/>
        <v>N</v>
      </c>
    </row>
    <row r="88" spans="1:34" x14ac:dyDescent="0.3">
      <c r="A88" s="15" t="s">
        <v>47</v>
      </c>
      <c r="B88" s="22"/>
      <c r="C88" s="22"/>
      <c r="D88" s="22"/>
      <c r="E88" s="22"/>
      <c r="F88" s="22" t="str">
        <f t="shared" si="35"/>
        <v>S</v>
      </c>
      <c r="G88" s="22"/>
      <c r="H88" s="22"/>
      <c r="I88" s="22"/>
      <c r="J88" s="22"/>
      <c r="K88" s="22"/>
      <c r="L88" s="22"/>
      <c r="M88" s="22"/>
      <c r="N88" s="22"/>
      <c r="O88" s="22" t="str">
        <f t="shared" si="37"/>
        <v>S</v>
      </c>
      <c r="P88" s="22"/>
      <c r="Q88" s="22"/>
      <c r="R88" s="22"/>
      <c r="S88" s="22"/>
      <c r="T88" s="22"/>
      <c r="V88" s="46" t="str">
        <f t="shared" si="33"/>
        <v>Y</v>
      </c>
      <c r="W88" s="18"/>
      <c r="X88" s="22" t="s">
        <v>222</v>
      </c>
      <c r="Y88" s="22" t="s">
        <v>222</v>
      </c>
      <c r="Z88" s="22" t="s">
        <v>222</v>
      </c>
      <c r="AA88" s="24" t="str">
        <f t="shared" si="29"/>
        <v>Y</v>
      </c>
      <c r="AB88" s="47" t="str">
        <f t="shared" si="30"/>
        <v xml:space="preserve">MP-1 </v>
      </c>
      <c r="AC88" s="26" t="s">
        <v>230</v>
      </c>
      <c r="AD88" s="26" t="s">
        <v>230</v>
      </c>
      <c r="AE88" s="26" t="s">
        <v>230</v>
      </c>
      <c r="AF88" s="27" t="str">
        <f t="shared" si="31"/>
        <v/>
      </c>
      <c r="AH88" s="30" t="str">
        <f t="shared" si="32"/>
        <v>Y</v>
      </c>
    </row>
    <row r="89" spans="1:34" x14ac:dyDescent="0.3">
      <c r="A89" s="15" t="s">
        <v>85</v>
      </c>
      <c r="B89" s="22"/>
      <c r="C89" s="22"/>
      <c r="D89" s="22"/>
      <c r="E89" s="22"/>
      <c r="F89" s="22"/>
      <c r="G89" s="22"/>
      <c r="H89" s="22"/>
      <c r="I89" s="22"/>
      <c r="J89" s="22"/>
      <c r="K89" s="22" t="str">
        <f>IF(K$5="S","S","x")</f>
        <v>S</v>
      </c>
      <c r="L89" s="22"/>
      <c r="M89" s="22"/>
      <c r="N89" s="22" t="str">
        <f t="shared" ref="N89:N90" si="38">IF(N$5="S","S","x")</f>
        <v>S</v>
      </c>
      <c r="O89" s="22"/>
      <c r="P89" s="22"/>
      <c r="Q89" s="22"/>
      <c r="R89" s="22"/>
      <c r="S89" s="22"/>
      <c r="T89" s="22"/>
      <c r="V89" s="46" t="str">
        <f t="shared" si="33"/>
        <v>Y</v>
      </c>
      <c r="W89" s="18"/>
      <c r="X89" s="22" t="s">
        <v>222</v>
      </c>
      <c r="Y89" s="22" t="s">
        <v>222</v>
      </c>
      <c r="Z89" s="22" t="s">
        <v>222</v>
      </c>
      <c r="AA89" s="24" t="str">
        <f t="shared" si="29"/>
        <v>Y</v>
      </c>
      <c r="AB89" s="47" t="str">
        <f t="shared" si="30"/>
        <v xml:space="preserve">MP-2 </v>
      </c>
      <c r="AC89" s="26" t="s">
        <v>230</v>
      </c>
      <c r="AD89" s="28"/>
      <c r="AE89" s="28"/>
      <c r="AF89" s="27" t="str">
        <f t="shared" si="31"/>
        <v/>
      </c>
      <c r="AH89" s="30" t="str">
        <f t="shared" si="32"/>
        <v>Y</v>
      </c>
    </row>
    <row r="90" spans="1:34" x14ac:dyDescent="0.3">
      <c r="A90" s="15" t="s">
        <v>104</v>
      </c>
      <c r="B90" s="22"/>
      <c r="C90" s="22"/>
      <c r="D90" s="22"/>
      <c r="E90" s="22"/>
      <c r="F90" s="22"/>
      <c r="G90" s="22"/>
      <c r="H90" s="22"/>
      <c r="I90" s="22"/>
      <c r="J90" s="22"/>
      <c r="K90" s="22"/>
      <c r="L90" s="22"/>
      <c r="M90" s="22"/>
      <c r="N90" s="22" t="str">
        <f t="shared" si="38"/>
        <v>S</v>
      </c>
      <c r="O90" s="22"/>
      <c r="P90" s="22"/>
      <c r="Q90" s="22"/>
      <c r="R90" s="22"/>
      <c r="S90" s="22"/>
      <c r="T90" s="22"/>
      <c r="V90" s="46" t="str">
        <f t="shared" si="33"/>
        <v>Y</v>
      </c>
      <c r="W90" s="18"/>
      <c r="X90" s="45" t="s">
        <v>223</v>
      </c>
      <c r="Y90" s="22" t="s">
        <v>222</v>
      </c>
      <c r="Z90" s="22" t="s">
        <v>222</v>
      </c>
      <c r="AA90" s="24" t="str">
        <f t="shared" si="29"/>
        <v>N</v>
      </c>
      <c r="AB90" s="47" t="str">
        <f t="shared" si="30"/>
        <v xml:space="preserve">MP-4 </v>
      </c>
      <c r="AC90" s="26" t="s">
        <v>230</v>
      </c>
      <c r="AD90" s="26" t="s">
        <v>230</v>
      </c>
      <c r="AE90" s="26" t="s">
        <v>230</v>
      </c>
      <c r="AF90" s="27" t="str">
        <f t="shared" si="31"/>
        <v/>
      </c>
      <c r="AH90" s="30" t="str">
        <f t="shared" si="32"/>
        <v>N</v>
      </c>
    </row>
    <row r="91" spans="1:34" x14ac:dyDescent="0.3">
      <c r="A91" s="15" t="s">
        <v>105</v>
      </c>
      <c r="B91" s="22"/>
      <c r="C91" s="22"/>
      <c r="D91" s="22"/>
      <c r="E91" s="22"/>
      <c r="F91" s="22"/>
      <c r="G91" s="22"/>
      <c r="H91" s="22"/>
      <c r="I91" s="22"/>
      <c r="J91" s="22"/>
      <c r="K91" s="22"/>
      <c r="L91" s="22"/>
      <c r="M91" s="22"/>
      <c r="N91" s="22" t="str">
        <f>IF(N$5="S","S","x")</f>
        <v>S</v>
      </c>
      <c r="O91" s="22"/>
      <c r="P91" s="22"/>
      <c r="Q91" s="22"/>
      <c r="R91" s="22"/>
      <c r="S91" s="22"/>
      <c r="T91" s="22"/>
      <c r="V91" s="46" t="str">
        <f t="shared" si="33"/>
        <v>Y</v>
      </c>
      <c r="W91" s="18"/>
      <c r="X91" s="22" t="s">
        <v>222</v>
      </c>
      <c r="Y91" s="22" t="s">
        <v>222</v>
      </c>
      <c r="Z91" s="22" t="s">
        <v>222</v>
      </c>
      <c r="AA91" s="24" t="str">
        <f t="shared" si="29"/>
        <v>Y</v>
      </c>
      <c r="AB91" s="47" t="str">
        <f t="shared" si="30"/>
        <v xml:space="preserve">MP-7 </v>
      </c>
      <c r="AC91" s="26" t="s">
        <v>230</v>
      </c>
      <c r="AD91" s="28" t="s">
        <v>225</v>
      </c>
      <c r="AE91" s="28" t="s">
        <v>225</v>
      </c>
      <c r="AF91" s="27" t="str">
        <f t="shared" si="31"/>
        <v/>
      </c>
      <c r="AH91" s="30" t="str">
        <f t="shared" si="32"/>
        <v>Y</v>
      </c>
    </row>
    <row r="92" spans="1:34" x14ac:dyDescent="0.3">
      <c r="A92" s="15" t="s">
        <v>116</v>
      </c>
      <c r="B92" s="22"/>
      <c r="C92" s="22"/>
      <c r="D92" s="22"/>
      <c r="E92" s="22"/>
      <c r="F92" s="22"/>
      <c r="G92" s="22"/>
      <c r="H92" s="22"/>
      <c r="I92" s="22"/>
      <c r="J92" s="22"/>
      <c r="K92" s="22"/>
      <c r="L92" s="22"/>
      <c r="M92" s="22"/>
      <c r="N92" s="22"/>
      <c r="O92" s="22" t="str">
        <f>IF(O$5="S","S","x")</f>
        <v>S</v>
      </c>
      <c r="P92" s="22"/>
      <c r="Q92" s="22"/>
      <c r="R92" s="22"/>
      <c r="S92" s="22"/>
      <c r="T92" s="22"/>
      <c r="V92" s="46" t="str">
        <f t="shared" si="33"/>
        <v>Y</v>
      </c>
      <c r="W92" s="18"/>
      <c r="X92" s="45" t="s">
        <v>223</v>
      </c>
      <c r="Y92" s="45" t="s">
        <v>223</v>
      </c>
      <c r="Z92" s="45" t="s">
        <v>223</v>
      </c>
      <c r="AA92" s="24" t="str">
        <f t="shared" si="29"/>
        <v>N</v>
      </c>
      <c r="AB92" s="47" t="str">
        <f t="shared" si="30"/>
        <v xml:space="preserve">MP-8 </v>
      </c>
      <c r="AC92" s="26" t="s">
        <v>230</v>
      </c>
      <c r="AD92" s="26" t="s">
        <v>230</v>
      </c>
      <c r="AE92" s="26" t="s">
        <v>230</v>
      </c>
      <c r="AF92" s="27" t="str">
        <f t="shared" si="31"/>
        <v/>
      </c>
      <c r="AH92" s="30" t="str">
        <f t="shared" si="32"/>
        <v>N</v>
      </c>
    </row>
    <row r="93" spans="1:34" x14ac:dyDescent="0.3">
      <c r="A93" s="15" t="s">
        <v>106</v>
      </c>
      <c r="B93" s="22"/>
      <c r="C93" s="22"/>
      <c r="D93" s="22"/>
      <c r="E93" s="22"/>
      <c r="F93" s="22"/>
      <c r="G93" s="22"/>
      <c r="H93" s="22"/>
      <c r="I93" s="22"/>
      <c r="J93" s="22"/>
      <c r="K93" s="22"/>
      <c r="L93" s="22"/>
      <c r="M93" s="22"/>
      <c r="N93" s="22" t="str">
        <f t="shared" ref="N93:N100" si="39">IF(N$5="S","S","x")</f>
        <v>S</v>
      </c>
      <c r="O93" s="22"/>
      <c r="P93" s="22"/>
      <c r="Q93" s="22"/>
      <c r="R93" s="22"/>
      <c r="S93" s="22"/>
      <c r="T93" s="22"/>
      <c r="V93" s="46" t="str">
        <f t="shared" si="33"/>
        <v>Y</v>
      </c>
      <c r="W93" s="18"/>
      <c r="X93" s="22" t="s">
        <v>222</v>
      </c>
      <c r="Y93" s="22" t="s">
        <v>222</v>
      </c>
      <c r="Z93" s="22" t="s">
        <v>222</v>
      </c>
      <c r="AA93" s="24" t="str">
        <f t="shared" si="29"/>
        <v>Y</v>
      </c>
      <c r="AB93" s="47" t="str">
        <f t="shared" si="30"/>
        <v xml:space="preserve">PE-1 </v>
      </c>
      <c r="AC93" s="26" t="s">
        <v>230</v>
      </c>
      <c r="AD93" s="26" t="s">
        <v>230</v>
      </c>
      <c r="AE93" s="26" t="s">
        <v>230</v>
      </c>
      <c r="AF93" s="27" t="str">
        <f t="shared" si="31"/>
        <v/>
      </c>
      <c r="AH93" s="30" t="str">
        <f t="shared" si="32"/>
        <v>Y</v>
      </c>
    </row>
    <row r="94" spans="1:34" x14ac:dyDescent="0.3">
      <c r="A94" s="15" t="s">
        <v>107</v>
      </c>
      <c r="B94" s="22"/>
      <c r="C94" s="22"/>
      <c r="D94" s="22"/>
      <c r="E94" s="22"/>
      <c r="F94" s="22"/>
      <c r="G94" s="22"/>
      <c r="H94" s="22"/>
      <c r="I94" s="22"/>
      <c r="J94" s="22"/>
      <c r="K94" s="22"/>
      <c r="L94" s="22"/>
      <c r="M94" s="22"/>
      <c r="N94" s="22" t="str">
        <f t="shared" si="39"/>
        <v>S</v>
      </c>
      <c r="O94" s="22"/>
      <c r="P94" s="22"/>
      <c r="Q94" s="22"/>
      <c r="R94" s="22"/>
      <c r="S94" s="22"/>
      <c r="T94" s="22"/>
      <c r="V94" s="46" t="str">
        <f t="shared" si="33"/>
        <v>Y</v>
      </c>
      <c r="W94" s="18"/>
      <c r="X94" s="22" t="s">
        <v>222</v>
      </c>
      <c r="Y94" s="22" t="s">
        <v>222</v>
      </c>
      <c r="Z94" s="22" t="s">
        <v>222</v>
      </c>
      <c r="AA94" s="24" t="str">
        <f t="shared" si="29"/>
        <v>Y</v>
      </c>
      <c r="AB94" s="47" t="str">
        <f t="shared" si="30"/>
        <v xml:space="preserve">PE-2 </v>
      </c>
      <c r="AC94" s="26" t="s">
        <v>230</v>
      </c>
      <c r="AD94" s="26" t="s">
        <v>230</v>
      </c>
      <c r="AE94" s="26" t="s">
        <v>230</v>
      </c>
      <c r="AF94" s="27" t="str">
        <f t="shared" si="31"/>
        <v/>
      </c>
      <c r="AH94" s="30" t="str">
        <f t="shared" si="32"/>
        <v>Y</v>
      </c>
    </row>
    <row r="95" spans="1:34" x14ac:dyDescent="0.3">
      <c r="A95" s="15" t="s">
        <v>108</v>
      </c>
      <c r="B95" s="22"/>
      <c r="C95" s="22"/>
      <c r="D95" s="22"/>
      <c r="E95" s="22"/>
      <c r="F95" s="22"/>
      <c r="G95" s="22"/>
      <c r="H95" s="22"/>
      <c r="I95" s="22"/>
      <c r="J95" s="22"/>
      <c r="K95" s="22"/>
      <c r="L95" s="22"/>
      <c r="M95" s="22"/>
      <c r="N95" s="22" t="str">
        <f t="shared" si="39"/>
        <v>S</v>
      </c>
      <c r="O95" s="22"/>
      <c r="P95" s="22"/>
      <c r="Q95" s="22"/>
      <c r="R95" s="22"/>
      <c r="S95" s="22"/>
      <c r="T95" s="22"/>
      <c r="V95" s="46" t="str">
        <f t="shared" si="33"/>
        <v>Y</v>
      </c>
      <c r="W95" s="18"/>
      <c r="X95" s="22" t="s">
        <v>222</v>
      </c>
      <c r="Y95" s="22" t="s">
        <v>222</v>
      </c>
      <c r="Z95" s="22" t="s">
        <v>222</v>
      </c>
      <c r="AA95" s="24" t="str">
        <f t="shared" si="29"/>
        <v>Y</v>
      </c>
      <c r="AB95" s="47" t="str">
        <f t="shared" si="30"/>
        <v xml:space="preserve">PE-3 </v>
      </c>
      <c r="AC95" s="26" t="s">
        <v>230</v>
      </c>
      <c r="AD95" s="26" t="s">
        <v>230</v>
      </c>
      <c r="AE95" s="28" t="s">
        <v>225</v>
      </c>
      <c r="AF95" s="27" t="str">
        <f t="shared" si="31"/>
        <v/>
      </c>
      <c r="AH95" s="30" t="str">
        <f t="shared" si="32"/>
        <v>Y</v>
      </c>
    </row>
    <row r="96" spans="1:34" x14ac:dyDescent="0.3">
      <c r="A96" s="15" t="s">
        <v>109</v>
      </c>
      <c r="B96" s="22"/>
      <c r="C96" s="22"/>
      <c r="D96" s="22"/>
      <c r="E96" s="22"/>
      <c r="F96" s="22"/>
      <c r="G96" s="22"/>
      <c r="H96" s="22"/>
      <c r="I96" s="22"/>
      <c r="J96" s="22"/>
      <c r="K96" s="22"/>
      <c r="L96" s="22"/>
      <c r="M96" s="22"/>
      <c r="N96" s="22" t="str">
        <f t="shared" si="39"/>
        <v>S</v>
      </c>
      <c r="O96" s="22"/>
      <c r="P96" s="22"/>
      <c r="Q96" s="22"/>
      <c r="R96" s="22"/>
      <c r="S96" s="22" t="str">
        <f t="shared" ref="S96:T96" si="40">IF(S$5="S","S","x")</f>
        <v>S</v>
      </c>
      <c r="T96" s="22" t="str">
        <f t="shared" si="40"/>
        <v>S</v>
      </c>
      <c r="V96" s="46" t="str">
        <f t="shared" si="33"/>
        <v>Y</v>
      </c>
      <c r="W96" s="18"/>
      <c r="X96" s="45" t="s">
        <v>223</v>
      </c>
      <c r="Y96" s="22" t="s">
        <v>222</v>
      </c>
      <c r="Z96" s="22" t="s">
        <v>222</v>
      </c>
      <c r="AA96" s="24" t="str">
        <f t="shared" si="29"/>
        <v>N</v>
      </c>
      <c r="AB96" s="47" t="str">
        <f t="shared" si="30"/>
        <v xml:space="preserve">PE-4 </v>
      </c>
      <c r="AC96" s="26" t="s">
        <v>230</v>
      </c>
      <c r="AD96" s="26" t="s">
        <v>230</v>
      </c>
      <c r="AE96" s="26" t="s">
        <v>230</v>
      </c>
      <c r="AF96" s="27" t="str">
        <f t="shared" si="31"/>
        <v/>
      </c>
      <c r="AH96" s="30" t="str">
        <f t="shared" si="32"/>
        <v>N</v>
      </c>
    </row>
    <row r="97" spans="1:34" x14ac:dyDescent="0.3">
      <c r="A97" s="15" t="s">
        <v>110</v>
      </c>
      <c r="B97" s="22"/>
      <c r="C97" s="22"/>
      <c r="D97" s="22"/>
      <c r="E97" s="22"/>
      <c r="F97" s="22"/>
      <c r="G97" s="22"/>
      <c r="H97" s="22"/>
      <c r="I97" s="22"/>
      <c r="J97" s="22"/>
      <c r="K97" s="22"/>
      <c r="L97" s="22"/>
      <c r="M97" s="22"/>
      <c r="N97" s="22" t="str">
        <f t="shared" si="39"/>
        <v>S</v>
      </c>
      <c r="O97" s="22"/>
      <c r="P97" s="22"/>
      <c r="Q97" s="22"/>
      <c r="R97" s="22"/>
      <c r="S97" s="22"/>
      <c r="T97" s="22"/>
      <c r="V97" s="46" t="str">
        <f t="shared" si="33"/>
        <v>Y</v>
      </c>
      <c r="W97" s="18"/>
      <c r="X97" s="45" t="s">
        <v>223</v>
      </c>
      <c r="Y97" s="22" t="s">
        <v>222</v>
      </c>
      <c r="Z97" s="22" t="s">
        <v>222</v>
      </c>
      <c r="AA97" s="24" t="str">
        <f t="shared" si="29"/>
        <v>N</v>
      </c>
      <c r="AB97" s="47" t="str">
        <f t="shared" si="30"/>
        <v xml:space="preserve">PE-5 </v>
      </c>
      <c r="AC97" s="26" t="s">
        <v>230</v>
      </c>
      <c r="AD97" s="26" t="s">
        <v>230</v>
      </c>
      <c r="AE97" s="26" t="s">
        <v>230</v>
      </c>
      <c r="AF97" s="27" t="str">
        <f t="shared" si="31"/>
        <v/>
      </c>
      <c r="AH97" s="30" t="str">
        <f t="shared" si="32"/>
        <v>N</v>
      </c>
    </row>
    <row r="98" spans="1:34" x14ac:dyDescent="0.3">
      <c r="A98" s="15" t="s">
        <v>111</v>
      </c>
      <c r="B98" s="22"/>
      <c r="C98" s="22"/>
      <c r="D98" s="22"/>
      <c r="E98" s="22"/>
      <c r="F98" s="22"/>
      <c r="G98" s="22"/>
      <c r="H98" s="22"/>
      <c r="I98" s="22"/>
      <c r="J98" s="22"/>
      <c r="K98" s="22"/>
      <c r="L98" s="22"/>
      <c r="M98" s="22"/>
      <c r="N98" s="22" t="str">
        <f t="shared" si="39"/>
        <v>S</v>
      </c>
      <c r="O98" s="22"/>
      <c r="P98" s="22"/>
      <c r="Q98" s="22"/>
      <c r="R98" s="22"/>
      <c r="S98" s="22"/>
      <c r="T98" s="22"/>
      <c r="V98" s="46" t="str">
        <f t="shared" si="33"/>
        <v>Y</v>
      </c>
      <c r="W98" s="18"/>
      <c r="X98" s="22" t="s">
        <v>222</v>
      </c>
      <c r="Y98" s="22" t="s">
        <v>222</v>
      </c>
      <c r="Z98" s="22" t="s">
        <v>222</v>
      </c>
      <c r="AA98" s="24" t="str">
        <f t="shared" si="29"/>
        <v>Y</v>
      </c>
      <c r="AB98" s="47" t="str">
        <f t="shared" si="30"/>
        <v xml:space="preserve">PE-6 </v>
      </c>
      <c r="AC98" s="26" t="s">
        <v>230</v>
      </c>
      <c r="AD98" s="28" t="s">
        <v>225</v>
      </c>
      <c r="AE98" s="26" t="s">
        <v>236</v>
      </c>
      <c r="AF98" s="27" t="str">
        <f t="shared" si="31"/>
        <v/>
      </c>
      <c r="AH98" s="30" t="str">
        <f t="shared" si="32"/>
        <v>Y</v>
      </c>
    </row>
    <row r="99" spans="1:34" x14ac:dyDescent="0.3">
      <c r="A99" s="15" t="s">
        <v>112</v>
      </c>
      <c r="B99" s="22"/>
      <c r="C99" s="22"/>
      <c r="D99" s="22"/>
      <c r="E99" s="22"/>
      <c r="F99" s="22"/>
      <c r="G99" s="22"/>
      <c r="H99" s="22"/>
      <c r="I99" s="22"/>
      <c r="J99" s="22"/>
      <c r="K99" s="22"/>
      <c r="L99" s="22"/>
      <c r="M99" s="22"/>
      <c r="N99" s="22" t="str">
        <f t="shared" si="39"/>
        <v>S</v>
      </c>
      <c r="O99" s="22"/>
      <c r="P99" s="22"/>
      <c r="Q99" s="22"/>
      <c r="R99" s="22"/>
      <c r="S99" s="22"/>
      <c r="T99" s="22"/>
      <c r="V99" s="46" t="str">
        <f t="shared" si="33"/>
        <v>Y</v>
      </c>
      <c r="W99" s="18"/>
      <c r="X99" s="45" t="s">
        <v>223</v>
      </c>
      <c r="Y99" s="22" t="s">
        <v>222</v>
      </c>
      <c r="Z99" s="22" t="s">
        <v>222</v>
      </c>
      <c r="AA99" s="24" t="str">
        <f t="shared" si="29"/>
        <v>N</v>
      </c>
      <c r="AB99" s="47" t="str">
        <f t="shared" si="30"/>
        <v xml:space="preserve">PE-9 </v>
      </c>
      <c r="AC99" s="26" t="s">
        <v>230</v>
      </c>
      <c r="AD99" s="26" t="s">
        <v>230</v>
      </c>
      <c r="AE99" s="26" t="s">
        <v>230</v>
      </c>
      <c r="AF99" s="27" t="str">
        <f t="shared" si="31"/>
        <v/>
      </c>
      <c r="AH99" s="30" t="str">
        <f t="shared" si="32"/>
        <v>N</v>
      </c>
    </row>
    <row r="100" spans="1:34" x14ac:dyDescent="0.3">
      <c r="A100" s="15" t="s">
        <v>113</v>
      </c>
      <c r="B100" s="22"/>
      <c r="C100" s="22"/>
      <c r="D100" s="22"/>
      <c r="E100" s="22"/>
      <c r="F100" s="22"/>
      <c r="G100" s="22"/>
      <c r="H100" s="22"/>
      <c r="I100" s="22"/>
      <c r="J100" s="22"/>
      <c r="K100" s="22"/>
      <c r="L100" s="22"/>
      <c r="M100" s="22"/>
      <c r="N100" s="22" t="str">
        <f t="shared" si="39"/>
        <v>S</v>
      </c>
      <c r="O100" s="22"/>
      <c r="P100" s="22"/>
      <c r="Q100" s="22"/>
      <c r="R100" s="22"/>
      <c r="S100" s="22"/>
      <c r="T100" s="22"/>
      <c r="V100" s="46" t="str">
        <f t="shared" si="33"/>
        <v>Y</v>
      </c>
      <c r="W100" s="18"/>
      <c r="X100" s="45" t="s">
        <v>223</v>
      </c>
      <c r="Y100" s="45" t="s">
        <v>223</v>
      </c>
      <c r="Z100" s="22" t="s">
        <v>222</v>
      </c>
      <c r="AA100" s="24" t="str">
        <f t="shared" si="29"/>
        <v>N</v>
      </c>
      <c r="AB100" s="47" t="str">
        <f t="shared" si="30"/>
        <v>PE-18</v>
      </c>
      <c r="AC100" s="26" t="s">
        <v>230</v>
      </c>
      <c r="AD100" s="26" t="s">
        <v>230</v>
      </c>
      <c r="AE100" s="28"/>
      <c r="AF100" s="27" t="str">
        <f t="shared" si="31"/>
        <v/>
      </c>
      <c r="AH100" s="30" t="str">
        <f t="shared" si="32"/>
        <v>N</v>
      </c>
    </row>
    <row r="101" spans="1:34" x14ac:dyDescent="0.3">
      <c r="A101" s="15" t="s">
        <v>135</v>
      </c>
      <c r="B101" s="22"/>
      <c r="C101" s="22"/>
      <c r="D101" s="22"/>
      <c r="E101" s="22"/>
      <c r="F101" s="22"/>
      <c r="G101" s="22"/>
      <c r="H101" s="22"/>
      <c r="I101" s="22"/>
      <c r="J101" s="22"/>
      <c r="K101" s="22"/>
      <c r="L101" s="22"/>
      <c r="M101" s="22"/>
      <c r="N101" s="22"/>
      <c r="O101" s="22"/>
      <c r="P101" s="22"/>
      <c r="Q101" s="22" t="str">
        <f t="shared" ref="Q101:Q112" si="41">IF(Q$5="S","S","x")</f>
        <v>S</v>
      </c>
      <c r="R101" s="22"/>
      <c r="S101" s="22"/>
      <c r="T101" s="22"/>
      <c r="V101" s="46" t="str">
        <f t="shared" si="33"/>
        <v>Y</v>
      </c>
      <c r="W101" s="18"/>
      <c r="X101" s="22" t="s">
        <v>222</v>
      </c>
      <c r="Y101" s="22" t="s">
        <v>222</v>
      </c>
      <c r="Z101" s="22" t="s">
        <v>222</v>
      </c>
      <c r="AA101" s="24" t="str">
        <f t="shared" si="29"/>
        <v>Y</v>
      </c>
      <c r="AB101" s="47" t="str">
        <f t="shared" si="30"/>
        <v xml:space="preserve">PL-1 </v>
      </c>
      <c r="AC101" s="26" t="s">
        <v>230</v>
      </c>
      <c r="AD101" s="26" t="s">
        <v>230</v>
      </c>
      <c r="AE101" s="26" t="s">
        <v>230</v>
      </c>
      <c r="AF101" s="27" t="str">
        <f t="shared" si="31"/>
        <v/>
      </c>
      <c r="AH101" s="30" t="str">
        <f t="shared" si="32"/>
        <v>Y</v>
      </c>
    </row>
    <row r="102" spans="1:34" x14ac:dyDescent="0.3">
      <c r="A102" s="15" t="s">
        <v>114</v>
      </c>
      <c r="B102" s="22"/>
      <c r="C102" s="22"/>
      <c r="D102" s="22"/>
      <c r="E102" s="22"/>
      <c r="F102" s="22"/>
      <c r="G102" s="22"/>
      <c r="H102" s="22"/>
      <c r="I102" s="22"/>
      <c r="J102" s="22"/>
      <c r="K102" s="22"/>
      <c r="L102" s="22"/>
      <c r="M102" s="22"/>
      <c r="N102" s="22" t="str">
        <f>IF(N$5="S","S","x")</f>
        <v>S</v>
      </c>
      <c r="O102" s="22"/>
      <c r="P102" s="22"/>
      <c r="Q102" s="22" t="str">
        <f t="shared" si="41"/>
        <v>S</v>
      </c>
      <c r="R102" s="22"/>
      <c r="S102" s="22"/>
      <c r="T102" s="22"/>
      <c r="V102" s="46" t="str">
        <f t="shared" si="33"/>
        <v>Y</v>
      </c>
      <c r="W102" s="18"/>
      <c r="X102" s="22" t="s">
        <v>222</v>
      </c>
      <c r="Y102" s="22" t="s">
        <v>222</v>
      </c>
      <c r="Z102" s="22" t="s">
        <v>222</v>
      </c>
      <c r="AA102" s="24" t="str">
        <f t="shared" si="29"/>
        <v>Y</v>
      </c>
      <c r="AB102" s="47" t="str">
        <f t="shared" si="30"/>
        <v xml:space="preserve">PL-2 </v>
      </c>
      <c r="AC102" s="26" t="s">
        <v>230</v>
      </c>
      <c r="AD102" s="28" t="s">
        <v>229</v>
      </c>
      <c r="AE102" s="28" t="s">
        <v>229</v>
      </c>
      <c r="AF102" s="27" t="str">
        <f t="shared" si="31"/>
        <v/>
      </c>
      <c r="AH102" s="30" t="str">
        <f t="shared" si="32"/>
        <v>Y</v>
      </c>
    </row>
    <row r="103" spans="1:34" x14ac:dyDescent="0.3">
      <c r="A103" s="15" t="s">
        <v>28</v>
      </c>
      <c r="B103" s="22"/>
      <c r="C103" s="22"/>
      <c r="D103" s="22" t="str">
        <f>IF(D$5="S","S","x")</f>
        <v>x</v>
      </c>
      <c r="E103" s="22"/>
      <c r="F103" s="22"/>
      <c r="G103" s="22"/>
      <c r="H103" s="22"/>
      <c r="I103" s="22"/>
      <c r="J103" s="22"/>
      <c r="K103" s="22"/>
      <c r="L103" s="22"/>
      <c r="M103" s="22"/>
      <c r="N103" s="22"/>
      <c r="O103" s="22"/>
      <c r="P103" s="22"/>
      <c r="Q103" s="22" t="str">
        <f t="shared" si="41"/>
        <v>S</v>
      </c>
      <c r="R103" s="22"/>
      <c r="S103" s="22"/>
      <c r="T103" s="22"/>
      <c r="V103" s="46" t="str">
        <f t="shared" si="33"/>
        <v>Y</v>
      </c>
      <c r="W103" s="18"/>
      <c r="X103" s="22" t="s">
        <v>222</v>
      </c>
      <c r="Y103" s="22" t="s">
        <v>222</v>
      </c>
      <c r="Z103" s="22" t="s">
        <v>222</v>
      </c>
      <c r="AA103" s="24" t="str">
        <f t="shared" si="29"/>
        <v>Y</v>
      </c>
      <c r="AB103" s="47" t="str">
        <f t="shared" si="30"/>
        <v xml:space="preserve">PL-4 </v>
      </c>
      <c r="AC103" s="26" t="s">
        <v>230</v>
      </c>
      <c r="AD103" s="28" t="s">
        <v>225</v>
      </c>
      <c r="AE103" s="28" t="s">
        <v>225</v>
      </c>
      <c r="AF103" s="27" t="str">
        <f t="shared" si="31"/>
        <v/>
      </c>
      <c r="AH103" s="30" t="str">
        <f t="shared" si="32"/>
        <v>Y</v>
      </c>
    </row>
    <row r="104" spans="1:34" x14ac:dyDescent="0.3">
      <c r="A104" s="15" t="s">
        <v>136</v>
      </c>
      <c r="B104" s="22"/>
      <c r="C104" s="22"/>
      <c r="D104" s="22"/>
      <c r="E104" s="22"/>
      <c r="F104" s="22"/>
      <c r="G104" s="22"/>
      <c r="H104" s="22"/>
      <c r="I104" s="22"/>
      <c r="J104" s="22"/>
      <c r="K104" s="22"/>
      <c r="L104" s="22"/>
      <c r="M104" s="22"/>
      <c r="N104" s="22"/>
      <c r="O104" s="22"/>
      <c r="P104" s="22"/>
      <c r="Q104" s="22" t="str">
        <f t="shared" si="41"/>
        <v>S</v>
      </c>
      <c r="R104" s="22"/>
      <c r="S104" s="22"/>
      <c r="T104" s="22"/>
      <c r="V104" s="46" t="str">
        <f t="shared" si="33"/>
        <v>Y</v>
      </c>
      <c r="W104" s="18"/>
      <c r="X104" s="45" t="s">
        <v>223</v>
      </c>
      <c r="Y104" s="45" t="s">
        <v>223</v>
      </c>
      <c r="Z104" s="45" t="s">
        <v>223</v>
      </c>
      <c r="AA104" s="24" t="str">
        <f t="shared" si="29"/>
        <v>N</v>
      </c>
      <c r="AB104" s="47" t="str">
        <f t="shared" si="30"/>
        <v xml:space="preserve">PL-7 </v>
      </c>
      <c r="AC104" s="26" t="s">
        <v>230</v>
      </c>
      <c r="AD104" s="26" t="s">
        <v>230</v>
      </c>
      <c r="AE104" s="26" t="s">
        <v>230</v>
      </c>
      <c r="AF104" s="27" t="str">
        <f t="shared" si="31"/>
        <v/>
      </c>
      <c r="AH104" s="30" t="str">
        <f t="shared" si="32"/>
        <v>N</v>
      </c>
    </row>
    <row r="105" spans="1:34" x14ac:dyDescent="0.3">
      <c r="A105" s="15" t="s">
        <v>137</v>
      </c>
      <c r="B105" s="22"/>
      <c r="C105" s="22"/>
      <c r="D105" s="22"/>
      <c r="E105" s="22"/>
      <c r="F105" s="22"/>
      <c r="G105" s="22"/>
      <c r="H105" s="22"/>
      <c r="I105" s="22"/>
      <c r="J105" s="22"/>
      <c r="K105" s="22"/>
      <c r="L105" s="22"/>
      <c r="M105" s="22"/>
      <c r="N105" s="22"/>
      <c r="O105" s="22"/>
      <c r="P105" s="22"/>
      <c r="Q105" s="22" t="str">
        <f t="shared" si="41"/>
        <v>S</v>
      </c>
      <c r="R105" s="22"/>
      <c r="S105" s="22"/>
      <c r="T105" s="22"/>
      <c r="V105" s="46" t="str">
        <f t="shared" si="33"/>
        <v>Y</v>
      </c>
      <c r="W105" s="18"/>
      <c r="X105" s="45" t="s">
        <v>223</v>
      </c>
      <c r="Y105" s="22" t="s">
        <v>222</v>
      </c>
      <c r="Z105" s="22" t="s">
        <v>222</v>
      </c>
      <c r="AA105" s="24" t="str">
        <f t="shared" si="29"/>
        <v>N</v>
      </c>
      <c r="AB105" s="47" t="str">
        <f t="shared" si="30"/>
        <v xml:space="preserve">PL-8 </v>
      </c>
      <c r="AC105" s="26" t="s">
        <v>230</v>
      </c>
      <c r="AD105" s="26" t="s">
        <v>230</v>
      </c>
      <c r="AE105" s="26" t="s">
        <v>230</v>
      </c>
      <c r="AF105" s="27" t="str">
        <f t="shared" si="31"/>
        <v/>
      </c>
      <c r="AH105" s="30" t="str">
        <f t="shared" si="32"/>
        <v>N</v>
      </c>
    </row>
    <row r="106" spans="1:34" x14ac:dyDescent="0.3">
      <c r="A106" s="15" t="s">
        <v>145</v>
      </c>
      <c r="B106" s="22"/>
      <c r="C106" s="22"/>
      <c r="D106" s="22"/>
      <c r="E106" s="22"/>
      <c r="F106" s="22"/>
      <c r="G106" s="22"/>
      <c r="H106" s="22"/>
      <c r="I106" s="22"/>
      <c r="J106" s="22"/>
      <c r="K106" s="22"/>
      <c r="L106" s="22"/>
      <c r="M106" s="22"/>
      <c r="N106" s="22"/>
      <c r="O106" s="22"/>
      <c r="P106" s="22"/>
      <c r="Q106" s="22" t="str">
        <f t="shared" si="41"/>
        <v>S</v>
      </c>
      <c r="R106" s="22"/>
      <c r="S106" s="22"/>
      <c r="T106" s="22"/>
      <c r="V106" s="46" t="str">
        <f t="shared" si="33"/>
        <v>Y</v>
      </c>
      <c r="W106" s="18"/>
      <c r="X106" s="22" t="s">
        <v>222</v>
      </c>
      <c r="Y106" s="22" t="s">
        <v>222</v>
      </c>
      <c r="Z106" s="22" t="s">
        <v>222</v>
      </c>
      <c r="AA106" s="24" t="str">
        <f t="shared" si="29"/>
        <v>Y</v>
      </c>
      <c r="AB106" s="47" t="str">
        <f t="shared" si="30"/>
        <v xml:space="preserve">PM-1 </v>
      </c>
      <c r="AC106" s="26" t="s">
        <v>230</v>
      </c>
      <c r="AD106" s="26" t="s">
        <v>230</v>
      </c>
      <c r="AE106" s="26" t="s">
        <v>230</v>
      </c>
      <c r="AF106" s="27" t="str">
        <f t="shared" si="31"/>
        <v/>
      </c>
      <c r="AH106" s="30" t="str">
        <f t="shared" ref="AH106:AH137" si="42">IF(V106="N","N",IF(OR(AF106="",AF106=0),AA106,CONCATENATE(AA106," + ",AF106)))</f>
        <v>Y</v>
      </c>
    </row>
    <row r="107" spans="1:34" x14ac:dyDescent="0.3">
      <c r="A107" s="15" t="s">
        <v>74</v>
      </c>
      <c r="B107" s="22"/>
      <c r="C107" s="22"/>
      <c r="D107" s="22"/>
      <c r="E107" s="22"/>
      <c r="F107" s="22"/>
      <c r="G107" s="22"/>
      <c r="H107" s="22" t="str">
        <f>IF(H$5="S","S","x")</f>
        <v>S</v>
      </c>
      <c r="I107" s="22"/>
      <c r="J107" s="22"/>
      <c r="K107" s="22"/>
      <c r="L107" s="22"/>
      <c r="M107" s="22"/>
      <c r="N107" s="22"/>
      <c r="O107" s="22"/>
      <c r="P107" s="22"/>
      <c r="Q107" s="22" t="str">
        <f t="shared" si="41"/>
        <v>S</v>
      </c>
      <c r="R107" s="22"/>
      <c r="S107" s="22"/>
      <c r="T107" s="22"/>
      <c r="V107" s="46" t="str">
        <f t="shared" si="33"/>
        <v>Y</v>
      </c>
      <c r="W107" s="18"/>
      <c r="X107" s="22" t="s">
        <v>222</v>
      </c>
      <c r="Y107" s="22" t="s">
        <v>222</v>
      </c>
      <c r="Z107" s="22" t="s">
        <v>222</v>
      </c>
      <c r="AA107" s="24" t="str">
        <f t="shared" si="29"/>
        <v>Y</v>
      </c>
      <c r="AB107" s="47" t="str">
        <f t="shared" si="30"/>
        <v xml:space="preserve">PM-9 </v>
      </c>
      <c r="AC107" s="26" t="s">
        <v>230</v>
      </c>
      <c r="AD107" s="26" t="s">
        <v>230</v>
      </c>
      <c r="AE107" s="26" t="s">
        <v>230</v>
      </c>
      <c r="AF107" s="27" t="str">
        <f t="shared" si="31"/>
        <v/>
      </c>
      <c r="AH107" s="30" t="str">
        <f t="shared" si="42"/>
        <v>Y</v>
      </c>
    </row>
    <row r="108" spans="1:34" x14ac:dyDescent="0.3">
      <c r="A108" s="15" t="s">
        <v>146</v>
      </c>
      <c r="B108" s="22"/>
      <c r="C108" s="22"/>
      <c r="D108" s="22"/>
      <c r="E108" s="22"/>
      <c r="F108" s="22"/>
      <c r="G108" s="22"/>
      <c r="H108" s="22"/>
      <c r="I108" s="22"/>
      <c r="J108" s="22"/>
      <c r="K108" s="22"/>
      <c r="L108" s="22"/>
      <c r="M108" s="22"/>
      <c r="N108" s="22"/>
      <c r="O108" s="22"/>
      <c r="P108" s="22"/>
      <c r="Q108" s="22" t="str">
        <f t="shared" si="41"/>
        <v>S</v>
      </c>
      <c r="R108" s="22"/>
      <c r="S108" s="22"/>
      <c r="T108" s="22"/>
      <c r="V108" s="46" t="str">
        <f t="shared" si="33"/>
        <v>Y</v>
      </c>
      <c r="W108" s="18"/>
      <c r="X108" s="22" t="s">
        <v>222</v>
      </c>
      <c r="Y108" s="22" t="s">
        <v>222</v>
      </c>
      <c r="Z108" s="22" t="s">
        <v>222</v>
      </c>
      <c r="AA108" s="24" t="str">
        <f t="shared" si="29"/>
        <v>Y</v>
      </c>
      <c r="AB108" s="47" t="str">
        <f t="shared" si="30"/>
        <v>PM-12</v>
      </c>
      <c r="AC108" s="26" t="s">
        <v>230</v>
      </c>
      <c r="AD108" s="26" t="s">
        <v>230</v>
      </c>
      <c r="AE108" s="26" t="s">
        <v>230</v>
      </c>
      <c r="AF108" s="27" t="str">
        <f t="shared" si="31"/>
        <v/>
      </c>
      <c r="AH108" s="30" t="str">
        <f t="shared" si="42"/>
        <v>Y</v>
      </c>
    </row>
    <row r="109" spans="1:34" x14ac:dyDescent="0.3">
      <c r="A109" s="15" t="s">
        <v>147</v>
      </c>
      <c r="B109" s="22"/>
      <c r="C109" s="22"/>
      <c r="D109" s="22"/>
      <c r="E109" s="22"/>
      <c r="F109" s="22"/>
      <c r="G109" s="22"/>
      <c r="H109" s="22"/>
      <c r="I109" s="22"/>
      <c r="J109" s="22"/>
      <c r="K109" s="22"/>
      <c r="L109" s="22"/>
      <c r="M109" s="22"/>
      <c r="N109" s="22"/>
      <c r="O109" s="22"/>
      <c r="P109" s="22"/>
      <c r="Q109" s="22" t="str">
        <f t="shared" si="41"/>
        <v>S</v>
      </c>
      <c r="R109" s="22"/>
      <c r="S109" s="22"/>
      <c r="T109" s="22"/>
      <c r="V109" s="46" t="str">
        <f t="shared" si="33"/>
        <v>Y</v>
      </c>
      <c r="W109" s="18"/>
      <c r="X109" s="22" t="s">
        <v>222</v>
      </c>
      <c r="Y109" s="22" t="s">
        <v>222</v>
      </c>
      <c r="Z109" s="22" t="s">
        <v>222</v>
      </c>
      <c r="AA109" s="24" t="str">
        <f t="shared" si="29"/>
        <v>Y</v>
      </c>
      <c r="AB109" s="47" t="str">
        <f t="shared" si="30"/>
        <v>PM-14</v>
      </c>
      <c r="AC109" s="26" t="s">
        <v>230</v>
      </c>
      <c r="AD109" s="26" t="s">
        <v>230</v>
      </c>
      <c r="AE109" s="26" t="s">
        <v>230</v>
      </c>
      <c r="AF109" s="27" t="str">
        <f t="shared" si="31"/>
        <v/>
      </c>
      <c r="AH109" s="30" t="str">
        <f t="shared" si="42"/>
        <v>Y</v>
      </c>
    </row>
    <row r="110" spans="1:34" x14ac:dyDescent="0.3">
      <c r="A110" s="15" t="s">
        <v>148</v>
      </c>
      <c r="B110" s="22"/>
      <c r="C110" s="22"/>
      <c r="D110" s="22"/>
      <c r="E110" s="22"/>
      <c r="F110" s="22"/>
      <c r="G110" s="22"/>
      <c r="H110" s="22"/>
      <c r="I110" s="22"/>
      <c r="J110" s="22"/>
      <c r="K110" s="22"/>
      <c r="L110" s="22"/>
      <c r="M110" s="22"/>
      <c r="N110" s="22"/>
      <c r="O110" s="22"/>
      <c r="P110" s="22"/>
      <c r="Q110" s="22" t="str">
        <f t="shared" si="41"/>
        <v>S</v>
      </c>
      <c r="R110" s="22"/>
      <c r="S110" s="22"/>
      <c r="T110" s="22"/>
      <c r="V110" s="46" t="str">
        <f t="shared" si="33"/>
        <v>Y</v>
      </c>
      <c r="W110" s="18"/>
      <c r="X110" s="22" t="s">
        <v>222</v>
      </c>
      <c r="Y110" s="22" t="s">
        <v>222</v>
      </c>
      <c r="Z110" s="22" t="s">
        <v>222</v>
      </c>
      <c r="AA110" s="24" t="str">
        <f t="shared" si="29"/>
        <v>Y</v>
      </c>
      <c r="AB110" s="47" t="str">
        <f t="shared" si="30"/>
        <v>PM-15</v>
      </c>
      <c r="AC110" s="26" t="s">
        <v>230</v>
      </c>
      <c r="AD110" s="26" t="s">
        <v>230</v>
      </c>
      <c r="AE110" s="26" t="s">
        <v>230</v>
      </c>
      <c r="AF110" s="27" t="str">
        <f t="shared" si="31"/>
        <v/>
      </c>
      <c r="AH110" s="30" t="str">
        <f t="shared" si="42"/>
        <v>Y</v>
      </c>
    </row>
    <row r="111" spans="1:34" x14ac:dyDescent="0.3">
      <c r="A111" s="15" t="s">
        <v>149</v>
      </c>
      <c r="B111" s="22"/>
      <c r="C111" s="22"/>
      <c r="D111" s="22"/>
      <c r="E111" s="22"/>
      <c r="F111" s="22"/>
      <c r="G111" s="22"/>
      <c r="H111" s="22"/>
      <c r="I111" s="22"/>
      <c r="J111" s="22"/>
      <c r="K111" s="22"/>
      <c r="L111" s="22"/>
      <c r="M111" s="22"/>
      <c r="N111" s="22"/>
      <c r="O111" s="22"/>
      <c r="P111" s="22"/>
      <c r="Q111" s="22" t="str">
        <f t="shared" si="41"/>
        <v>S</v>
      </c>
      <c r="R111" s="22"/>
      <c r="S111" s="22"/>
      <c r="T111" s="22"/>
      <c r="V111" s="46" t="str">
        <f t="shared" si="33"/>
        <v>Y</v>
      </c>
      <c r="W111" s="18"/>
      <c r="X111" s="22" t="s">
        <v>222</v>
      </c>
      <c r="Y111" s="22" t="s">
        <v>222</v>
      </c>
      <c r="Z111" s="22" t="s">
        <v>222</v>
      </c>
      <c r="AA111" s="24" t="str">
        <f t="shared" si="29"/>
        <v>Y</v>
      </c>
      <c r="AB111" s="47" t="str">
        <f t="shared" si="30"/>
        <v>PM-16</v>
      </c>
      <c r="AC111" s="26" t="s">
        <v>230</v>
      </c>
      <c r="AD111" s="26" t="s">
        <v>230</v>
      </c>
      <c r="AE111" s="26" t="s">
        <v>230</v>
      </c>
      <c r="AF111" s="27" t="str">
        <f t="shared" si="31"/>
        <v/>
      </c>
      <c r="AH111" s="30" t="str">
        <f t="shared" si="42"/>
        <v>Y</v>
      </c>
    </row>
    <row r="112" spans="1:34" x14ac:dyDescent="0.3">
      <c r="A112" s="15" t="s">
        <v>138</v>
      </c>
      <c r="B112" s="22"/>
      <c r="C112" s="22"/>
      <c r="D112" s="22"/>
      <c r="E112" s="22"/>
      <c r="F112" s="22"/>
      <c r="G112" s="22"/>
      <c r="H112" s="22"/>
      <c r="I112" s="22"/>
      <c r="J112" s="22"/>
      <c r="K112" s="22"/>
      <c r="L112" s="22"/>
      <c r="M112" s="22"/>
      <c r="N112" s="22"/>
      <c r="O112" s="22"/>
      <c r="P112" s="22"/>
      <c r="Q112" s="22" t="str">
        <f t="shared" si="41"/>
        <v>S</v>
      </c>
      <c r="R112" s="22"/>
      <c r="S112" s="22"/>
      <c r="T112" s="22"/>
      <c r="V112" s="46" t="str">
        <f t="shared" si="33"/>
        <v>Y</v>
      </c>
      <c r="W112" s="18"/>
      <c r="X112" s="22" t="s">
        <v>222</v>
      </c>
      <c r="Y112" s="22" t="s">
        <v>222</v>
      </c>
      <c r="Z112" s="22" t="s">
        <v>222</v>
      </c>
      <c r="AA112" s="24" t="str">
        <f t="shared" si="29"/>
        <v>Y</v>
      </c>
      <c r="AB112" s="47" t="str">
        <f t="shared" si="30"/>
        <v xml:space="preserve">PS-1 </v>
      </c>
      <c r="AC112" s="26" t="s">
        <v>230</v>
      </c>
      <c r="AD112" s="26" t="s">
        <v>230</v>
      </c>
      <c r="AE112" s="26" t="s">
        <v>230</v>
      </c>
      <c r="AF112" s="27" t="str">
        <f t="shared" si="31"/>
        <v/>
      </c>
      <c r="AH112" s="30" t="str">
        <f t="shared" si="42"/>
        <v>Y</v>
      </c>
    </row>
    <row r="113" spans="1:34" x14ac:dyDescent="0.3">
      <c r="A113" s="15" t="s">
        <v>76</v>
      </c>
      <c r="B113" s="22"/>
      <c r="C113" s="22"/>
      <c r="D113" s="22"/>
      <c r="E113" s="22"/>
      <c r="F113" s="22"/>
      <c r="G113" s="22"/>
      <c r="H113" s="22"/>
      <c r="I113" s="22" t="str">
        <f>IF(I$5="S","S","x")</f>
        <v>x</v>
      </c>
      <c r="J113" s="22"/>
      <c r="K113" s="22" t="str">
        <f>IF(K$5="S","S","x")</f>
        <v>S</v>
      </c>
      <c r="L113" s="22"/>
      <c r="M113" s="22"/>
      <c r="N113" s="22" t="str">
        <f>IF(N$5="S","S","x")</f>
        <v>S</v>
      </c>
      <c r="O113" s="22"/>
      <c r="P113" s="22"/>
      <c r="Q113" s="22"/>
      <c r="R113" s="22"/>
      <c r="S113" s="22"/>
      <c r="T113" s="22"/>
      <c r="V113" s="46" t="str">
        <f t="shared" si="33"/>
        <v>Y</v>
      </c>
      <c r="W113" s="18"/>
      <c r="X113" s="22" t="s">
        <v>222</v>
      </c>
      <c r="Y113" s="22" t="s">
        <v>222</v>
      </c>
      <c r="Z113" s="22" t="s">
        <v>222</v>
      </c>
      <c r="AA113" s="24" t="str">
        <f t="shared" si="29"/>
        <v>Y</v>
      </c>
      <c r="AB113" s="47" t="str">
        <f t="shared" si="30"/>
        <v xml:space="preserve">RA-5 </v>
      </c>
      <c r="AC113" s="26" t="s">
        <v>230</v>
      </c>
      <c r="AD113" s="28" t="s">
        <v>912</v>
      </c>
      <c r="AE113" s="26" t="s">
        <v>226</v>
      </c>
      <c r="AF113" s="27" t="str">
        <f t="shared" si="31"/>
        <v/>
      </c>
      <c r="AH113" s="30" t="str">
        <f t="shared" si="42"/>
        <v>Y</v>
      </c>
    </row>
    <row r="114" spans="1:34" x14ac:dyDescent="0.3">
      <c r="A114" s="15" t="s">
        <v>117</v>
      </c>
      <c r="B114" s="22"/>
      <c r="C114" s="22"/>
      <c r="D114" s="22"/>
      <c r="E114" s="22"/>
      <c r="F114" s="22"/>
      <c r="G114" s="22"/>
      <c r="H114" s="22"/>
      <c r="I114" s="22"/>
      <c r="J114" s="22"/>
      <c r="K114" s="22"/>
      <c r="L114" s="22"/>
      <c r="M114" s="22"/>
      <c r="N114" s="22"/>
      <c r="O114" s="22" t="str">
        <f t="shared" ref="O114:O122" si="43">IF(O$5="S","S","x")</f>
        <v>S</v>
      </c>
      <c r="P114" s="22"/>
      <c r="Q114" s="22"/>
      <c r="R114" s="22"/>
      <c r="S114" s="22"/>
      <c r="T114" s="22"/>
      <c r="V114" s="46" t="str">
        <f t="shared" si="33"/>
        <v>Y</v>
      </c>
      <c r="W114" s="18"/>
      <c r="X114" s="22" t="s">
        <v>222</v>
      </c>
      <c r="Y114" s="22" t="s">
        <v>222</v>
      </c>
      <c r="Z114" s="22" t="s">
        <v>222</v>
      </c>
      <c r="AA114" s="24" t="str">
        <f t="shared" si="29"/>
        <v>Y</v>
      </c>
      <c r="AB114" s="47" t="str">
        <f t="shared" si="30"/>
        <v xml:space="preserve">SA-1 </v>
      </c>
      <c r="AC114" s="26" t="s">
        <v>230</v>
      </c>
      <c r="AD114" s="26" t="s">
        <v>230</v>
      </c>
      <c r="AE114" s="26" t="s">
        <v>230</v>
      </c>
      <c r="AF114" s="27" t="str">
        <f t="shared" si="31"/>
        <v/>
      </c>
      <c r="AH114" s="30" t="str">
        <f t="shared" si="42"/>
        <v>Y</v>
      </c>
    </row>
    <row r="115" spans="1:34" x14ac:dyDescent="0.3">
      <c r="A115" s="15" t="s">
        <v>118</v>
      </c>
      <c r="B115" s="22"/>
      <c r="C115" s="22"/>
      <c r="D115" s="22"/>
      <c r="E115" s="22"/>
      <c r="F115" s="22"/>
      <c r="G115" s="22"/>
      <c r="H115" s="22"/>
      <c r="I115" s="22"/>
      <c r="J115" s="22"/>
      <c r="K115" s="22"/>
      <c r="L115" s="22"/>
      <c r="M115" s="22"/>
      <c r="N115" s="22"/>
      <c r="O115" s="22" t="str">
        <f t="shared" si="43"/>
        <v>S</v>
      </c>
      <c r="P115" s="22"/>
      <c r="Q115" s="22"/>
      <c r="R115" s="22"/>
      <c r="S115" s="22"/>
      <c r="T115" s="22"/>
      <c r="V115" s="46" t="str">
        <f t="shared" si="33"/>
        <v>Y</v>
      </c>
      <c r="W115" s="18"/>
      <c r="X115" s="22" t="s">
        <v>222</v>
      </c>
      <c r="Y115" s="22" t="s">
        <v>222</v>
      </c>
      <c r="Z115" s="22" t="s">
        <v>222</v>
      </c>
      <c r="AA115" s="24" t="str">
        <f t="shared" si="29"/>
        <v>Y</v>
      </c>
      <c r="AB115" s="47" t="str">
        <f t="shared" si="30"/>
        <v xml:space="preserve">SA-3 </v>
      </c>
      <c r="AC115" s="26" t="s">
        <v>230</v>
      </c>
      <c r="AD115" s="26" t="s">
        <v>230</v>
      </c>
      <c r="AE115" s="26" t="s">
        <v>230</v>
      </c>
      <c r="AF115" s="27" t="str">
        <f t="shared" si="31"/>
        <v/>
      </c>
      <c r="AH115" s="30" t="str">
        <f t="shared" si="42"/>
        <v>Y</v>
      </c>
    </row>
    <row r="116" spans="1:34" x14ac:dyDescent="0.3">
      <c r="A116" s="15" t="s">
        <v>86</v>
      </c>
      <c r="B116" s="22"/>
      <c r="C116" s="22"/>
      <c r="D116" s="22"/>
      <c r="E116" s="22"/>
      <c r="F116" s="22"/>
      <c r="G116" s="22"/>
      <c r="H116" s="22"/>
      <c r="I116" s="22"/>
      <c r="J116" s="22"/>
      <c r="K116" s="22" t="str">
        <f>IF(K$5="S","S","x")</f>
        <v>S</v>
      </c>
      <c r="L116" s="22"/>
      <c r="M116" s="22"/>
      <c r="N116" s="22"/>
      <c r="O116" s="22" t="str">
        <f t="shared" si="43"/>
        <v>S</v>
      </c>
      <c r="P116" s="22"/>
      <c r="Q116" s="22" t="str">
        <f t="shared" ref="Q116:Q117" si="44">IF(Q$5="S","S","x")</f>
        <v>S</v>
      </c>
      <c r="R116" s="22"/>
      <c r="S116" s="22"/>
      <c r="T116" s="22"/>
      <c r="V116" s="46" t="str">
        <f t="shared" si="33"/>
        <v>Y</v>
      </c>
      <c r="W116" s="18"/>
      <c r="X116" s="22" t="s">
        <v>222</v>
      </c>
      <c r="Y116" s="22" t="s">
        <v>222</v>
      </c>
      <c r="Z116" s="22" t="s">
        <v>222</v>
      </c>
      <c r="AA116" s="24" t="str">
        <f t="shared" si="29"/>
        <v>Y</v>
      </c>
      <c r="AB116" s="47" t="str">
        <f t="shared" si="30"/>
        <v xml:space="preserve">SA-4 </v>
      </c>
      <c r="AC116" s="26" t="s">
        <v>230</v>
      </c>
      <c r="AD116" s="26" t="s">
        <v>921</v>
      </c>
      <c r="AE116" s="26" t="s">
        <v>921</v>
      </c>
      <c r="AF116" s="27" t="str">
        <f t="shared" si="31"/>
        <v/>
      </c>
      <c r="AH116" s="30" t="str">
        <f t="shared" si="42"/>
        <v>Y</v>
      </c>
    </row>
    <row r="117" spans="1:34" x14ac:dyDescent="0.3">
      <c r="A117" s="15" t="s">
        <v>119</v>
      </c>
      <c r="B117" s="22"/>
      <c r="C117" s="22"/>
      <c r="D117" s="22"/>
      <c r="E117" s="22"/>
      <c r="F117" s="22"/>
      <c r="G117" s="22"/>
      <c r="H117" s="22"/>
      <c r="I117" s="22"/>
      <c r="J117" s="22"/>
      <c r="K117" s="22"/>
      <c r="L117" s="22"/>
      <c r="M117" s="22"/>
      <c r="N117" s="22"/>
      <c r="O117" s="22" t="str">
        <f t="shared" si="43"/>
        <v>S</v>
      </c>
      <c r="P117" s="22"/>
      <c r="Q117" s="22" t="str">
        <f t="shared" si="44"/>
        <v>S</v>
      </c>
      <c r="R117" s="22"/>
      <c r="S117" s="22"/>
      <c r="T117" s="22"/>
      <c r="V117" s="46" t="str">
        <f t="shared" si="33"/>
        <v>Y</v>
      </c>
      <c r="W117" s="18"/>
      <c r="X117" s="22" t="s">
        <v>222</v>
      </c>
      <c r="Y117" s="22" t="s">
        <v>222</v>
      </c>
      <c r="Z117" s="22" t="s">
        <v>222</v>
      </c>
      <c r="AA117" s="24" t="str">
        <f t="shared" si="29"/>
        <v>Y</v>
      </c>
      <c r="AB117" s="47" t="str">
        <f t="shared" si="30"/>
        <v xml:space="preserve">SA-5 </v>
      </c>
      <c r="AC117" s="26" t="s">
        <v>230</v>
      </c>
      <c r="AD117" s="26"/>
      <c r="AE117" s="26"/>
      <c r="AF117" s="27" t="str">
        <f t="shared" si="31"/>
        <v/>
      </c>
      <c r="AH117" s="30" t="str">
        <f t="shared" si="42"/>
        <v>Y</v>
      </c>
    </row>
    <row r="118" spans="1:34" x14ac:dyDescent="0.3">
      <c r="A118" s="15" t="s">
        <v>48</v>
      </c>
      <c r="B118" s="22"/>
      <c r="C118" s="22"/>
      <c r="D118" s="22"/>
      <c r="E118" s="22"/>
      <c r="F118" s="22" t="str">
        <f>IF(F$5="S","S","x")</f>
        <v>S</v>
      </c>
      <c r="G118" s="22"/>
      <c r="H118" s="22"/>
      <c r="I118" s="22"/>
      <c r="J118" s="22"/>
      <c r="K118" s="22" t="str">
        <f>IF(K$5="S","S","x")</f>
        <v>S</v>
      </c>
      <c r="L118" s="22"/>
      <c r="M118" s="22"/>
      <c r="N118" s="22"/>
      <c r="O118" s="22" t="str">
        <f t="shared" si="43"/>
        <v>S</v>
      </c>
      <c r="P118" s="22"/>
      <c r="Q118" s="22"/>
      <c r="R118" s="22"/>
      <c r="S118" s="22"/>
      <c r="T118" s="22"/>
      <c r="V118" s="46" t="str">
        <f t="shared" si="33"/>
        <v>Y</v>
      </c>
      <c r="W118" s="18"/>
      <c r="X118" s="45" t="s">
        <v>223</v>
      </c>
      <c r="Y118" s="22" t="s">
        <v>222</v>
      </c>
      <c r="Z118" s="22" t="s">
        <v>222</v>
      </c>
      <c r="AA118" s="24" t="str">
        <f t="shared" si="29"/>
        <v>N</v>
      </c>
      <c r="AB118" s="47" t="str">
        <f t="shared" si="30"/>
        <v xml:space="preserve">SA-8 </v>
      </c>
      <c r="AC118" s="26" t="s">
        <v>230</v>
      </c>
      <c r="AD118" s="26" t="s">
        <v>230</v>
      </c>
      <c r="AE118" s="26" t="s">
        <v>230</v>
      </c>
      <c r="AF118" s="27" t="str">
        <f t="shared" si="31"/>
        <v/>
      </c>
      <c r="AH118" s="30" t="str">
        <f t="shared" si="42"/>
        <v>N</v>
      </c>
    </row>
    <row r="119" spans="1:34" x14ac:dyDescent="0.3">
      <c r="A119" s="15" t="s">
        <v>120</v>
      </c>
      <c r="B119" s="22"/>
      <c r="C119" s="22"/>
      <c r="D119" s="22"/>
      <c r="E119" s="22"/>
      <c r="F119" s="22"/>
      <c r="G119" s="22"/>
      <c r="H119" s="22"/>
      <c r="I119" s="22"/>
      <c r="J119" s="22"/>
      <c r="K119" s="22"/>
      <c r="L119" s="22"/>
      <c r="M119" s="22"/>
      <c r="N119" s="22"/>
      <c r="O119" s="22" t="str">
        <f t="shared" si="43"/>
        <v>S</v>
      </c>
      <c r="P119" s="22"/>
      <c r="Q119" s="22"/>
      <c r="R119" s="22"/>
      <c r="S119" s="22"/>
      <c r="T119" s="22"/>
      <c r="V119" s="46" t="str">
        <f t="shared" si="33"/>
        <v>Y</v>
      </c>
      <c r="W119" s="18"/>
      <c r="X119" s="22" t="s">
        <v>222</v>
      </c>
      <c r="Y119" s="22" t="s">
        <v>222</v>
      </c>
      <c r="Z119" s="22" t="s">
        <v>222</v>
      </c>
      <c r="AA119" s="24" t="str">
        <f t="shared" si="29"/>
        <v>Y</v>
      </c>
      <c r="AB119" s="47" t="str">
        <f t="shared" si="30"/>
        <v xml:space="preserve">SA-9 </v>
      </c>
      <c r="AC119" s="26" t="s">
        <v>230</v>
      </c>
      <c r="AD119" s="28" t="s">
        <v>227</v>
      </c>
      <c r="AE119" s="28" t="s">
        <v>227</v>
      </c>
      <c r="AF119" s="27" t="str">
        <f t="shared" si="31"/>
        <v/>
      </c>
      <c r="AH119" s="30" t="str">
        <f t="shared" si="42"/>
        <v>Y</v>
      </c>
    </row>
    <row r="120" spans="1:34" x14ac:dyDescent="0.3">
      <c r="A120" s="15" t="s">
        <v>37</v>
      </c>
      <c r="B120" s="22"/>
      <c r="C120" s="22"/>
      <c r="D120" s="22"/>
      <c r="E120" s="22" t="str">
        <f>IF(E$5="S","S","x")</f>
        <v>x</v>
      </c>
      <c r="F120" s="22"/>
      <c r="G120" s="22"/>
      <c r="H120" s="22"/>
      <c r="I120" s="22"/>
      <c r="J120" s="22"/>
      <c r="K120" s="22"/>
      <c r="L120" s="22"/>
      <c r="M120" s="22"/>
      <c r="N120" s="22"/>
      <c r="O120" s="22" t="str">
        <f t="shared" si="43"/>
        <v>S</v>
      </c>
      <c r="P120" s="22"/>
      <c r="Q120" s="22"/>
      <c r="R120" s="22"/>
      <c r="S120" s="22"/>
      <c r="T120" s="22"/>
      <c r="V120" s="46" t="str">
        <f t="shared" si="33"/>
        <v>Y</v>
      </c>
      <c r="W120" s="18"/>
      <c r="X120" s="45" t="s">
        <v>223</v>
      </c>
      <c r="Y120" s="22" t="s">
        <v>222</v>
      </c>
      <c r="Z120" s="22" t="s">
        <v>222</v>
      </c>
      <c r="AA120" s="24" t="str">
        <f t="shared" si="29"/>
        <v>N</v>
      </c>
      <c r="AB120" s="47" t="str">
        <f t="shared" si="30"/>
        <v>SA-10</v>
      </c>
      <c r="AC120" s="26" t="s">
        <v>230</v>
      </c>
      <c r="AD120" s="26" t="s">
        <v>230</v>
      </c>
      <c r="AE120" s="26" t="s">
        <v>230</v>
      </c>
      <c r="AF120" s="27" t="str">
        <f t="shared" si="31"/>
        <v/>
      </c>
      <c r="AH120" s="30" t="str">
        <f t="shared" si="42"/>
        <v>N</v>
      </c>
    </row>
    <row r="121" spans="1:34" x14ac:dyDescent="0.3">
      <c r="A121" s="15" t="s">
        <v>49</v>
      </c>
      <c r="B121" s="22"/>
      <c r="C121" s="22"/>
      <c r="D121" s="22"/>
      <c r="E121" s="22"/>
      <c r="F121" s="22" t="str">
        <f>IF(F$5="S","S","x")</f>
        <v>S</v>
      </c>
      <c r="G121" s="22"/>
      <c r="H121" s="22"/>
      <c r="I121" s="22"/>
      <c r="J121" s="22"/>
      <c r="K121" s="22"/>
      <c r="L121" s="22"/>
      <c r="M121" s="22"/>
      <c r="N121" s="22"/>
      <c r="O121" s="22" t="str">
        <f t="shared" si="43"/>
        <v>S</v>
      </c>
      <c r="P121" s="22"/>
      <c r="Q121" s="22"/>
      <c r="R121" s="22"/>
      <c r="S121" s="22"/>
      <c r="T121" s="22"/>
      <c r="V121" s="46" t="str">
        <f t="shared" si="33"/>
        <v>Y</v>
      </c>
      <c r="W121" s="18"/>
      <c r="X121" s="45" t="s">
        <v>223</v>
      </c>
      <c r="Y121" s="22" t="s">
        <v>222</v>
      </c>
      <c r="Z121" s="22" t="s">
        <v>222</v>
      </c>
      <c r="AA121" s="24" t="str">
        <f t="shared" si="29"/>
        <v>N</v>
      </c>
      <c r="AB121" s="47" t="str">
        <f t="shared" si="30"/>
        <v>SA-11</v>
      </c>
      <c r="AC121" s="26" t="s">
        <v>230</v>
      </c>
      <c r="AD121" s="26" t="s">
        <v>230</v>
      </c>
      <c r="AE121" s="26" t="s">
        <v>230</v>
      </c>
      <c r="AF121" s="27" t="str">
        <f t="shared" si="31"/>
        <v/>
      </c>
      <c r="AH121" s="30" t="str">
        <f t="shared" si="42"/>
        <v>N</v>
      </c>
    </row>
    <row r="122" spans="1:34" x14ac:dyDescent="0.3">
      <c r="A122" s="15" t="s">
        <v>87</v>
      </c>
      <c r="B122" s="22"/>
      <c r="C122" s="22"/>
      <c r="D122" s="22"/>
      <c r="E122" s="22"/>
      <c r="F122" s="22"/>
      <c r="G122" s="22"/>
      <c r="H122" s="22"/>
      <c r="I122" s="22"/>
      <c r="J122" s="22"/>
      <c r="K122" s="22" t="str">
        <f>IF(K$5="S","S","x")</f>
        <v>S</v>
      </c>
      <c r="L122" s="22"/>
      <c r="M122" s="22"/>
      <c r="N122" s="22"/>
      <c r="O122" s="22" t="str">
        <f t="shared" si="43"/>
        <v>S</v>
      </c>
      <c r="P122" s="22"/>
      <c r="Q122" s="22"/>
      <c r="R122" s="22"/>
      <c r="S122" s="22"/>
      <c r="T122" s="22"/>
      <c r="V122" s="46" t="str">
        <f t="shared" si="33"/>
        <v>Y</v>
      </c>
      <c r="W122" s="18"/>
      <c r="X122" s="45" t="s">
        <v>223</v>
      </c>
      <c r="Y122" s="45" t="s">
        <v>223</v>
      </c>
      <c r="Z122" s="22" t="s">
        <v>222</v>
      </c>
      <c r="AA122" s="24" t="str">
        <f t="shared" si="29"/>
        <v>N</v>
      </c>
      <c r="AB122" s="47" t="str">
        <f t="shared" si="30"/>
        <v>SA-12</v>
      </c>
      <c r="AC122" s="26" t="s">
        <v>230</v>
      </c>
      <c r="AD122" s="26" t="s">
        <v>230</v>
      </c>
      <c r="AE122" s="26" t="s">
        <v>230</v>
      </c>
      <c r="AF122" s="27" t="str">
        <f t="shared" si="31"/>
        <v/>
      </c>
      <c r="AH122" s="30" t="str">
        <f t="shared" si="42"/>
        <v>N</v>
      </c>
    </row>
    <row r="123" spans="1:34" x14ac:dyDescent="0.3">
      <c r="A123" s="15" t="s">
        <v>77</v>
      </c>
      <c r="B123" s="22"/>
      <c r="C123" s="22"/>
      <c r="D123" s="22"/>
      <c r="E123" s="22"/>
      <c r="F123" s="22"/>
      <c r="G123" s="22"/>
      <c r="H123" s="22"/>
      <c r="I123" s="22"/>
      <c r="J123" s="22" t="str">
        <f t="shared" ref="J123:K123" si="45">IF(J$5="S","S","x")</f>
        <v>x</v>
      </c>
      <c r="K123" s="22" t="str">
        <f t="shared" si="45"/>
        <v>S</v>
      </c>
      <c r="L123" s="22"/>
      <c r="M123" s="22"/>
      <c r="N123" s="22"/>
      <c r="O123" s="22"/>
      <c r="P123" s="22"/>
      <c r="Q123" s="22"/>
      <c r="R123" s="22"/>
      <c r="S123" s="22"/>
      <c r="T123" s="22"/>
      <c r="V123" s="46" t="str">
        <f t="shared" si="33"/>
        <v>Y</v>
      </c>
      <c r="W123" s="18"/>
      <c r="X123" s="45" t="s">
        <v>223</v>
      </c>
      <c r="Y123" s="45" t="s">
        <v>223</v>
      </c>
      <c r="Z123" s="45" t="s">
        <v>223</v>
      </c>
      <c r="AA123" s="24" t="str">
        <f t="shared" si="29"/>
        <v>N</v>
      </c>
      <c r="AB123" s="47" t="str">
        <f t="shared" si="30"/>
        <v>SA-13</v>
      </c>
      <c r="AC123" s="26" t="s">
        <v>230</v>
      </c>
      <c r="AD123" s="26" t="s">
        <v>230</v>
      </c>
      <c r="AE123" s="26" t="s">
        <v>230</v>
      </c>
      <c r="AF123" s="27" t="str">
        <f t="shared" si="31"/>
        <v/>
      </c>
      <c r="AH123" s="30" t="str">
        <f t="shared" si="42"/>
        <v>N</v>
      </c>
    </row>
    <row r="124" spans="1:34" x14ac:dyDescent="0.3">
      <c r="A124" s="15" t="s">
        <v>50</v>
      </c>
      <c r="B124" s="22"/>
      <c r="C124" s="22"/>
      <c r="D124" s="22"/>
      <c r="E124" s="22"/>
      <c r="F124" s="22" t="str">
        <f>IF(F$5="S","S","x")</f>
        <v>S</v>
      </c>
      <c r="G124" s="22"/>
      <c r="H124" s="22"/>
      <c r="I124" s="22"/>
      <c r="J124" s="22"/>
      <c r="K124" s="22"/>
      <c r="L124" s="22"/>
      <c r="M124" s="22"/>
      <c r="N124" s="22"/>
      <c r="O124" s="22"/>
      <c r="P124" s="22" t="str">
        <f>IF(P$5="S","S","x")</f>
        <v>S</v>
      </c>
      <c r="Q124" s="22"/>
      <c r="R124" s="22"/>
      <c r="S124" s="22"/>
      <c r="T124" s="22"/>
      <c r="V124" s="46" t="str">
        <f t="shared" si="33"/>
        <v>Y</v>
      </c>
      <c r="W124" s="18"/>
      <c r="X124" s="45" t="s">
        <v>223</v>
      </c>
      <c r="Y124" s="45" t="s">
        <v>223</v>
      </c>
      <c r="Z124" s="45" t="s">
        <v>223</v>
      </c>
      <c r="AA124" s="24" t="str">
        <f t="shared" si="29"/>
        <v>N</v>
      </c>
      <c r="AB124" s="47" t="str">
        <f t="shared" si="30"/>
        <v>SA-14</v>
      </c>
      <c r="AC124" s="26" t="s">
        <v>230</v>
      </c>
      <c r="AD124" s="26" t="s">
        <v>230</v>
      </c>
      <c r="AE124" s="26" t="s">
        <v>230</v>
      </c>
      <c r="AF124" s="27" t="str">
        <f t="shared" si="31"/>
        <v/>
      </c>
      <c r="AH124" s="30" t="str">
        <f t="shared" si="42"/>
        <v>N</v>
      </c>
    </row>
    <row r="125" spans="1:34" x14ac:dyDescent="0.3">
      <c r="A125" s="15" t="s">
        <v>121</v>
      </c>
      <c r="B125" s="22"/>
      <c r="C125" s="22"/>
      <c r="D125" s="22"/>
      <c r="E125" s="22"/>
      <c r="F125" s="22"/>
      <c r="G125" s="22"/>
      <c r="H125" s="22"/>
      <c r="I125" s="22"/>
      <c r="J125" s="22"/>
      <c r="K125" s="22"/>
      <c r="L125" s="22"/>
      <c r="M125" s="22"/>
      <c r="N125" s="22"/>
      <c r="O125" s="22" t="str">
        <f t="shared" ref="O125:O127" si="46">IF(O$5="S","S","x")</f>
        <v>S</v>
      </c>
      <c r="P125" s="22"/>
      <c r="Q125" s="22"/>
      <c r="R125" s="22"/>
      <c r="S125" s="22"/>
      <c r="T125" s="22"/>
      <c r="V125" s="46" t="str">
        <f t="shared" si="33"/>
        <v>Y</v>
      </c>
      <c r="W125" s="18"/>
      <c r="X125" s="45" t="s">
        <v>223</v>
      </c>
      <c r="Y125" s="45" t="s">
        <v>223</v>
      </c>
      <c r="Z125" s="22" t="s">
        <v>222</v>
      </c>
      <c r="AA125" s="24" t="str">
        <f t="shared" si="29"/>
        <v>N</v>
      </c>
      <c r="AB125" s="47" t="str">
        <f t="shared" si="30"/>
        <v>SA-15</v>
      </c>
      <c r="AC125" s="26" t="s">
        <v>230</v>
      </c>
      <c r="AD125" s="26" t="s">
        <v>230</v>
      </c>
      <c r="AE125" s="26" t="s">
        <v>230</v>
      </c>
      <c r="AF125" s="27" t="str">
        <f t="shared" si="31"/>
        <v/>
      </c>
      <c r="AH125" s="30" t="str">
        <f t="shared" si="42"/>
        <v>N</v>
      </c>
    </row>
    <row r="126" spans="1:34" x14ac:dyDescent="0.3">
      <c r="A126" s="15" t="s">
        <v>122</v>
      </c>
      <c r="B126" s="22"/>
      <c r="C126" s="22"/>
      <c r="D126" s="22"/>
      <c r="E126" s="22"/>
      <c r="F126" s="22"/>
      <c r="G126" s="22"/>
      <c r="H126" s="22"/>
      <c r="I126" s="22"/>
      <c r="J126" s="22"/>
      <c r="K126" s="22"/>
      <c r="L126" s="22"/>
      <c r="M126" s="22"/>
      <c r="N126" s="22"/>
      <c r="O126" s="22" t="str">
        <f t="shared" si="46"/>
        <v>S</v>
      </c>
      <c r="P126" s="22"/>
      <c r="Q126" s="22" t="str">
        <f>IF(Q$5="S","S","x")</f>
        <v>S</v>
      </c>
      <c r="R126" s="22"/>
      <c r="S126" s="22"/>
      <c r="T126" s="22"/>
      <c r="V126" s="46" t="str">
        <f t="shared" si="33"/>
        <v>Y</v>
      </c>
      <c r="W126" s="18"/>
      <c r="X126" s="45" t="s">
        <v>223</v>
      </c>
      <c r="Y126" s="45" t="s">
        <v>223</v>
      </c>
      <c r="Z126" s="22" t="s">
        <v>222</v>
      </c>
      <c r="AA126" s="24" t="str">
        <f t="shared" si="29"/>
        <v>N</v>
      </c>
      <c r="AB126" s="47" t="str">
        <f t="shared" si="30"/>
        <v>SA-16</v>
      </c>
      <c r="AC126" s="26" t="s">
        <v>230</v>
      </c>
      <c r="AD126" s="26" t="s">
        <v>230</v>
      </c>
      <c r="AE126" s="26"/>
      <c r="AF126" s="27" t="str">
        <f t="shared" si="31"/>
        <v/>
      </c>
      <c r="AH126" s="30" t="str">
        <f t="shared" si="42"/>
        <v>N</v>
      </c>
    </row>
    <row r="127" spans="1:34" x14ac:dyDescent="0.3">
      <c r="A127" s="15" t="s">
        <v>123</v>
      </c>
      <c r="B127" s="22"/>
      <c r="C127" s="22"/>
      <c r="D127" s="22"/>
      <c r="E127" s="22"/>
      <c r="F127" s="22"/>
      <c r="G127" s="22"/>
      <c r="H127" s="22"/>
      <c r="I127" s="22"/>
      <c r="J127" s="22"/>
      <c r="K127" s="22"/>
      <c r="L127" s="22"/>
      <c r="M127" s="22"/>
      <c r="N127" s="22"/>
      <c r="O127" s="22" t="str">
        <f t="shared" si="46"/>
        <v>S</v>
      </c>
      <c r="P127" s="22" t="str">
        <f>IF(P$5="S","S","x")</f>
        <v>S</v>
      </c>
      <c r="Q127" s="22"/>
      <c r="R127" s="22"/>
      <c r="S127" s="22"/>
      <c r="T127" s="22"/>
      <c r="V127" s="46" t="str">
        <f t="shared" si="33"/>
        <v>Y</v>
      </c>
      <c r="W127" s="18"/>
      <c r="X127" s="45" t="s">
        <v>223</v>
      </c>
      <c r="Y127" s="45" t="s">
        <v>223</v>
      </c>
      <c r="Z127" s="22" t="s">
        <v>222</v>
      </c>
      <c r="AA127" s="24" t="str">
        <f t="shared" si="29"/>
        <v>N</v>
      </c>
      <c r="AB127" s="47" t="str">
        <f t="shared" si="30"/>
        <v>SA-17</v>
      </c>
      <c r="AC127" s="26" t="s">
        <v>230</v>
      </c>
      <c r="AD127" s="26" t="s">
        <v>230</v>
      </c>
      <c r="AE127" s="26" t="s">
        <v>230</v>
      </c>
      <c r="AF127" s="27" t="str">
        <f t="shared" si="31"/>
        <v/>
      </c>
      <c r="AH127" s="30" t="str">
        <f t="shared" si="42"/>
        <v>N</v>
      </c>
    </row>
    <row r="128" spans="1:34" x14ac:dyDescent="0.3">
      <c r="A128" s="15" t="s">
        <v>125</v>
      </c>
      <c r="B128" s="22"/>
      <c r="C128" s="22"/>
      <c r="D128" s="22"/>
      <c r="E128" s="22"/>
      <c r="F128" s="22"/>
      <c r="G128" s="22"/>
      <c r="H128" s="22"/>
      <c r="I128" s="22"/>
      <c r="J128" s="22"/>
      <c r="K128" s="22"/>
      <c r="L128" s="22"/>
      <c r="M128" s="22"/>
      <c r="N128" s="22"/>
      <c r="O128" s="22"/>
      <c r="P128" s="22" t="str">
        <f>IF(P$5="S","S","x")</f>
        <v>S</v>
      </c>
      <c r="Q128" s="22"/>
      <c r="R128" s="22"/>
      <c r="S128" s="22"/>
      <c r="T128" s="22"/>
      <c r="V128" s="46" t="str">
        <f t="shared" si="33"/>
        <v>Y</v>
      </c>
      <c r="W128" s="18"/>
      <c r="X128" s="45" t="s">
        <v>223</v>
      </c>
      <c r="Y128" s="45" t="s">
        <v>223</v>
      </c>
      <c r="Z128" s="45" t="s">
        <v>223</v>
      </c>
      <c r="AA128" s="24" t="str">
        <f t="shared" si="29"/>
        <v>N</v>
      </c>
      <c r="AB128" s="47" t="str">
        <f t="shared" si="30"/>
        <v>SA-18</v>
      </c>
      <c r="AC128" s="26" t="s">
        <v>230</v>
      </c>
      <c r="AD128" s="26" t="s">
        <v>230</v>
      </c>
      <c r="AE128" s="26" t="s">
        <v>230</v>
      </c>
      <c r="AF128" s="27" t="str">
        <f t="shared" si="31"/>
        <v/>
      </c>
      <c r="AH128" s="30" t="str">
        <f t="shared" si="42"/>
        <v>N</v>
      </c>
    </row>
    <row r="129" spans="1:34" x14ac:dyDescent="0.3">
      <c r="A129" s="15" t="s">
        <v>124</v>
      </c>
      <c r="B129" s="22"/>
      <c r="C129" s="22"/>
      <c r="D129" s="22"/>
      <c r="E129" s="22"/>
      <c r="F129" s="22"/>
      <c r="G129" s="22"/>
      <c r="H129" s="22"/>
      <c r="I129" s="22"/>
      <c r="J129" s="22"/>
      <c r="K129" s="22"/>
      <c r="L129" s="22"/>
      <c r="M129" s="22"/>
      <c r="N129" s="22"/>
      <c r="O129" s="22" t="str">
        <f>IF(O$5="S","S","x")</f>
        <v>S</v>
      </c>
      <c r="P129" s="22"/>
      <c r="Q129" s="22"/>
      <c r="R129" s="22"/>
      <c r="S129" s="22"/>
      <c r="T129" s="22"/>
      <c r="V129" s="46" t="str">
        <f t="shared" si="33"/>
        <v>Y</v>
      </c>
      <c r="W129" s="18"/>
      <c r="X129" s="45" t="s">
        <v>223</v>
      </c>
      <c r="Y129" s="45" t="s">
        <v>223</v>
      </c>
      <c r="Z129" s="45" t="s">
        <v>223</v>
      </c>
      <c r="AA129" s="24" t="str">
        <f t="shared" si="29"/>
        <v>N</v>
      </c>
      <c r="AB129" s="47" t="str">
        <f t="shared" si="30"/>
        <v>SA-21</v>
      </c>
      <c r="AC129" s="26" t="s">
        <v>230</v>
      </c>
      <c r="AD129" s="26" t="s">
        <v>230</v>
      </c>
      <c r="AE129" s="26" t="s">
        <v>230</v>
      </c>
      <c r="AF129" s="27" t="str">
        <f t="shared" si="31"/>
        <v/>
      </c>
      <c r="AH129" s="30" t="str">
        <f t="shared" si="42"/>
        <v>N</v>
      </c>
    </row>
    <row r="130" spans="1:34" x14ac:dyDescent="0.3">
      <c r="A130" s="15" t="s">
        <v>139</v>
      </c>
      <c r="B130" s="22"/>
      <c r="C130" s="22"/>
      <c r="D130" s="22"/>
      <c r="E130" s="22"/>
      <c r="F130" s="22"/>
      <c r="G130" s="22"/>
      <c r="H130" s="22"/>
      <c r="I130" s="22"/>
      <c r="J130" s="22"/>
      <c r="K130" s="22"/>
      <c r="L130" s="22"/>
      <c r="M130" s="22"/>
      <c r="N130" s="22"/>
      <c r="O130" s="22"/>
      <c r="P130" s="22"/>
      <c r="Q130" s="22" t="str">
        <f>IF(Q$5="S","S","x")</f>
        <v>S</v>
      </c>
      <c r="R130" s="22"/>
      <c r="S130" s="22" t="str">
        <f>IF(S$5="S","S","x")</f>
        <v>S</v>
      </c>
      <c r="T130" s="22" t="str">
        <f>IF(T$5="S","S","x")</f>
        <v>S</v>
      </c>
      <c r="V130" s="46" t="str">
        <f t="shared" si="33"/>
        <v>Y</v>
      </c>
      <c r="W130" s="18"/>
      <c r="X130" s="22" t="s">
        <v>222</v>
      </c>
      <c r="Y130" s="22" t="s">
        <v>222</v>
      </c>
      <c r="Z130" s="22" t="s">
        <v>222</v>
      </c>
      <c r="AA130" s="24" t="str">
        <f t="shared" si="29"/>
        <v>Y</v>
      </c>
      <c r="AB130" s="47" t="str">
        <f t="shared" si="30"/>
        <v xml:space="preserve">SC-1 </v>
      </c>
      <c r="AC130" s="26" t="s">
        <v>230</v>
      </c>
      <c r="AD130" s="26" t="s">
        <v>230</v>
      </c>
      <c r="AE130" s="26" t="s">
        <v>230</v>
      </c>
      <c r="AF130" s="27" t="str">
        <f t="shared" si="31"/>
        <v/>
      </c>
      <c r="AH130" s="30" t="str">
        <f t="shared" si="42"/>
        <v>Y</v>
      </c>
    </row>
    <row r="131" spans="1:34" x14ac:dyDescent="0.3">
      <c r="A131" s="15" t="s">
        <v>88</v>
      </c>
      <c r="B131" s="22"/>
      <c r="C131" s="22"/>
      <c r="D131" s="22"/>
      <c r="E131" s="22"/>
      <c r="F131" s="22"/>
      <c r="G131" s="22"/>
      <c r="H131" s="22"/>
      <c r="I131" s="22"/>
      <c r="J131" s="22"/>
      <c r="K131" s="22" t="str">
        <f>IF(K$5="S","S","x")</f>
        <v>S</v>
      </c>
      <c r="L131" s="22"/>
      <c r="M131" s="22"/>
      <c r="N131" s="22"/>
      <c r="O131" s="22"/>
      <c r="P131" s="22"/>
      <c r="Q131" s="22"/>
      <c r="R131" s="22"/>
      <c r="S131" s="22"/>
      <c r="T131" s="22"/>
      <c r="V131" s="46" t="str">
        <f t="shared" si="33"/>
        <v>Y</v>
      </c>
      <c r="W131" s="18"/>
      <c r="X131" s="22" t="s">
        <v>222</v>
      </c>
      <c r="Y131" s="22" t="s">
        <v>222</v>
      </c>
      <c r="Z131" s="22" t="s">
        <v>222</v>
      </c>
      <c r="AA131" s="24" t="str">
        <f t="shared" si="29"/>
        <v>Y</v>
      </c>
      <c r="AB131" s="47" t="str">
        <f t="shared" si="30"/>
        <v xml:space="preserve">SC-7 </v>
      </c>
      <c r="AC131" s="26" t="s">
        <v>230</v>
      </c>
      <c r="AD131" s="26" t="s">
        <v>922</v>
      </c>
      <c r="AE131" s="26" t="s">
        <v>923</v>
      </c>
      <c r="AF131" s="27" t="str">
        <f t="shared" si="31"/>
        <v/>
      </c>
      <c r="AH131" s="30" t="str">
        <f t="shared" si="42"/>
        <v>Y</v>
      </c>
    </row>
    <row r="132" spans="1:34" x14ac:dyDescent="0.3">
      <c r="A132" s="15" t="s">
        <v>115</v>
      </c>
      <c r="B132" s="22"/>
      <c r="C132" s="22"/>
      <c r="D132" s="22"/>
      <c r="E132" s="22"/>
      <c r="F132" s="22"/>
      <c r="G132" s="22"/>
      <c r="H132" s="22"/>
      <c r="I132" s="22"/>
      <c r="J132" s="22"/>
      <c r="K132" s="22"/>
      <c r="L132" s="22"/>
      <c r="M132" s="22"/>
      <c r="N132" s="22" t="str">
        <f>IF(N$5="S","S","x")</f>
        <v>S</v>
      </c>
      <c r="O132" s="22"/>
      <c r="P132" s="22"/>
      <c r="Q132" s="22"/>
      <c r="R132" s="22"/>
      <c r="S132" s="22" t="str">
        <f t="shared" ref="S132:T134" si="47">IF(S$5="S","S","x")</f>
        <v>S</v>
      </c>
      <c r="T132" s="22" t="str">
        <f t="shared" si="47"/>
        <v>S</v>
      </c>
      <c r="V132" s="46" t="str">
        <f t="shared" si="33"/>
        <v>Y</v>
      </c>
      <c r="W132" s="18"/>
      <c r="X132" s="45" t="s">
        <v>223</v>
      </c>
      <c r="Y132" s="22" t="s">
        <v>222</v>
      </c>
      <c r="Z132" s="22" t="s">
        <v>222</v>
      </c>
      <c r="AA132" s="24" t="str">
        <f t="shared" si="29"/>
        <v>N</v>
      </c>
      <c r="AB132" s="47" t="str">
        <f t="shared" si="30"/>
        <v xml:space="preserve">SC-8 </v>
      </c>
      <c r="AC132" s="26" t="s">
        <v>230</v>
      </c>
      <c r="AD132" s="28" t="s">
        <v>225</v>
      </c>
      <c r="AE132" s="28" t="s">
        <v>225</v>
      </c>
      <c r="AF132" s="27" t="str">
        <f t="shared" si="31"/>
        <v/>
      </c>
      <c r="AH132" s="30" t="str">
        <f t="shared" si="42"/>
        <v>N</v>
      </c>
    </row>
    <row r="133" spans="1:34" x14ac:dyDescent="0.3">
      <c r="A133" s="15" t="s">
        <v>78</v>
      </c>
      <c r="B133" s="22"/>
      <c r="C133" s="22"/>
      <c r="D133" s="22"/>
      <c r="E133" s="22"/>
      <c r="F133" s="22"/>
      <c r="G133" s="22"/>
      <c r="H133" s="22"/>
      <c r="I133" s="22"/>
      <c r="J133" s="22" t="str">
        <f t="shared" ref="J133:J135" si="48">IF(J$5="S","S","x")</f>
        <v>x</v>
      </c>
      <c r="K133" s="22"/>
      <c r="L133" s="22"/>
      <c r="M133" s="22" t="str">
        <f>IF(M$5="S","S","x")</f>
        <v>S</v>
      </c>
      <c r="N133" s="22"/>
      <c r="O133" s="22"/>
      <c r="P133" s="22"/>
      <c r="Q133" s="22"/>
      <c r="R133" s="22" t="str">
        <f t="shared" ref="R133:R134" si="49">IF(R$5="S","S","x")</f>
        <v>S</v>
      </c>
      <c r="S133" s="22" t="str">
        <f t="shared" si="47"/>
        <v>S</v>
      </c>
      <c r="T133" s="22"/>
      <c r="V133" s="46" t="str">
        <f t="shared" si="33"/>
        <v>Y</v>
      </c>
      <c r="W133" s="18"/>
      <c r="X133" s="22" t="s">
        <v>222</v>
      </c>
      <c r="Y133" s="22" t="s">
        <v>222</v>
      </c>
      <c r="Z133" s="22" t="s">
        <v>222</v>
      </c>
      <c r="AA133" s="24" t="str">
        <f t="shared" si="29"/>
        <v>Y</v>
      </c>
      <c r="AB133" s="47" t="str">
        <f t="shared" si="30"/>
        <v>SC-12</v>
      </c>
      <c r="AC133" s="26" t="s">
        <v>230</v>
      </c>
      <c r="AD133" s="26" t="s">
        <v>230</v>
      </c>
      <c r="AE133" s="28" t="s">
        <v>225</v>
      </c>
      <c r="AF133" s="27" t="str">
        <f t="shared" si="31"/>
        <v/>
      </c>
      <c r="AH133" s="30" t="str">
        <f t="shared" si="42"/>
        <v>Y</v>
      </c>
    </row>
    <row r="134" spans="1:34" x14ac:dyDescent="0.3">
      <c r="A134" s="15" t="s">
        <v>79</v>
      </c>
      <c r="B134" s="22"/>
      <c r="C134" s="22"/>
      <c r="D134" s="22"/>
      <c r="E134" s="22"/>
      <c r="F134" s="22"/>
      <c r="G134" s="22"/>
      <c r="H134" s="22"/>
      <c r="I134" s="22"/>
      <c r="J134" s="22" t="str">
        <f t="shared" si="48"/>
        <v>x</v>
      </c>
      <c r="K134" s="22"/>
      <c r="L134" s="22"/>
      <c r="M134" s="22"/>
      <c r="N134" s="22"/>
      <c r="O134" s="22"/>
      <c r="P134" s="22"/>
      <c r="Q134" s="22"/>
      <c r="R134" s="22" t="str">
        <f t="shared" si="49"/>
        <v>S</v>
      </c>
      <c r="S134" s="22" t="str">
        <f t="shared" si="47"/>
        <v>S</v>
      </c>
      <c r="T134" s="22"/>
      <c r="V134" s="46" t="str">
        <f t="shared" si="33"/>
        <v>Y</v>
      </c>
      <c r="W134" s="18"/>
      <c r="X134" s="22" t="s">
        <v>222</v>
      </c>
      <c r="Y134" s="22" t="s">
        <v>222</v>
      </c>
      <c r="Z134" s="22" t="s">
        <v>222</v>
      </c>
      <c r="AA134" s="24" t="str">
        <f t="shared" si="29"/>
        <v>Y</v>
      </c>
      <c r="AB134" s="47" t="str">
        <f t="shared" si="30"/>
        <v>SC-13</v>
      </c>
      <c r="AC134" s="26" t="s">
        <v>230</v>
      </c>
      <c r="AD134" s="26" t="s">
        <v>230</v>
      </c>
      <c r="AE134" s="26" t="s">
        <v>230</v>
      </c>
      <c r="AF134" s="27" t="str">
        <f t="shared" si="31"/>
        <v/>
      </c>
      <c r="AH134" s="30" t="str">
        <f t="shared" si="42"/>
        <v>Y</v>
      </c>
    </row>
    <row r="135" spans="1:34" x14ac:dyDescent="0.3">
      <c r="A135" s="15" t="s">
        <v>80</v>
      </c>
      <c r="B135" s="22"/>
      <c r="C135" s="22"/>
      <c r="D135" s="22"/>
      <c r="E135" s="22"/>
      <c r="F135" s="22"/>
      <c r="G135" s="22"/>
      <c r="H135" s="22"/>
      <c r="I135" s="22"/>
      <c r="J135" s="22" t="str">
        <f t="shared" si="48"/>
        <v>x</v>
      </c>
      <c r="K135" s="22"/>
      <c r="L135" s="22"/>
      <c r="M135" s="22"/>
      <c r="N135" s="22"/>
      <c r="O135" s="22"/>
      <c r="P135" s="22"/>
      <c r="Q135" s="22"/>
      <c r="R135" s="22" t="str">
        <f>IF(R$5="S","S","x")</f>
        <v>S</v>
      </c>
      <c r="S135" s="22"/>
      <c r="T135" s="22"/>
      <c r="V135" s="46" t="str">
        <f t="shared" si="33"/>
        <v>Y</v>
      </c>
      <c r="W135" s="18"/>
      <c r="X135" s="45" t="s">
        <v>223</v>
      </c>
      <c r="Y135" s="22" t="s">
        <v>222</v>
      </c>
      <c r="Z135" s="22" t="s">
        <v>222</v>
      </c>
      <c r="AA135" s="24" t="str">
        <f t="shared" si="29"/>
        <v>N</v>
      </c>
      <c r="AB135" s="47" t="str">
        <f t="shared" si="30"/>
        <v>SC-17</v>
      </c>
      <c r="AC135" s="26" t="s">
        <v>230</v>
      </c>
      <c r="AD135" s="26" t="s">
        <v>230</v>
      </c>
      <c r="AE135" s="26" t="s">
        <v>230</v>
      </c>
      <c r="AF135" s="27" t="str">
        <f t="shared" si="31"/>
        <v/>
      </c>
      <c r="AH135" s="30" t="str">
        <f t="shared" si="42"/>
        <v>N</v>
      </c>
    </row>
    <row r="136" spans="1:34" x14ac:dyDescent="0.3">
      <c r="A136" s="15" t="s">
        <v>126</v>
      </c>
      <c r="B136" s="22"/>
      <c r="C136" s="22"/>
      <c r="D136" s="22"/>
      <c r="E136" s="22"/>
      <c r="F136" s="22"/>
      <c r="G136" s="22"/>
      <c r="H136" s="22"/>
      <c r="I136" s="22"/>
      <c r="J136" s="22"/>
      <c r="K136" s="22"/>
      <c r="L136" s="22"/>
      <c r="M136" s="22"/>
      <c r="N136" s="22"/>
      <c r="O136" s="22"/>
      <c r="P136" s="22" t="str">
        <f>IF(P$5="S","S","x")</f>
        <v>S</v>
      </c>
      <c r="Q136" s="22"/>
      <c r="R136" s="22"/>
      <c r="S136" s="22"/>
      <c r="T136" s="22"/>
      <c r="V136" s="46" t="str">
        <f t="shared" si="33"/>
        <v>Y</v>
      </c>
      <c r="W136" s="18"/>
      <c r="X136" s="45" t="s">
        <v>223</v>
      </c>
      <c r="Y136" s="45" t="s">
        <v>223</v>
      </c>
      <c r="Z136" s="45" t="s">
        <v>223</v>
      </c>
      <c r="AA136" s="24" t="str">
        <f t="shared" si="29"/>
        <v>N</v>
      </c>
      <c r="AB136" s="47" t="str">
        <f t="shared" si="30"/>
        <v>SC-25</v>
      </c>
      <c r="AC136" s="26" t="s">
        <v>230</v>
      </c>
      <c r="AD136" s="26" t="s">
        <v>230</v>
      </c>
      <c r="AE136" s="26" t="s">
        <v>230</v>
      </c>
      <c r="AF136" s="27" t="str">
        <f t="shared" si="31"/>
        <v/>
      </c>
      <c r="AH136" s="30" t="str">
        <f t="shared" si="42"/>
        <v>N</v>
      </c>
    </row>
    <row r="137" spans="1:34" x14ac:dyDescent="0.3">
      <c r="A137" s="15" t="s">
        <v>89</v>
      </c>
      <c r="B137" s="22"/>
      <c r="C137" s="22"/>
      <c r="D137" s="22"/>
      <c r="E137" s="22"/>
      <c r="F137" s="22"/>
      <c r="G137" s="22"/>
      <c r="H137" s="22"/>
      <c r="I137" s="22"/>
      <c r="J137" s="22"/>
      <c r="K137" s="22" t="str">
        <f t="shared" ref="K137:K138" si="50">IF(K$5="S","S","x")</f>
        <v>S</v>
      </c>
      <c r="L137" s="22"/>
      <c r="M137" s="22"/>
      <c r="N137" s="22"/>
      <c r="O137" s="22"/>
      <c r="P137" s="22"/>
      <c r="Q137" s="22"/>
      <c r="R137" s="22"/>
      <c r="S137" s="22"/>
      <c r="T137" s="22"/>
      <c r="V137" s="46" t="str">
        <f t="shared" si="33"/>
        <v>Y</v>
      </c>
      <c r="W137" s="18"/>
      <c r="X137" s="45" t="s">
        <v>223</v>
      </c>
      <c r="Y137" s="45" t="s">
        <v>223</v>
      </c>
      <c r="Z137" s="45" t="s">
        <v>223</v>
      </c>
      <c r="AA137" s="24" t="str">
        <f t="shared" si="29"/>
        <v>N</v>
      </c>
      <c r="AB137" s="47" t="str">
        <f t="shared" si="30"/>
        <v>SC-26</v>
      </c>
      <c r="AC137" s="26" t="s">
        <v>230</v>
      </c>
      <c r="AD137" s="26" t="s">
        <v>230</v>
      </c>
      <c r="AE137" s="26" t="s">
        <v>230</v>
      </c>
      <c r="AF137" s="27" t="str">
        <f t="shared" si="31"/>
        <v/>
      </c>
      <c r="AH137" s="30" t="str">
        <f t="shared" si="42"/>
        <v>N</v>
      </c>
    </row>
    <row r="138" spans="1:34" x14ac:dyDescent="0.3">
      <c r="A138" s="15" t="s">
        <v>81</v>
      </c>
      <c r="B138" s="22"/>
      <c r="C138" s="22"/>
      <c r="D138" s="22"/>
      <c r="E138" s="22"/>
      <c r="F138" s="22"/>
      <c r="G138" s="22"/>
      <c r="H138" s="22"/>
      <c r="I138" s="22"/>
      <c r="J138" s="22" t="str">
        <f>IF(J$5="S","S","x")</f>
        <v>x</v>
      </c>
      <c r="K138" s="22" t="str">
        <f t="shared" si="50"/>
        <v>S</v>
      </c>
      <c r="L138" s="22"/>
      <c r="M138" s="22"/>
      <c r="N138" s="22"/>
      <c r="O138" s="22"/>
      <c r="P138" s="22" t="str">
        <f t="shared" ref="P138:P141" si="51">IF(P$5="S","S","x")</f>
        <v>S</v>
      </c>
      <c r="Q138" s="22"/>
      <c r="R138" s="22" t="str">
        <f>IF(R$5="S","S","x")</f>
        <v>S</v>
      </c>
      <c r="S138" s="22"/>
      <c r="T138" s="22"/>
      <c r="V138" s="46" t="str">
        <f t="shared" si="33"/>
        <v>Y</v>
      </c>
      <c r="W138" s="18"/>
      <c r="X138" s="45" t="s">
        <v>223</v>
      </c>
      <c r="Y138" s="22" t="s">
        <v>222</v>
      </c>
      <c r="Z138" s="22" t="s">
        <v>222</v>
      </c>
      <c r="AA138" s="24" t="str">
        <f t="shared" ref="AA138:AA162" si="52">IF($X$5="Low",X138,IF($X$5="Moderate",Y138,IF($X$5="High",Z138)))</f>
        <v>N</v>
      </c>
      <c r="AB138" s="47" t="str">
        <f t="shared" ref="AB138:AB162" si="53">LEFT(A138,5)</f>
        <v>SC-28</v>
      </c>
      <c r="AC138" s="26" t="s">
        <v>230</v>
      </c>
      <c r="AD138" s="26" t="s">
        <v>230</v>
      </c>
      <c r="AE138" s="26" t="s">
        <v>230</v>
      </c>
      <c r="AF138" s="27" t="str">
        <f t="shared" ref="AF138:AF162" si="54">IF($X$5="Low",AC138,IF($X$5="Moderate",AD138,IF($X$5="High",AE138)))</f>
        <v/>
      </c>
      <c r="AH138" s="30" t="str">
        <f t="shared" ref="AH138:AH162" si="55">IF(V138="N","N",IF(OR(AF138="",AF138=0),AA138,CONCATENATE(AA138," + ",AF138)))</f>
        <v>N</v>
      </c>
    </row>
    <row r="139" spans="1:34" x14ac:dyDescent="0.3">
      <c r="A139" s="15" t="s">
        <v>127</v>
      </c>
      <c r="B139" s="22"/>
      <c r="C139" s="22"/>
      <c r="D139" s="22"/>
      <c r="E139" s="22"/>
      <c r="F139" s="22"/>
      <c r="G139" s="22"/>
      <c r="H139" s="22"/>
      <c r="I139" s="22"/>
      <c r="J139" s="22"/>
      <c r="K139" s="22"/>
      <c r="L139" s="22"/>
      <c r="M139" s="22"/>
      <c r="N139" s="22"/>
      <c r="O139" s="22"/>
      <c r="P139" s="22" t="str">
        <f t="shared" si="51"/>
        <v>S</v>
      </c>
      <c r="Q139" s="22"/>
      <c r="R139" s="22"/>
      <c r="S139" s="22"/>
      <c r="T139" s="22"/>
      <c r="V139" s="46" t="str">
        <f t="shared" ref="V139:V162" si="56">IF(COUNTIF(B139:T139,"S")&gt;0,"Y","N")</f>
        <v>Y</v>
      </c>
      <c r="W139" s="18"/>
      <c r="X139" s="45" t="s">
        <v>223</v>
      </c>
      <c r="Y139" s="45" t="s">
        <v>223</v>
      </c>
      <c r="Z139" s="45" t="s">
        <v>223</v>
      </c>
      <c r="AA139" s="24" t="str">
        <f t="shared" si="52"/>
        <v>N</v>
      </c>
      <c r="AB139" s="47" t="str">
        <f t="shared" si="53"/>
        <v>SC-29</v>
      </c>
      <c r="AC139" s="26" t="s">
        <v>230</v>
      </c>
      <c r="AD139" s="26" t="s">
        <v>230</v>
      </c>
      <c r="AE139" s="26" t="s">
        <v>230</v>
      </c>
      <c r="AF139" s="27" t="str">
        <f t="shared" si="54"/>
        <v/>
      </c>
      <c r="AH139" s="30" t="str">
        <f t="shared" si="55"/>
        <v>N</v>
      </c>
    </row>
    <row r="140" spans="1:34" x14ac:dyDescent="0.3">
      <c r="A140" s="15" t="s">
        <v>90</v>
      </c>
      <c r="B140" s="22"/>
      <c r="C140" s="22"/>
      <c r="D140" s="22"/>
      <c r="E140" s="22"/>
      <c r="F140" s="22"/>
      <c r="G140" s="22"/>
      <c r="H140" s="22"/>
      <c r="I140" s="22"/>
      <c r="J140" s="22"/>
      <c r="K140" s="22" t="str">
        <f>IF(K$5="S","S","x")</f>
        <v>S</v>
      </c>
      <c r="L140" s="22"/>
      <c r="M140" s="22"/>
      <c r="N140" s="22"/>
      <c r="O140" s="22"/>
      <c r="P140" s="22" t="str">
        <f t="shared" si="51"/>
        <v>S</v>
      </c>
      <c r="Q140" s="22"/>
      <c r="R140" s="22"/>
      <c r="S140" s="22"/>
      <c r="T140" s="22"/>
      <c r="V140" s="46" t="str">
        <f t="shared" si="56"/>
        <v>Y</v>
      </c>
      <c r="W140" s="18"/>
      <c r="X140" s="45" t="s">
        <v>223</v>
      </c>
      <c r="Y140" s="45" t="s">
        <v>223</v>
      </c>
      <c r="Z140" s="45" t="s">
        <v>223</v>
      </c>
      <c r="AA140" s="24" t="str">
        <f t="shared" si="52"/>
        <v>N</v>
      </c>
      <c r="AB140" s="47" t="str">
        <f t="shared" si="53"/>
        <v>SC-30</v>
      </c>
      <c r="AC140" s="26" t="s">
        <v>230</v>
      </c>
      <c r="AD140" s="26" t="s">
        <v>230</v>
      </c>
      <c r="AE140" s="26" t="s">
        <v>230</v>
      </c>
      <c r="AF140" s="27" t="str">
        <f t="shared" si="54"/>
        <v/>
      </c>
      <c r="AH140" s="30" t="str">
        <f t="shared" si="55"/>
        <v>N</v>
      </c>
    </row>
    <row r="141" spans="1:34" x14ac:dyDescent="0.3">
      <c r="A141" s="15" t="s">
        <v>128</v>
      </c>
      <c r="B141" s="22"/>
      <c r="C141" s="22"/>
      <c r="D141" s="22"/>
      <c r="E141" s="22"/>
      <c r="F141" s="22"/>
      <c r="G141" s="22"/>
      <c r="H141" s="22"/>
      <c r="I141" s="22"/>
      <c r="J141" s="22"/>
      <c r="K141" s="22"/>
      <c r="L141" s="22"/>
      <c r="M141" s="22"/>
      <c r="N141" s="22"/>
      <c r="O141" s="22"/>
      <c r="P141" s="22" t="str">
        <f t="shared" si="51"/>
        <v>S</v>
      </c>
      <c r="Q141" s="22"/>
      <c r="R141" s="22"/>
      <c r="S141" s="22"/>
      <c r="T141" s="22"/>
      <c r="V141" s="46" t="str">
        <f t="shared" si="56"/>
        <v>Y</v>
      </c>
      <c r="W141" s="18"/>
      <c r="X141" s="45" t="s">
        <v>223</v>
      </c>
      <c r="Y141" s="45" t="s">
        <v>223</v>
      </c>
      <c r="Z141" s="45" t="s">
        <v>223</v>
      </c>
      <c r="AA141" s="24" t="str">
        <f t="shared" si="52"/>
        <v>N</v>
      </c>
      <c r="AB141" s="47" t="str">
        <f t="shared" si="53"/>
        <v>SC-31</v>
      </c>
      <c r="AC141" s="26" t="s">
        <v>230</v>
      </c>
      <c r="AD141" s="26" t="s">
        <v>230</v>
      </c>
      <c r="AE141" s="26" t="s">
        <v>230</v>
      </c>
      <c r="AF141" s="27" t="str">
        <f t="shared" si="54"/>
        <v/>
      </c>
      <c r="AH141" s="30" t="str">
        <f t="shared" si="55"/>
        <v>N</v>
      </c>
    </row>
    <row r="142" spans="1:34" x14ac:dyDescent="0.3">
      <c r="A142" s="15" t="s">
        <v>91</v>
      </c>
      <c r="B142" s="22"/>
      <c r="C142" s="22"/>
      <c r="D142" s="22"/>
      <c r="E142" s="22"/>
      <c r="F142" s="22"/>
      <c r="G142" s="22"/>
      <c r="H142" s="22"/>
      <c r="I142" s="22"/>
      <c r="J142" s="22"/>
      <c r="K142" s="22" t="str">
        <f t="shared" ref="K142:K144" si="57">IF(K$5="S","S","x")</f>
        <v>S</v>
      </c>
      <c r="L142" s="22"/>
      <c r="M142" s="22"/>
      <c r="N142" s="22"/>
      <c r="O142" s="22"/>
      <c r="P142" s="22"/>
      <c r="Q142" s="22"/>
      <c r="R142" s="22"/>
      <c r="S142" s="22"/>
      <c r="T142" s="22"/>
      <c r="V142" s="46" t="str">
        <f t="shared" si="56"/>
        <v>Y</v>
      </c>
      <c r="W142" s="18"/>
      <c r="X142" s="45" t="s">
        <v>223</v>
      </c>
      <c r="Y142" s="45" t="s">
        <v>223</v>
      </c>
      <c r="Z142" s="45" t="s">
        <v>223</v>
      </c>
      <c r="AA142" s="24" t="str">
        <f t="shared" si="52"/>
        <v>N</v>
      </c>
      <c r="AB142" s="47" t="str">
        <f t="shared" si="53"/>
        <v>SC-34</v>
      </c>
      <c r="AC142" s="26" t="s">
        <v>230</v>
      </c>
      <c r="AD142" s="26" t="s">
        <v>230</v>
      </c>
      <c r="AE142" s="26" t="s">
        <v>230</v>
      </c>
      <c r="AF142" s="27" t="str">
        <f t="shared" si="54"/>
        <v/>
      </c>
      <c r="AH142" s="30" t="str">
        <f t="shared" si="55"/>
        <v>N</v>
      </c>
    </row>
    <row r="143" spans="1:34" x14ac:dyDescent="0.3">
      <c r="A143" s="15" t="s">
        <v>92</v>
      </c>
      <c r="B143" s="22"/>
      <c r="C143" s="22"/>
      <c r="D143" s="22"/>
      <c r="E143" s="22"/>
      <c r="F143" s="22"/>
      <c r="G143" s="22"/>
      <c r="H143" s="22"/>
      <c r="I143" s="22"/>
      <c r="J143" s="22"/>
      <c r="K143" s="22" t="str">
        <f t="shared" si="57"/>
        <v>S</v>
      </c>
      <c r="L143" s="22"/>
      <c r="M143" s="22"/>
      <c r="N143" s="22"/>
      <c r="O143" s="22"/>
      <c r="P143" s="22" t="str">
        <f>IF(P$5="S","S","x")</f>
        <v>S</v>
      </c>
      <c r="Q143" s="22"/>
      <c r="R143" s="22"/>
      <c r="S143" s="22"/>
      <c r="T143" s="22"/>
      <c r="V143" s="46" t="str">
        <f t="shared" si="56"/>
        <v>Y</v>
      </c>
      <c r="W143" s="18"/>
      <c r="X143" s="45" t="s">
        <v>223</v>
      </c>
      <c r="Y143" s="45" t="s">
        <v>223</v>
      </c>
      <c r="Z143" s="45" t="s">
        <v>223</v>
      </c>
      <c r="AA143" s="24" t="str">
        <f t="shared" si="52"/>
        <v>N</v>
      </c>
      <c r="AB143" s="47" t="str">
        <f t="shared" si="53"/>
        <v>SC-35</v>
      </c>
      <c r="AC143" s="26" t="s">
        <v>230</v>
      </c>
      <c r="AD143" s="26" t="s">
        <v>230</v>
      </c>
      <c r="AE143" s="26" t="s">
        <v>230</v>
      </c>
      <c r="AF143" s="27" t="str">
        <f t="shared" si="54"/>
        <v/>
      </c>
      <c r="AH143" s="30" t="str">
        <f t="shared" si="55"/>
        <v>N</v>
      </c>
    </row>
    <row r="144" spans="1:34" x14ac:dyDescent="0.3">
      <c r="A144" s="15" t="s">
        <v>93</v>
      </c>
      <c r="B144" s="22"/>
      <c r="C144" s="22"/>
      <c r="D144" s="22"/>
      <c r="E144" s="22"/>
      <c r="F144" s="22"/>
      <c r="G144" s="22"/>
      <c r="H144" s="22"/>
      <c r="I144" s="22"/>
      <c r="J144" s="22"/>
      <c r="K144" s="22" t="str">
        <f t="shared" si="57"/>
        <v>S</v>
      </c>
      <c r="L144" s="22"/>
      <c r="M144" s="22"/>
      <c r="N144" s="22"/>
      <c r="O144" s="22"/>
      <c r="P144" s="22"/>
      <c r="Q144" s="22"/>
      <c r="R144" s="22"/>
      <c r="S144" s="22"/>
      <c r="T144" s="22"/>
      <c r="V144" s="46" t="str">
        <f t="shared" si="56"/>
        <v>Y</v>
      </c>
      <c r="W144" s="18"/>
      <c r="X144" s="45" t="s">
        <v>223</v>
      </c>
      <c r="Y144" s="45" t="s">
        <v>223</v>
      </c>
      <c r="Z144" s="45" t="s">
        <v>223</v>
      </c>
      <c r="AA144" s="24" t="str">
        <f t="shared" si="52"/>
        <v>N</v>
      </c>
      <c r="AB144" s="47" t="str">
        <f t="shared" si="53"/>
        <v>SC-37</v>
      </c>
      <c r="AC144" s="26" t="s">
        <v>230</v>
      </c>
      <c r="AD144" s="26" t="s">
        <v>230</v>
      </c>
      <c r="AE144" s="26" t="s">
        <v>230</v>
      </c>
      <c r="AF144" s="27" t="str">
        <f t="shared" si="54"/>
        <v/>
      </c>
      <c r="AH144" s="30" t="str">
        <f t="shared" si="55"/>
        <v>N</v>
      </c>
    </row>
    <row r="145" spans="1:34" x14ac:dyDescent="0.3">
      <c r="A145" s="15" t="s">
        <v>193</v>
      </c>
      <c r="B145" s="22"/>
      <c r="C145" s="22"/>
      <c r="D145" s="22"/>
      <c r="E145" s="22"/>
      <c r="F145" s="22"/>
      <c r="G145" s="22"/>
      <c r="H145" s="22"/>
      <c r="I145" s="22"/>
      <c r="J145" s="22"/>
      <c r="K145" s="22"/>
      <c r="L145" s="22"/>
      <c r="M145" s="22"/>
      <c r="N145" s="22"/>
      <c r="O145" s="22"/>
      <c r="P145" s="22" t="str">
        <f t="shared" ref="P145:P148" si="58">IF(P$5="S","S","x")</f>
        <v>S</v>
      </c>
      <c r="Q145" s="22"/>
      <c r="R145" s="22"/>
      <c r="S145" s="22"/>
      <c r="T145" s="22"/>
      <c r="V145" s="46" t="str">
        <f t="shared" si="56"/>
        <v>Y</v>
      </c>
      <c r="W145" s="18"/>
      <c r="X145" s="45" t="s">
        <v>223</v>
      </c>
      <c r="Y145" s="45" t="s">
        <v>223</v>
      </c>
      <c r="Z145" s="45" t="s">
        <v>223</v>
      </c>
      <c r="AA145" s="24" t="str">
        <f t="shared" si="52"/>
        <v>N</v>
      </c>
      <c r="AB145" s="47" t="str">
        <f t="shared" si="53"/>
        <v>SC-40</v>
      </c>
      <c r="AC145" s="26" t="s">
        <v>230</v>
      </c>
      <c r="AD145" s="26" t="s">
        <v>230</v>
      </c>
      <c r="AE145" s="26" t="s">
        <v>230</v>
      </c>
      <c r="AF145" s="27" t="str">
        <f t="shared" si="54"/>
        <v/>
      </c>
      <c r="AH145" s="30" t="str">
        <f t="shared" si="55"/>
        <v>N</v>
      </c>
    </row>
    <row r="146" spans="1:34" x14ac:dyDescent="0.3">
      <c r="A146" s="15" t="s">
        <v>129</v>
      </c>
      <c r="B146" s="22"/>
      <c r="C146" s="22"/>
      <c r="D146" s="22"/>
      <c r="E146" s="22"/>
      <c r="F146" s="22"/>
      <c r="G146" s="22"/>
      <c r="H146" s="22"/>
      <c r="I146" s="22"/>
      <c r="J146" s="22"/>
      <c r="K146" s="22"/>
      <c r="L146" s="22"/>
      <c r="M146" s="22"/>
      <c r="N146" s="22"/>
      <c r="O146" s="22"/>
      <c r="P146" s="22" t="str">
        <f t="shared" si="58"/>
        <v>S</v>
      </c>
      <c r="Q146" s="22"/>
      <c r="R146" s="22"/>
      <c r="S146" s="22"/>
      <c r="T146" s="22"/>
      <c r="V146" s="46" t="str">
        <f t="shared" si="56"/>
        <v>Y</v>
      </c>
      <c r="W146" s="18"/>
      <c r="X146" s="45" t="s">
        <v>223</v>
      </c>
      <c r="Y146" s="45" t="s">
        <v>223</v>
      </c>
      <c r="Z146" s="45" t="s">
        <v>223</v>
      </c>
      <c r="AA146" s="24" t="str">
        <f t="shared" si="52"/>
        <v>N</v>
      </c>
      <c r="AB146" s="47" t="str">
        <f t="shared" si="53"/>
        <v>SC-41</v>
      </c>
      <c r="AC146" s="26" t="s">
        <v>230</v>
      </c>
      <c r="AD146" s="26" t="s">
        <v>230</v>
      </c>
      <c r="AE146" s="26" t="s">
        <v>230</v>
      </c>
      <c r="AF146" s="27" t="str">
        <f t="shared" si="54"/>
        <v/>
      </c>
      <c r="AH146" s="30" t="str">
        <f t="shared" si="55"/>
        <v>N</v>
      </c>
    </row>
    <row r="147" spans="1:34" x14ac:dyDescent="0.3">
      <c r="A147" s="15" t="s">
        <v>130</v>
      </c>
      <c r="B147" s="22"/>
      <c r="C147" s="22"/>
      <c r="D147" s="22"/>
      <c r="E147" s="22"/>
      <c r="F147" s="22"/>
      <c r="G147" s="22"/>
      <c r="H147" s="22"/>
      <c r="I147" s="22"/>
      <c r="J147" s="22"/>
      <c r="K147" s="22"/>
      <c r="L147" s="22"/>
      <c r="M147" s="22"/>
      <c r="N147" s="22"/>
      <c r="O147" s="22"/>
      <c r="P147" s="22" t="str">
        <f t="shared" si="58"/>
        <v>S</v>
      </c>
      <c r="Q147" s="22"/>
      <c r="R147" s="22"/>
      <c r="S147" s="22"/>
      <c r="T147" s="22"/>
      <c r="V147" s="46" t="str">
        <f t="shared" si="56"/>
        <v>Y</v>
      </c>
      <c r="W147" s="18"/>
      <c r="X147" s="45" t="s">
        <v>223</v>
      </c>
      <c r="Y147" s="45" t="s">
        <v>223</v>
      </c>
      <c r="Z147" s="45" t="s">
        <v>223</v>
      </c>
      <c r="AA147" s="24" t="str">
        <f t="shared" si="52"/>
        <v>N</v>
      </c>
      <c r="AB147" s="47" t="str">
        <f t="shared" si="53"/>
        <v>SC-42</v>
      </c>
      <c r="AC147" s="26" t="s">
        <v>230</v>
      </c>
      <c r="AD147" s="26" t="s">
        <v>230</v>
      </c>
      <c r="AE147" s="26" t="s">
        <v>230</v>
      </c>
      <c r="AF147" s="27" t="str">
        <f t="shared" si="54"/>
        <v/>
      </c>
      <c r="AH147" s="30" t="str">
        <f t="shared" si="55"/>
        <v>N</v>
      </c>
    </row>
    <row r="148" spans="1:34" x14ac:dyDescent="0.3">
      <c r="A148" s="15" t="s">
        <v>131</v>
      </c>
      <c r="B148" s="22"/>
      <c r="C148" s="22"/>
      <c r="D148" s="22"/>
      <c r="E148" s="22"/>
      <c r="F148" s="22"/>
      <c r="G148" s="22"/>
      <c r="H148" s="22"/>
      <c r="I148" s="22"/>
      <c r="J148" s="22"/>
      <c r="K148" s="22"/>
      <c r="L148" s="22"/>
      <c r="M148" s="22"/>
      <c r="N148" s="22"/>
      <c r="O148" s="22"/>
      <c r="P148" s="22" t="str">
        <f t="shared" si="58"/>
        <v>S</v>
      </c>
      <c r="Q148" s="22"/>
      <c r="R148" s="22"/>
      <c r="S148" s="22"/>
      <c r="T148" s="22"/>
      <c r="V148" s="46" t="str">
        <f t="shared" si="56"/>
        <v>Y</v>
      </c>
      <c r="W148" s="18"/>
      <c r="X148" s="45" t="s">
        <v>223</v>
      </c>
      <c r="Y148" s="45" t="s">
        <v>223</v>
      </c>
      <c r="Z148" s="45" t="s">
        <v>223</v>
      </c>
      <c r="AA148" s="24" t="str">
        <f t="shared" si="52"/>
        <v>N</v>
      </c>
      <c r="AB148" s="47" t="str">
        <f t="shared" si="53"/>
        <v>SC-43</v>
      </c>
      <c r="AC148" s="26" t="s">
        <v>230</v>
      </c>
      <c r="AD148" s="26" t="s">
        <v>230</v>
      </c>
      <c r="AE148" s="26" t="s">
        <v>230</v>
      </c>
      <c r="AF148" s="27" t="str">
        <f t="shared" si="54"/>
        <v/>
      </c>
      <c r="AH148" s="30" t="str">
        <f t="shared" si="55"/>
        <v>N</v>
      </c>
    </row>
    <row r="149" spans="1:34" x14ac:dyDescent="0.3">
      <c r="A149" s="15" t="s">
        <v>94</v>
      </c>
      <c r="B149" s="22"/>
      <c r="C149" s="22"/>
      <c r="D149" s="22"/>
      <c r="E149" s="22"/>
      <c r="F149" s="22"/>
      <c r="G149" s="22"/>
      <c r="H149" s="22"/>
      <c r="I149" s="22"/>
      <c r="J149" s="22"/>
      <c r="K149" s="22" t="str">
        <f>IF(K$5="S","S","x")</f>
        <v>S</v>
      </c>
      <c r="L149" s="22"/>
      <c r="M149" s="22"/>
      <c r="N149" s="22"/>
      <c r="O149" s="22"/>
      <c r="P149" s="22"/>
      <c r="Q149" s="22"/>
      <c r="R149" s="22"/>
      <c r="S149" s="22"/>
      <c r="T149" s="22"/>
      <c r="V149" s="46" t="str">
        <f t="shared" si="56"/>
        <v>Y</v>
      </c>
      <c r="W149" s="18"/>
      <c r="X149" s="45" t="s">
        <v>223</v>
      </c>
      <c r="Y149" s="45" t="s">
        <v>223</v>
      </c>
      <c r="Z149" s="45" t="s">
        <v>223</v>
      </c>
      <c r="AA149" s="24" t="str">
        <f t="shared" si="52"/>
        <v>N</v>
      </c>
      <c r="AB149" s="47" t="str">
        <f t="shared" si="53"/>
        <v>SC-44</v>
      </c>
      <c r="AC149" s="26" t="s">
        <v>230</v>
      </c>
      <c r="AD149" s="26" t="s">
        <v>230</v>
      </c>
      <c r="AE149" s="26" t="s">
        <v>230</v>
      </c>
      <c r="AF149" s="27" t="str">
        <f t="shared" si="54"/>
        <v/>
      </c>
      <c r="AH149" s="30" t="str">
        <f t="shared" si="55"/>
        <v>N</v>
      </c>
    </row>
    <row r="150" spans="1:34" x14ac:dyDescent="0.3">
      <c r="A150" s="15" t="s">
        <v>73</v>
      </c>
      <c r="B150" s="22"/>
      <c r="C150" s="22"/>
      <c r="D150" s="22"/>
      <c r="E150" s="22"/>
      <c r="F150" s="22"/>
      <c r="G150" s="22"/>
      <c r="H150" s="22" t="str">
        <f>IF(H$5="S","S","x")</f>
        <v>S</v>
      </c>
      <c r="I150" s="22"/>
      <c r="J150" s="22" t="str">
        <f>IF(J$5="S","S","x")</f>
        <v>x</v>
      </c>
      <c r="K150" s="22"/>
      <c r="L150" s="22"/>
      <c r="M150" s="22"/>
      <c r="N150" s="22"/>
      <c r="O150" s="22"/>
      <c r="P150" s="22"/>
      <c r="Q150" s="22" t="str">
        <f t="shared" ref="Q150:Q160" si="59">IF(Q$5="S","S","x")</f>
        <v>S</v>
      </c>
      <c r="R150" s="22"/>
      <c r="S150" s="22"/>
      <c r="T150" s="22" t="str">
        <f>IF(T$5="S","S","x")</f>
        <v>S</v>
      </c>
      <c r="V150" s="46" t="str">
        <f t="shared" si="56"/>
        <v>Y</v>
      </c>
      <c r="W150" s="18"/>
      <c r="X150" s="22" t="s">
        <v>222</v>
      </c>
      <c r="Y150" s="22" t="s">
        <v>222</v>
      </c>
      <c r="Z150" s="22" t="s">
        <v>222</v>
      </c>
      <c r="AA150" s="24" t="str">
        <f t="shared" si="52"/>
        <v>Y</v>
      </c>
      <c r="AB150" s="47" t="str">
        <f t="shared" si="53"/>
        <v xml:space="preserve">SI-1 </v>
      </c>
      <c r="AC150" s="26" t="s">
        <v>230</v>
      </c>
      <c r="AD150" s="26" t="s">
        <v>230</v>
      </c>
      <c r="AE150" s="26" t="s">
        <v>230</v>
      </c>
      <c r="AF150" s="27" t="str">
        <f t="shared" si="54"/>
        <v/>
      </c>
      <c r="AH150" s="30" t="str">
        <f t="shared" si="55"/>
        <v>Y</v>
      </c>
    </row>
    <row r="151" spans="1:34" x14ac:dyDescent="0.3">
      <c r="A151" s="15" t="s">
        <v>95</v>
      </c>
      <c r="B151" s="22"/>
      <c r="C151" s="22"/>
      <c r="D151" s="22"/>
      <c r="E151" s="22"/>
      <c r="F151" s="22"/>
      <c r="G151" s="22"/>
      <c r="H151" s="22"/>
      <c r="I151" s="22"/>
      <c r="J151" s="22"/>
      <c r="K151" s="22" t="str">
        <f t="shared" ref="K151:K153" si="60">IF(K$5="S","S","x")</f>
        <v>S</v>
      </c>
      <c r="L151" s="22"/>
      <c r="M151" s="22"/>
      <c r="N151" s="22"/>
      <c r="O151" s="22"/>
      <c r="P151" s="22"/>
      <c r="Q151" s="22" t="str">
        <f t="shared" si="59"/>
        <v>S</v>
      </c>
      <c r="R151" s="22"/>
      <c r="S151" s="22"/>
      <c r="T151" s="22"/>
      <c r="V151" s="46" t="str">
        <f t="shared" si="56"/>
        <v>Y</v>
      </c>
      <c r="W151" s="18"/>
      <c r="X151" s="22" t="s">
        <v>222</v>
      </c>
      <c r="Y151" s="22" t="s">
        <v>222</v>
      </c>
      <c r="Z151" s="22" t="s">
        <v>222</v>
      </c>
      <c r="AA151" s="24" t="str">
        <f t="shared" si="52"/>
        <v>Y</v>
      </c>
      <c r="AB151" s="47" t="str">
        <f t="shared" si="53"/>
        <v xml:space="preserve">SI-2 </v>
      </c>
      <c r="AC151" s="26" t="s">
        <v>230</v>
      </c>
      <c r="AD151" s="28" t="s">
        <v>227</v>
      </c>
      <c r="AE151" s="26" t="s">
        <v>224</v>
      </c>
      <c r="AF151" s="27" t="str">
        <f t="shared" si="54"/>
        <v/>
      </c>
      <c r="AH151" s="30" t="str">
        <f t="shared" si="55"/>
        <v>Y</v>
      </c>
    </row>
    <row r="152" spans="1:34" x14ac:dyDescent="0.3">
      <c r="A152" s="15" t="s">
        <v>82</v>
      </c>
      <c r="B152" s="22"/>
      <c r="C152" s="22"/>
      <c r="D152" s="22"/>
      <c r="E152" s="22"/>
      <c r="F152" s="22"/>
      <c r="G152" s="22"/>
      <c r="H152" s="22"/>
      <c r="I152" s="22"/>
      <c r="J152" s="22" t="str">
        <f>IF(J$5="S","S","x")</f>
        <v>x</v>
      </c>
      <c r="K152" s="22" t="str">
        <f t="shared" si="60"/>
        <v>S</v>
      </c>
      <c r="L152" s="22"/>
      <c r="M152" s="22"/>
      <c r="N152" s="22"/>
      <c r="O152" s="22"/>
      <c r="P152" s="22"/>
      <c r="Q152" s="22" t="str">
        <f t="shared" si="59"/>
        <v>S</v>
      </c>
      <c r="R152" s="22"/>
      <c r="S152" s="22"/>
      <c r="T152" s="22" t="str">
        <f>IF(T$5="S","S","x")</f>
        <v>S</v>
      </c>
      <c r="V152" s="46" t="str">
        <f t="shared" si="56"/>
        <v>Y</v>
      </c>
      <c r="W152" s="18"/>
      <c r="X152" s="22" t="s">
        <v>222</v>
      </c>
      <c r="Y152" s="22" t="s">
        <v>222</v>
      </c>
      <c r="Z152" s="22" t="s">
        <v>222</v>
      </c>
      <c r="AA152" s="24" t="str">
        <f t="shared" si="52"/>
        <v>Y</v>
      </c>
      <c r="AB152" s="47" t="str">
        <f t="shared" si="53"/>
        <v xml:space="preserve">SI-3 </v>
      </c>
      <c r="AC152" s="26" t="s">
        <v>230</v>
      </c>
      <c r="AD152" s="26" t="s">
        <v>224</v>
      </c>
      <c r="AE152" s="26" t="s">
        <v>224</v>
      </c>
      <c r="AF152" s="27" t="str">
        <f t="shared" si="54"/>
        <v/>
      </c>
      <c r="AH152" s="30" t="str">
        <f t="shared" si="55"/>
        <v>Y</v>
      </c>
    </row>
    <row r="153" spans="1:34" x14ac:dyDescent="0.3">
      <c r="A153" s="15" t="s">
        <v>96</v>
      </c>
      <c r="B153" s="22"/>
      <c r="C153" s="22"/>
      <c r="D153" s="22"/>
      <c r="E153" s="22"/>
      <c r="F153" s="22"/>
      <c r="G153" s="22"/>
      <c r="H153" s="22"/>
      <c r="I153" s="22"/>
      <c r="J153" s="22"/>
      <c r="K153" s="22" t="str">
        <f t="shared" si="60"/>
        <v>S</v>
      </c>
      <c r="L153" s="22"/>
      <c r="M153" s="22"/>
      <c r="N153" s="22"/>
      <c r="O153" s="22"/>
      <c r="P153" s="22"/>
      <c r="Q153" s="22" t="str">
        <f t="shared" si="59"/>
        <v>S</v>
      </c>
      <c r="R153" s="22"/>
      <c r="S153" s="22"/>
      <c r="T153" s="22"/>
      <c r="V153" s="46" t="str">
        <f t="shared" si="56"/>
        <v>Y</v>
      </c>
      <c r="W153" s="18"/>
      <c r="X153" s="22" t="s">
        <v>222</v>
      </c>
      <c r="Y153" s="22" t="s">
        <v>222</v>
      </c>
      <c r="Z153" s="22" t="s">
        <v>222</v>
      </c>
      <c r="AA153" s="24" t="str">
        <f t="shared" si="52"/>
        <v>Y</v>
      </c>
      <c r="AB153" s="47" t="str">
        <f t="shared" si="53"/>
        <v xml:space="preserve">SI-4 </v>
      </c>
      <c r="AC153" s="26" t="s">
        <v>230</v>
      </c>
      <c r="AD153" s="26" t="s">
        <v>924</v>
      </c>
      <c r="AE153" s="26" t="s">
        <v>924</v>
      </c>
      <c r="AF153" s="27" t="str">
        <f t="shared" si="54"/>
        <v/>
      </c>
      <c r="AH153" s="30" t="str">
        <f t="shared" si="55"/>
        <v>Y</v>
      </c>
    </row>
    <row r="154" spans="1:34" x14ac:dyDescent="0.3">
      <c r="A154" s="15" t="s">
        <v>140</v>
      </c>
      <c r="B154" s="22"/>
      <c r="C154" s="22"/>
      <c r="D154" s="22"/>
      <c r="E154" s="22"/>
      <c r="F154" s="22"/>
      <c r="G154" s="22"/>
      <c r="H154" s="22"/>
      <c r="I154" s="22"/>
      <c r="J154" s="22"/>
      <c r="K154" s="22"/>
      <c r="L154" s="22"/>
      <c r="M154" s="22"/>
      <c r="N154" s="22"/>
      <c r="O154" s="22"/>
      <c r="P154" s="22"/>
      <c r="Q154" s="22" t="str">
        <f t="shared" si="59"/>
        <v>S</v>
      </c>
      <c r="R154" s="22"/>
      <c r="S154" s="22"/>
      <c r="T154" s="22"/>
      <c r="V154" s="46" t="str">
        <f t="shared" si="56"/>
        <v>Y</v>
      </c>
      <c r="W154" s="18"/>
      <c r="X154" s="22" t="s">
        <v>222</v>
      </c>
      <c r="Y154" s="22" t="s">
        <v>222</v>
      </c>
      <c r="Z154" s="22" t="s">
        <v>222</v>
      </c>
      <c r="AA154" s="24" t="str">
        <f t="shared" si="52"/>
        <v>Y</v>
      </c>
      <c r="AB154" s="47" t="str">
        <f t="shared" si="53"/>
        <v xml:space="preserve">SI-5 </v>
      </c>
      <c r="AC154" s="26" t="s">
        <v>230</v>
      </c>
      <c r="AD154" s="26" t="s">
        <v>230</v>
      </c>
      <c r="AE154" s="28" t="s">
        <v>225</v>
      </c>
      <c r="AF154" s="27" t="str">
        <f t="shared" si="54"/>
        <v/>
      </c>
      <c r="AH154" s="30" t="str">
        <f t="shared" si="55"/>
        <v>Y</v>
      </c>
    </row>
    <row r="155" spans="1:34" x14ac:dyDescent="0.3">
      <c r="A155" s="15" t="s">
        <v>141</v>
      </c>
      <c r="B155" s="22"/>
      <c r="C155" s="22"/>
      <c r="D155" s="22"/>
      <c r="E155" s="22"/>
      <c r="F155" s="22"/>
      <c r="G155" s="22"/>
      <c r="H155" s="22"/>
      <c r="I155" s="22"/>
      <c r="J155" s="22"/>
      <c r="K155" s="22"/>
      <c r="L155" s="22"/>
      <c r="M155" s="22"/>
      <c r="N155" s="22"/>
      <c r="O155" s="22"/>
      <c r="P155" s="22"/>
      <c r="Q155" s="22" t="str">
        <f t="shared" si="59"/>
        <v>S</v>
      </c>
      <c r="R155" s="22"/>
      <c r="S155" s="22"/>
      <c r="T155" s="22"/>
      <c r="V155" s="46" t="str">
        <f t="shared" si="56"/>
        <v>Y</v>
      </c>
      <c r="W155" s="18"/>
      <c r="X155" s="45" t="s">
        <v>223</v>
      </c>
      <c r="Y155" s="45" t="s">
        <v>223</v>
      </c>
      <c r="Z155" s="22" t="s">
        <v>222</v>
      </c>
      <c r="AA155" s="24" t="str">
        <f t="shared" si="52"/>
        <v>N</v>
      </c>
      <c r="AB155" s="47" t="str">
        <f t="shared" si="53"/>
        <v xml:space="preserve">SI-6 </v>
      </c>
      <c r="AC155" s="26" t="s">
        <v>230</v>
      </c>
      <c r="AD155" s="26" t="s">
        <v>230</v>
      </c>
      <c r="AE155" s="26" t="s">
        <v>230</v>
      </c>
      <c r="AF155" s="27" t="str">
        <f t="shared" si="54"/>
        <v/>
      </c>
      <c r="AH155" s="30" t="str">
        <f t="shared" si="55"/>
        <v>N</v>
      </c>
    </row>
    <row r="156" spans="1:34" x14ac:dyDescent="0.3">
      <c r="A156" s="15" t="s">
        <v>83</v>
      </c>
      <c r="B156" s="22"/>
      <c r="C156" s="22"/>
      <c r="D156" s="22"/>
      <c r="E156" s="22"/>
      <c r="F156" s="22"/>
      <c r="G156" s="22"/>
      <c r="H156" s="22"/>
      <c r="I156" s="22"/>
      <c r="J156" s="22" t="str">
        <f t="shared" ref="J156:K156" si="61">IF(J$5="S","S","x")</f>
        <v>x</v>
      </c>
      <c r="K156" s="22" t="str">
        <f t="shared" si="61"/>
        <v>S</v>
      </c>
      <c r="L156" s="22"/>
      <c r="M156" s="22"/>
      <c r="N156" s="22"/>
      <c r="O156" s="22"/>
      <c r="P156" s="22"/>
      <c r="Q156" s="22" t="str">
        <f t="shared" si="59"/>
        <v>S</v>
      </c>
      <c r="R156" s="22"/>
      <c r="S156" s="22"/>
      <c r="T156" s="22"/>
      <c r="V156" s="46" t="str">
        <f t="shared" si="56"/>
        <v>Y</v>
      </c>
      <c r="W156" s="18"/>
      <c r="X156" s="45" t="s">
        <v>223</v>
      </c>
      <c r="Y156" s="22" t="s">
        <v>222</v>
      </c>
      <c r="Z156" s="22" t="s">
        <v>222</v>
      </c>
      <c r="AA156" s="24" t="str">
        <f t="shared" si="52"/>
        <v>N</v>
      </c>
      <c r="AB156" s="47" t="str">
        <f t="shared" si="53"/>
        <v xml:space="preserve">SI-7 </v>
      </c>
      <c r="AC156" s="26" t="s">
        <v>230</v>
      </c>
      <c r="AD156" s="28" t="s">
        <v>925</v>
      </c>
      <c r="AE156" s="26" t="s">
        <v>926</v>
      </c>
      <c r="AF156" s="27" t="str">
        <f t="shared" si="54"/>
        <v/>
      </c>
      <c r="AH156" s="30" t="str">
        <f t="shared" si="55"/>
        <v>N</v>
      </c>
    </row>
    <row r="157" spans="1:34" x14ac:dyDescent="0.3">
      <c r="A157" s="15" t="s">
        <v>142</v>
      </c>
      <c r="B157" s="22"/>
      <c r="C157" s="22"/>
      <c r="D157" s="22"/>
      <c r="E157" s="22"/>
      <c r="F157" s="22"/>
      <c r="G157" s="22"/>
      <c r="H157" s="22"/>
      <c r="I157" s="22"/>
      <c r="J157" s="22"/>
      <c r="K157" s="22"/>
      <c r="L157" s="22"/>
      <c r="M157" s="22"/>
      <c r="N157" s="22"/>
      <c r="O157" s="22"/>
      <c r="P157" s="22"/>
      <c r="Q157" s="22" t="str">
        <f t="shared" si="59"/>
        <v>S</v>
      </c>
      <c r="R157" s="22"/>
      <c r="S157" s="22"/>
      <c r="T157" s="22"/>
      <c r="V157" s="46" t="str">
        <f t="shared" si="56"/>
        <v>Y</v>
      </c>
      <c r="W157" s="18"/>
      <c r="X157" s="45" t="s">
        <v>223</v>
      </c>
      <c r="Y157" s="22" t="s">
        <v>222</v>
      </c>
      <c r="Z157" s="22" t="s">
        <v>222</v>
      </c>
      <c r="AA157" s="24" t="str">
        <f t="shared" si="52"/>
        <v>N</v>
      </c>
      <c r="AB157" s="47" t="str">
        <f t="shared" si="53"/>
        <v xml:space="preserve">SI-8 </v>
      </c>
      <c r="AC157" s="26" t="s">
        <v>230</v>
      </c>
      <c r="AD157" s="26" t="s">
        <v>224</v>
      </c>
      <c r="AE157" s="26" t="s">
        <v>224</v>
      </c>
      <c r="AF157" s="27" t="str">
        <f t="shared" si="54"/>
        <v/>
      </c>
      <c r="AH157" s="30" t="str">
        <f t="shared" si="55"/>
        <v>N</v>
      </c>
    </row>
    <row r="158" spans="1:34" x14ac:dyDescent="0.3">
      <c r="A158" s="15" t="s">
        <v>84</v>
      </c>
      <c r="B158" s="22"/>
      <c r="C158" s="22"/>
      <c r="D158" s="22"/>
      <c r="E158" s="22"/>
      <c r="F158" s="22"/>
      <c r="G158" s="22"/>
      <c r="H158" s="22"/>
      <c r="I158" s="22"/>
      <c r="J158" s="22" t="str">
        <f>IF(J$5="S","S","x")</f>
        <v>x</v>
      </c>
      <c r="K158" s="22"/>
      <c r="L158" s="22"/>
      <c r="M158" s="22"/>
      <c r="N158" s="22"/>
      <c r="O158" s="22"/>
      <c r="P158" s="22"/>
      <c r="Q158" s="22" t="str">
        <f t="shared" si="59"/>
        <v>S</v>
      </c>
      <c r="R158" s="22"/>
      <c r="S158" s="22"/>
      <c r="T158" s="22"/>
      <c r="V158" s="46" t="str">
        <f t="shared" si="56"/>
        <v>Y</v>
      </c>
      <c r="W158" s="18"/>
      <c r="X158" s="45" t="s">
        <v>223</v>
      </c>
      <c r="Y158" s="22" t="s">
        <v>222</v>
      </c>
      <c r="Z158" s="22" t="s">
        <v>222</v>
      </c>
      <c r="AA158" s="24" t="str">
        <f t="shared" si="52"/>
        <v>N</v>
      </c>
      <c r="AB158" s="47" t="str">
        <f t="shared" si="53"/>
        <v>SI-10</v>
      </c>
      <c r="AC158" s="26" t="s">
        <v>230</v>
      </c>
      <c r="AD158" s="26" t="s">
        <v>230</v>
      </c>
      <c r="AE158" s="26"/>
      <c r="AF158" s="27" t="str">
        <f t="shared" si="54"/>
        <v/>
      </c>
      <c r="AH158" s="30" t="str">
        <f t="shared" si="55"/>
        <v>N</v>
      </c>
    </row>
    <row r="159" spans="1:34" x14ac:dyDescent="0.3">
      <c r="A159" s="15" t="s">
        <v>51</v>
      </c>
      <c r="B159" s="22"/>
      <c r="C159" s="22"/>
      <c r="D159" s="22"/>
      <c r="E159" s="22"/>
      <c r="F159" s="22" t="str">
        <f>IF(F$5="S","S","x")</f>
        <v>S</v>
      </c>
      <c r="G159" s="22"/>
      <c r="H159" s="22"/>
      <c r="I159" s="22"/>
      <c r="J159" s="22"/>
      <c r="K159" s="22"/>
      <c r="L159" s="22"/>
      <c r="M159" s="22"/>
      <c r="N159" s="22"/>
      <c r="O159" s="22"/>
      <c r="P159" s="22" t="str">
        <f>IF(P$5="S","S","x")</f>
        <v>S</v>
      </c>
      <c r="Q159" s="22" t="str">
        <f t="shared" si="59"/>
        <v>S</v>
      </c>
      <c r="R159" s="22"/>
      <c r="S159" s="22"/>
      <c r="T159" s="22"/>
      <c r="V159" s="46" t="str">
        <f t="shared" si="56"/>
        <v>Y</v>
      </c>
      <c r="W159" s="18"/>
      <c r="X159" s="45" t="s">
        <v>223</v>
      </c>
      <c r="Y159" s="22" t="s">
        <v>222</v>
      </c>
      <c r="Z159" s="22" t="s">
        <v>222</v>
      </c>
      <c r="AA159" s="24" t="str">
        <f t="shared" si="52"/>
        <v>N</v>
      </c>
      <c r="AB159" s="47" t="str">
        <f t="shared" si="53"/>
        <v>SI-11</v>
      </c>
      <c r="AC159" s="26" t="s">
        <v>230</v>
      </c>
      <c r="AD159" s="26"/>
      <c r="AE159" s="26" t="s">
        <v>230</v>
      </c>
      <c r="AF159" s="27" t="str">
        <f t="shared" si="54"/>
        <v/>
      </c>
      <c r="AH159" s="30" t="str">
        <f t="shared" si="55"/>
        <v>N</v>
      </c>
    </row>
    <row r="160" spans="1:34" x14ac:dyDescent="0.3">
      <c r="A160" s="15" t="s">
        <v>143</v>
      </c>
      <c r="B160" s="22"/>
      <c r="C160" s="22"/>
      <c r="D160" s="22"/>
      <c r="E160" s="22"/>
      <c r="F160" s="22"/>
      <c r="G160" s="22"/>
      <c r="H160" s="22"/>
      <c r="I160" s="22"/>
      <c r="J160" s="22"/>
      <c r="K160" s="22"/>
      <c r="L160" s="22"/>
      <c r="M160" s="22"/>
      <c r="N160" s="22"/>
      <c r="O160" s="22"/>
      <c r="P160" s="22"/>
      <c r="Q160" s="22" t="str">
        <f t="shared" si="59"/>
        <v>S</v>
      </c>
      <c r="R160" s="22"/>
      <c r="S160" s="22"/>
      <c r="T160" s="22"/>
      <c r="V160" s="46" t="str">
        <f t="shared" si="56"/>
        <v>Y</v>
      </c>
      <c r="W160" s="18"/>
      <c r="X160" s="22" t="s">
        <v>222</v>
      </c>
      <c r="Y160" s="22" t="s">
        <v>222</v>
      </c>
      <c r="Z160" s="22" t="s">
        <v>222</v>
      </c>
      <c r="AA160" s="24" t="str">
        <f t="shared" si="52"/>
        <v>Y</v>
      </c>
      <c r="AB160" s="47" t="str">
        <f t="shared" si="53"/>
        <v>SI-12</v>
      </c>
      <c r="AC160" s="26" t="s">
        <v>230</v>
      </c>
      <c r="AD160" s="26" t="s">
        <v>230</v>
      </c>
      <c r="AE160" s="26" t="s">
        <v>230</v>
      </c>
      <c r="AF160" s="27" t="str">
        <f t="shared" si="54"/>
        <v/>
      </c>
      <c r="AH160" s="30" t="str">
        <f t="shared" si="55"/>
        <v>Y</v>
      </c>
    </row>
    <row r="161" spans="1:34" x14ac:dyDescent="0.3">
      <c r="A161" s="15" t="s">
        <v>97</v>
      </c>
      <c r="B161" s="22"/>
      <c r="C161" s="22"/>
      <c r="D161" s="22"/>
      <c r="E161" s="22"/>
      <c r="F161" s="22"/>
      <c r="G161" s="22"/>
      <c r="H161" s="22"/>
      <c r="I161" s="22"/>
      <c r="J161" s="22"/>
      <c r="K161" s="22" t="str">
        <f>IF(K$5="S","S","x")</f>
        <v>S</v>
      </c>
      <c r="L161" s="22"/>
      <c r="M161" s="22"/>
      <c r="N161" s="22"/>
      <c r="O161" s="22"/>
      <c r="P161" s="22"/>
      <c r="Q161" s="22"/>
      <c r="R161" s="22"/>
      <c r="S161" s="22"/>
      <c r="T161" s="22"/>
      <c r="V161" s="46" t="str">
        <f t="shared" si="56"/>
        <v>Y</v>
      </c>
      <c r="W161" s="18"/>
      <c r="X161" s="45" t="s">
        <v>223</v>
      </c>
      <c r="Y161" s="45" t="s">
        <v>223</v>
      </c>
      <c r="Z161" s="45" t="s">
        <v>223</v>
      </c>
      <c r="AA161" s="24" t="str">
        <f t="shared" si="52"/>
        <v>N</v>
      </c>
      <c r="AB161" s="47" t="str">
        <f t="shared" si="53"/>
        <v>SI-15</v>
      </c>
      <c r="AC161" s="26" t="s">
        <v>230</v>
      </c>
      <c r="AD161" s="26" t="s">
        <v>230</v>
      </c>
      <c r="AE161" s="26" t="s">
        <v>230</v>
      </c>
      <c r="AF161" s="27" t="str">
        <f t="shared" si="54"/>
        <v/>
      </c>
      <c r="AH161" s="30" t="str">
        <f t="shared" si="55"/>
        <v>N</v>
      </c>
    </row>
    <row r="162" spans="1:34" x14ac:dyDescent="0.3">
      <c r="A162" s="15" t="s">
        <v>144</v>
      </c>
      <c r="B162" s="22"/>
      <c r="C162" s="22"/>
      <c r="D162" s="22"/>
      <c r="E162" s="22"/>
      <c r="F162" s="22"/>
      <c r="G162" s="22"/>
      <c r="H162" s="22"/>
      <c r="I162" s="22"/>
      <c r="J162" s="22"/>
      <c r="K162" s="22"/>
      <c r="L162" s="22"/>
      <c r="M162" s="22"/>
      <c r="N162" s="22"/>
      <c r="O162" s="22"/>
      <c r="P162" s="22"/>
      <c r="Q162" s="22" t="str">
        <f>IF(Q$5="S","S","x")</f>
        <v>S</v>
      </c>
      <c r="R162" s="22"/>
      <c r="S162" s="22"/>
      <c r="T162" s="22"/>
      <c r="V162" s="46" t="str">
        <f t="shared" si="56"/>
        <v>Y</v>
      </c>
      <c r="W162" s="18"/>
      <c r="X162" s="45" t="s">
        <v>223</v>
      </c>
      <c r="Y162" s="45" t="s">
        <v>223</v>
      </c>
      <c r="Z162" s="45" t="s">
        <v>223</v>
      </c>
      <c r="AA162" s="24" t="str">
        <f t="shared" si="52"/>
        <v>N</v>
      </c>
      <c r="AB162" s="47" t="str">
        <f t="shared" si="53"/>
        <v>SI-17</v>
      </c>
      <c r="AC162" s="26" t="s">
        <v>230</v>
      </c>
      <c r="AD162" s="26" t="s">
        <v>230</v>
      </c>
      <c r="AE162" s="26" t="s">
        <v>230</v>
      </c>
      <c r="AF162" s="27" t="str">
        <f t="shared" si="54"/>
        <v/>
      </c>
      <c r="AH162" s="30" t="str">
        <f t="shared" si="55"/>
        <v>N</v>
      </c>
    </row>
    <row r="168" spans="1:34" x14ac:dyDescent="0.3">
      <c r="B168" s="16"/>
      <c r="C168" s="16"/>
      <c r="D168" s="16"/>
      <c r="E168" s="16"/>
      <c r="F168" s="16"/>
      <c r="G168" s="16"/>
      <c r="H168" s="16"/>
      <c r="I168" s="16"/>
      <c r="J168" s="16"/>
    </row>
  </sheetData>
  <sheetProtection sheet="1" objects="1" scenarios="1"/>
  <sortState xmlns:xlrd2="http://schemas.microsoft.com/office/spreadsheetml/2017/richdata2" ref="A16:A286">
    <sortCondition ref="A9"/>
  </sortState>
  <conditionalFormatting sqref="V9:W162">
    <cfRule type="cellIs" dxfId="3" priority="21" operator="equal">
      <formula>"Y"</formula>
    </cfRule>
  </conditionalFormatting>
  <conditionalFormatting sqref="AA9">
    <cfRule type="cellIs" dxfId="2" priority="10" operator="equal">
      <formula>"Y"</formula>
    </cfRule>
  </conditionalFormatting>
  <conditionalFormatting sqref="AH9:AH162">
    <cfRule type="cellIs" dxfId="1" priority="2" operator="notEqual">
      <formula>"N"</formula>
    </cfRule>
  </conditionalFormatting>
  <conditionalFormatting sqref="AA10:AA162">
    <cfRule type="cellIs" dxfId="0" priority="1" operator="equal">
      <formula>"Y"</formula>
    </cfRule>
  </conditionalFormatting>
  <pageMargins left="0.25" right="0.25" top="1.0069444444444444" bottom="1.2569444444444444" header="0.3" footer="0.3"/>
  <pageSetup paperSize="3" orientation="landscape" horizontalDpi="1200" verticalDpi="1200" r:id="rId1"/>
  <headerFooter>
    <oddHeader>&amp;L&amp;G
&amp;"Cambria,Bold"&amp;14Form&amp;C&amp;"Cambria,Regular"  Doc Number: D0000003422
             Name: Product security standard assessment
        Revision: AB&amp;R&amp;"Cambria,Regular"Tab: Logic Table</oddHeader>
    <oddFooter>&amp;L&amp;G&amp;R&amp;"Cambria,Regular"Page &amp;P of &amp;N</oddFooter>
  </headerFooter>
  <ignoredErrors>
    <ignoredError sqref="AD20:AD21 AD29:AD30 AD47 AE48 AD50 AD16:AE16 AE21 AD26:AE26 AE29 AD34:AE35 AD36 AD44:AE44 AD56 AE55 AD60:AD61 AD74:AE74 AD75 AE76:AE78 AD77:AD78 AE83 AD85 AE86 AD91:AE91 AE95 AD98 AD102:AE103 AD119:AE119 AD132:AE132 AE133 AD151 AE154" numberStoredAsText="1"/>
  </ignoredError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pageSetUpPr fitToPage="1"/>
  </sheetPr>
  <dimension ref="A1:C26"/>
  <sheetViews>
    <sheetView zoomScaleNormal="100" workbookViewId="0">
      <selection activeCell="B13" sqref="B13"/>
    </sheetView>
  </sheetViews>
  <sheetFormatPr defaultColWidth="9.36328125" defaultRowHeight="14.5" x14ac:dyDescent="0.35"/>
  <cols>
    <col min="1" max="1" width="5.54296875" style="194" customWidth="1"/>
    <col min="2" max="2" width="134.6328125" style="199" customWidth="1"/>
    <col min="3" max="3" width="53.6328125" style="194" customWidth="1"/>
    <col min="4" max="16384" width="9.36328125" style="194"/>
  </cols>
  <sheetData>
    <row r="1" spans="1:3" ht="15.5" x14ac:dyDescent="0.35">
      <c r="A1" s="192"/>
      <c r="B1" s="193" t="s">
        <v>960</v>
      </c>
      <c r="C1" s="192"/>
    </row>
    <row r="2" spans="1:3" x14ac:dyDescent="0.35">
      <c r="A2" s="192"/>
      <c r="B2" s="195"/>
      <c r="C2" s="192"/>
    </row>
    <row r="3" spans="1:3" x14ac:dyDescent="0.35">
      <c r="A3" s="192"/>
      <c r="B3" s="196" t="s">
        <v>961</v>
      </c>
      <c r="C3" s="192"/>
    </row>
    <row r="4" spans="1:3" x14ac:dyDescent="0.35">
      <c r="A4" s="192"/>
      <c r="B4" s="196"/>
      <c r="C4" s="192"/>
    </row>
    <row r="5" spans="1:3" x14ac:dyDescent="0.35">
      <c r="A5" s="192"/>
      <c r="B5" s="196" t="s">
        <v>251</v>
      </c>
      <c r="C5" s="192"/>
    </row>
    <row r="6" spans="1:3" x14ac:dyDescent="0.35">
      <c r="A6" s="192"/>
      <c r="B6" s="196"/>
      <c r="C6" s="192"/>
    </row>
    <row r="7" spans="1:3" x14ac:dyDescent="0.35">
      <c r="A7" s="192"/>
      <c r="B7" s="196" t="s">
        <v>252</v>
      </c>
      <c r="C7" s="192"/>
    </row>
    <row r="8" spans="1:3" ht="26" x14ac:dyDescent="0.35">
      <c r="A8" s="192"/>
      <c r="B8" s="196" t="s">
        <v>253</v>
      </c>
      <c r="C8" s="192"/>
    </row>
    <row r="9" spans="1:3" ht="38.5" x14ac:dyDescent="0.35">
      <c r="A9" s="192"/>
      <c r="B9" s="196" t="s">
        <v>254</v>
      </c>
      <c r="C9" s="192"/>
    </row>
    <row r="10" spans="1:3" x14ac:dyDescent="0.35">
      <c r="A10" s="192"/>
      <c r="B10" s="196"/>
      <c r="C10" s="192"/>
    </row>
    <row r="11" spans="1:3" x14ac:dyDescent="0.35">
      <c r="A11" s="192"/>
      <c r="B11" s="196" t="s">
        <v>255</v>
      </c>
      <c r="C11" s="192"/>
    </row>
    <row r="12" spans="1:3" ht="26" x14ac:dyDescent="0.35">
      <c r="A12" s="192"/>
      <c r="B12" s="196" t="s">
        <v>256</v>
      </c>
      <c r="C12" s="192"/>
    </row>
    <row r="13" spans="1:3" ht="51" x14ac:dyDescent="0.35">
      <c r="A13" s="192"/>
      <c r="B13" s="196" t="s">
        <v>257</v>
      </c>
      <c r="C13" s="192"/>
    </row>
    <row r="14" spans="1:3" x14ac:dyDescent="0.35">
      <c r="A14" s="192"/>
      <c r="B14" s="196"/>
      <c r="C14" s="192"/>
    </row>
    <row r="15" spans="1:3" x14ac:dyDescent="0.35">
      <c r="A15" s="192"/>
      <c r="B15" s="196" t="s">
        <v>258</v>
      </c>
      <c r="C15" s="192"/>
    </row>
    <row r="16" spans="1:3" ht="26" x14ac:dyDescent="0.35">
      <c r="A16" s="192"/>
      <c r="B16" s="196" t="s">
        <v>259</v>
      </c>
      <c r="C16" s="192"/>
    </row>
    <row r="17" spans="1:3" ht="51" x14ac:dyDescent="0.35">
      <c r="A17" s="192"/>
      <c r="B17" s="196" t="s">
        <v>260</v>
      </c>
      <c r="C17" s="192"/>
    </row>
    <row r="18" spans="1:3" x14ac:dyDescent="0.35">
      <c r="A18" s="192"/>
      <c r="B18" s="196"/>
      <c r="C18" s="192"/>
    </row>
    <row r="19" spans="1:3" x14ac:dyDescent="0.35">
      <c r="A19" s="192"/>
      <c r="B19" s="196" t="s">
        <v>261</v>
      </c>
      <c r="C19" s="192"/>
    </row>
    <row r="20" spans="1:3" x14ac:dyDescent="0.35">
      <c r="A20" s="192"/>
      <c r="B20" s="196" t="s">
        <v>262</v>
      </c>
      <c r="C20" s="192"/>
    </row>
    <row r="21" spans="1:3" x14ac:dyDescent="0.35">
      <c r="A21" s="192"/>
      <c r="B21" s="196" t="s">
        <v>263</v>
      </c>
      <c r="C21" s="192"/>
    </row>
    <row r="22" spans="1:3" x14ac:dyDescent="0.35">
      <c r="A22" s="192"/>
      <c r="B22" s="197"/>
      <c r="C22" s="192"/>
    </row>
    <row r="23" spans="1:3" x14ac:dyDescent="0.35">
      <c r="A23" s="192"/>
      <c r="B23" s="197"/>
      <c r="C23" s="192"/>
    </row>
    <row r="24" spans="1:3" x14ac:dyDescent="0.35">
      <c r="A24" s="192"/>
      <c r="B24" s="197"/>
      <c r="C24" s="192"/>
    </row>
    <row r="25" spans="1:3" x14ac:dyDescent="0.35">
      <c r="A25" s="192"/>
      <c r="B25" s="198"/>
      <c r="C25" s="192"/>
    </row>
    <row r="26" spans="1:3" x14ac:dyDescent="0.35">
      <c r="A26" s="192"/>
      <c r="B26" s="195"/>
      <c r="C26" s="192"/>
    </row>
  </sheetData>
  <sheetProtection sheet="1" objects="1" scenarios="1"/>
  <pageMargins left="0.7" right="0.7" top="0.73333333333333328" bottom="0.75" header="0.29861111111111099" footer="0.3"/>
  <pageSetup scale="60" orientation="portrait" horizontalDpi="1200" verticalDpi="1200" r:id="rId1"/>
  <headerFooter>
    <oddHeader xml:space="preserve">&amp;L&amp;G
&amp;"Cambria,Bold"&amp;14Form&amp;C&amp;"Cambria,Regular"  Doc Number: D0000003422
             Name: Product security standard assessment
        Revision: AB&amp;R&amp;"Cambria,Regular"Tab: Impact Levels
</oddHeader>
    <oddFooter>&amp;L&amp;G&amp;R&amp;"Cambria,Regular"Page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34998626667073579"/>
    <pageSetUpPr fitToPage="1"/>
  </sheetPr>
  <dimension ref="A1:E174"/>
  <sheetViews>
    <sheetView topLeftCell="B4" zoomScaleNormal="100" workbookViewId="0">
      <selection activeCell="B4" sqref="B4:B5"/>
    </sheetView>
  </sheetViews>
  <sheetFormatPr defaultColWidth="9.36328125" defaultRowHeight="14.5" x14ac:dyDescent="0.35"/>
  <cols>
    <col min="1" max="1" width="17.453125" customWidth="1"/>
    <col min="2" max="2" width="89.36328125" customWidth="1"/>
    <col min="3" max="3" width="15.453125" customWidth="1"/>
    <col min="4" max="4" width="63.54296875" customWidth="1"/>
    <col min="5" max="5" width="19.36328125" customWidth="1"/>
  </cols>
  <sheetData>
    <row r="1" spans="1:5" s="1" customFormat="1" ht="15" x14ac:dyDescent="0.3">
      <c r="A1" s="20" t="s">
        <v>874</v>
      </c>
      <c r="B1" s="20"/>
      <c r="C1" s="20"/>
      <c r="D1" s="20"/>
      <c r="E1" s="20"/>
    </row>
    <row r="2" spans="1:5" x14ac:dyDescent="0.35">
      <c r="A2" s="2"/>
      <c r="B2" s="41"/>
      <c r="C2" s="41"/>
      <c r="D2" s="41"/>
      <c r="E2" s="42"/>
    </row>
    <row r="3" spans="1:5" ht="42" x14ac:dyDescent="0.35">
      <c r="A3" s="97" t="s">
        <v>181</v>
      </c>
      <c r="B3" s="97" t="s">
        <v>872</v>
      </c>
      <c r="C3" s="279" t="s">
        <v>840</v>
      </c>
      <c r="D3" s="280"/>
      <c r="E3" s="98" t="s">
        <v>1467</v>
      </c>
    </row>
    <row r="4" spans="1:5" ht="84" x14ac:dyDescent="0.35">
      <c r="A4" s="271" t="str">
        <f>'Capabilities Assessment'!B15</f>
        <v>AUTOMATIC LOGOFF (ALOF)</v>
      </c>
      <c r="B4" s="268" t="s">
        <v>873</v>
      </c>
      <c r="C4" s="91" t="s">
        <v>1083</v>
      </c>
      <c r="D4" s="92" t="s">
        <v>1215</v>
      </c>
      <c r="E4" s="92" t="s">
        <v>1085</v>
      </c>
    </row>
    <row r="5" spans="1:5" ht="73.5" x14ac:dyDescent="0.35">
      <c r="A5" s="273"/>
      <c r="B5" s="270"/>
      <c r="C5" s="91" t="s">
        <v>1084</v>
      </c>
      <c r="D5" s="92" t="s">
        <v>1216</v>
      </c>
      <c r="E5" s="92" t="s">
        <v>1086</v>
      </c>
    </row>
    <row r="6" spans="1:5" ht="21" x14ac:dyDescent="0.35">
      <c r="A6" s="271" t="str">
        <f>'Capabilities Assessment'!B16</f>
        <v>AUDIT CONTROLS (AUDT)</v>
      </c>
      <c r="B6" s="268" t="s">
        <v>876</v>
      </c>
      <c r="C6" s="91" t="s">
        <v>1087</v>
      </c>
      <c r="D6" s="92" t="s">
        <v>1088</v>
      </c>
      <c r="E6" s="92" t="s">
        <v>1147</v>
      </c>
    </row>
    <row r="7" spans="1:5" x14ac:dyDescent="0.35">
      <c r="A7" s="272"/>
      <c r="B7" s="269"/>
      <c r="C7" s="91" t="s">
        <v>1089</v>
      </c>
      <c r="D7" s="92" t="s">
        <v>1090</v>
      </c>
      <c r="E7" s="92"/>
    </row>
    <row r="8" spans="1:5" x14ac:dyDescent="0.35">
      <c r="A8" s="272"/>
      <c r="B8" s="269"/>
      <c r="C8" s="91" t="s">
        <v>1091</v>
      </c>
      <c r="D8" s="92" t="s">
        <v>1092</v>
      </c>
      <c r="E8" s="92" t="s">
        <v>1148</v>
      </c>
    </row>
    <row r="9" spans="1:5" ht="21" x14ac:dyDescent="0.35">
      <c r="A9" s="272"/>
      <c r="B9" s="269"/>
      <c r="C9" s="91" t="s">
        <v>1093</v>
      </c>
      <c r="D9" s="92" t="s">
        <v>1094</v>
      </c>
      <c r="E9" s="92" t="s">
        <v>1148</v>
      </c>
    </row>
    <row r="10" spans="1:5" x14ac:dyDescent="0.35">
      <c r="A10" s="272"/>
      <c r="B10" s="269"/>
      <c r="C10" s="91" t="s">
        <v>1095</v>
      </c>
      <c r="D10" s="92" t="s">
        <v>1096</v>
      </c>
      <c r="E10" s="92" t="s">
        <v>1148</v>
      </c>
    </row>
    <row r="11" spans="1:5" x14ac:dyDescent="0.35">
      <c r="A11" s="272"/>
      <c r="B11" s="269"/>
      <c r="C11" s="91" t="s">
        <v>1097</v>
      </c>
      <c r="D11" s="92" t="s">
        <v>1098</v>
      </c>
      <c r="E11" s="92" t="s">
        <v>1148</v>
      </c>
    </row>
    <row r="12" spans="1:5" x14ac:dyDescent="0.35">
      <c r="A12" s="272"/>
      <c r="B12" s="269"/>
      <c r="C12" s="91" t="s">
        <v>1099</v>
      </c>
      <c r="D12" s="92" t="s">
        <v>1100</v>
      </c>
      <c r="E12" s="92" t="s">
        <v>1148</v>
      </c>
    </row>
    <row r="13" spans="1:5" x14ac:dyDescent="0.35">
      <c r="A13" s="272"/>
      <c r="B13" s="269"/>
      <c r="C13" s="91" t="s">
        <v>1101</v>
      </c>
      <c r="D13" s="92" t="s">
        <v>1102</v>
      </c>
      <c r="E13" s="92" t="s">
        <v>1148</v>
      </c>
    </row>
    <row r="14" spans="1:5" x14ac:dyDescent="0.35">
      <c r="A14" s="272"/>
      <c r="B14" s="269"/>
      <c r="C14" s="91" t="s">
        <v>1103</v>
      </c>
      <c r="D14" s="92" t="s">
        <v>1104</v>
      </c>
      <c r="E14" s="92" t="s">
        <v>1148</v>
      </c>
    </row>
    <row r="15" spans="1:5" x14ac:dyDescent="0.35">
      <c r="A15" s="272"/>
      <c r="B15" s="269"/>
      <c r="C15" s="91" t="s">
        <v>1105</v>
      </c>
      <c r="D15" s="92" t="s">
        <v>1106</v>
      </c>
      <c r="E15" s="92" t="s">
        <v>1148</v>
      </c>
    </row>
    <row r="16" spans="1:5" x14ac:dyDescent="0.35">
      <c r="A16" s="272"/>
      <c r="B16" s="269"/>
      <c r="C16" s="91" t="s">
        <v>1107</v>
      </c>
      <c r="D16" s="92" t="s">
        <v>1108</v>
      </c>
      <c r="E16" s="92" t="s">
        <v>1148</v>
      </c>
    </row>
    <row r="17" spans="1:5" x14ac:dyDescent="0.35">
      <c r="A17" s="272"/>
      <c r="B17" s="269"/>
      <c r="C17" s="91" t="s">
        <v>1109</v>
      </c>
      <c r="D17" s="92" t="s">
        <v>1110</v>
      </c>
      <c r="E17" s="92" t="s">
        <v>1148</v>
      </c>
    </row>
    <row r="18" spans="1:5" x14ac:dyDescent="0.35">
      <c r="A18" s="272"/>
      <c r="B18" s="269"/>
      <c r="C18" s="91" t="s">
        <v>1111</v>
      </c>
      <c r="D18" s="92" t="s">
        <v>1112</v>
      </c>
      <c r="E18" s="92" t="s">
        <v>1148</v>
      </c>
    </row>
    <row r="19" spans="1:5" x14ac:dyDescent="0.35">
      <c r="A19" s="272"/>
      <c r="B19" s="269"/>
      <c r="C19" s="91" t="s">
        <v>1113</v>
      </c>
      <c r="D19" s="92" t="s">
        <v>1114</v>
      </c>
      <c r="E19" s="92" t="s">
        <v>1148</v>
      </c>
    </row>
    <row r="20" spans="1:5" x14ac:dyDescent="0.35">
      <c r="A20" s="272"/>
      <c r="B20" s="269"/>
      <c r="C20" s="91" t="s">
        <v>1115</v>
      </c>
      <c r="D20" s="92" t="s">
        <v>1116</v>
      </c>
      <c r="E20" s="92" t="s">
        <v>1148</v>
      </c>
    </row>
    <row r="21" spans="1:5" x14ac:dyDescent="0.35">
      <c r="A21" s="272"/>
      <c r="B21" s="269"/>
      <c r="C21" s="91" t="s">
        <v>1117</v>
      </c>
      <c r="D21" s="92" t="s">
        <v>1118</v>
      </c>
      <c r="E21" s="92" t="s">
        <v>1148</v>
      </c>
    </row>
    <row r="22" spans="1:5" x14ac:dyDescent="0.35">
      <c r="A22" s="272"/>
      <c r="B22" s="269"/>
      <c r="C22" s="91" t="s">
        <v>1119</v>
      </c>
      <c r="D22" s="92" t="s">
        <v>1120</v>
      </c>
      <c r="E22" s="92" t="s">
        <v>1148</v>
      </c>
    </row>
    <row r="23" spans="1:5" x14ac:dyDescent="0.35">
      <c r="A23" s="272"/>
      <c r="B23" s="269"/>
      <c r="C23" s="91" t="s">
        <v>1121</v>
      </c>
      <c r="D23" s="92" t="s">
        <v>1122</v>
      </c>
      <c r="E23" s="92" t="s">
        <v>1148</v>
      </c>
    </row>
    <row r="24" spans="1:5" x14ac:dyDescent="0.35">
      <c r="A24" s="272"/>
      <c r="B24" s="269"/>
      <c r="C24" s="91" t="s">
        <v>1123</v>
      </c>
      <c r="D24" s="92" t="s">
        <v>1124</v>
      </c>
      <c r="E24" s="92" t="s">
        <v>1148</v>
      </c>
    </row>
    <row r="25" spans="1:5" x14ac:dyDescent="0.35">
      <c r="A25" s="272"/>
      <c r="B25" s="269"/>
      <c r="C25" s="91" t="s">
        <v>1125</v>
      </c>
      <c r="D25" s="92" t="s">
        <v>1126</v>
      </c>
      <c r="E25" s="92" t="s">
        <v>1148</v>
      </c>
    </row>
    <row r="26" spans="1:5" x14ac:dyDescent="0.35">
      <c r="A26" s="272"/>
      <c r="B26" s="269"/>
      <c r="C26" s="91" t="s">
        <v>1127</v>
      </c>
      <c r="D26" s="92" t="s">
        <v>1128</v>
      </c>
      <c r="E26" s="92" t="s">
        <v>1148</v>
      </c>
    </row>
    <row r="27" spans="1:5" x14ac:dyDescent="0.35">
      <c r="A27" s="272"/>
      <c r="B27" s="269"/>
      <c r="C27" s="91" t="s">
        <v>1129</v>
      </c>
      <c r="D27" s="92" t="s">
        <v>1130</v>
      </c>
      <c r="E27" s="92" t="s">
        <v>1148</v>
      </c>
    </row>
    <row r="28" spans="1:5" x14ac:dyDescent="0.35">
      <c r="A28" s="272"/>
      <c r="B28" s="269"/>
      <c r="C28" s="91" t="s">
        <v>1131</v>
      </c>
      <c r="D28" s="92" t="s">
        <v>1132</v>
      </c>
      <c r="E28" s="92"/>
    </row>
    <row r="29" spans="1:5" x14ac:dyDescent="0.35">
      <c r="A29" s="272"/>
      <c r="B29" s="269"/>
      <c r="C29" s="91" t="s">
        <v>1133</v>
      </c>
      <c r="D29" s="92" t="s">
        <v>1134</v>
      </c>
      <c r="E29" s="92"/>
    </row>
    <row r="30" spans="1:5" x14ac:dyDescent="0.35">
      <c r="A30" s="272"/>
      <c r="B30" s="269"/>
      <c r="C30" s="91" t="s">
        <v>1135</v>
      </c>
      <c r="D30" s="92" t="s">
        <v>1136</v>
      </c>
      <c r="E30" s="92"/>
    </row>
    <row r="31" spans="1:5" x14ac:dyDescent="0.35">
      <c r="A31" s="272"/>
      <c r="B31" s="269"/>
      <c r="C31" s="91" t="s">
        <v>1137</v>
      </c>
      <c r="D31" s="92" t="s">
        <v>1138</v>
      </c>
      <c r="E31" s="92"/>
    </row>
    <row r="32" spans="1:5" x14ac:dyDescent="0.35">
      <c r="A32" s="272"/>
      <c r="B32" s="269"/>
      <c r="C32" s="91" t="s">
        <v>1139</v>
      </c>
      <c r="D32" s="92" t="s">
        <v>1140</v>
      </c>
      <c r="E32" s="92"/>
    </row>
    <row r="33" spans="1:5" x14ac:dyDescent="0.35">
      <c r="A33" s="272"/>
      <c r="B33" s="269"/>
      <c r="C33" s="91" t="s">
        <v>1141</v>
      </c>
      <c r="D33" s="92" t="s">
        <v>1142</v>
      </c>
      <c r="E33" s="92" t="s">
        <v>1148</v>
      </c>
    </row>
    <row r="34" spans="1:5" x14ac:dyDescent="0.35">
      <c r="A34" s="272"/>
      <c r="B34" s="269"/>
      <c r="C34" s="91" t="s">
        <v>1143</v>
      </c>
      <c r="D34" s="92" t="s">
        <v>1144</v>
      </c>
      <c r="E34" s="92"/>
    </row>
    <row r="35" spans="1:5" x14ac:dyDescent="0.35">
      <c r="A35" s="273"/>
      <c r="B35" s="270"/>
      <c r="C35" s="91" t="s">
        <v>1145</v>
      </c>
      <c r="D35" s="92" t="s">
        <v>1146</v>
      </c>
      <c r="E35" s="92" t="s">
        <v>1148</v>
      </c>
    </row>
    <row r="36" spans="1:5" ht="31.5" x14ac:dyDescent="0.35">
      <c r="A36" s="271" t="str">
        <f>'Capabilities Assessment'!B17</f>
        <v>AUTHORIZATION (AUTH)</v>
      </c>
      <c r="B36" s="276" t="s">
        <v>883</v>
      </c>
      <c r="C36" s="91" t="s">
        <v>1149</v>
      </c>
      <c r="D36" s="92" t="s">
        <v>1160</v>
      </c>
      <c r="E36" s="92" t="s">
        <v>1162</v>
      </c>
    </row>
    <row r="37" spans="1:5" ht="31.5" x14ac:dyDescent="0.35">
      <c r="A37" s="272"/>
      <c r="B37" s="277"/>
      <c r="C37" s="91" t="s">
        <v>1150</v>
      </c>
      <c r="D37" s="92" t="s">
        <v>1161</v>
      </c>
      <c r="E37" s="92" t="s">
        <v>1162</v>
      </c>
    </row>
    <row r="38" spans="1:5" ht="21" x14ac:dyDescent="0.35">
      <c r="A38" s="272"/>
      <c r="B38" s="277"/>
      <c r="C38" s="91" t="s">
        <v>1151</v>
      </c>
      <c r="D38" s="92" t="s">
        <v>1157</v>
      </c>
      <c r="E38" s="92" t="s">
        <v>1162</v>
      </c>
    </row>
    <row r="39" spans="1:5" ht="21" x14ac:dyDescent="0.35">
      <c r="A39" s="272"/>
      <c r="B39" s="277"/>
      <c r="C39" s="91" t="s">
        <v>1152</v>
      </c>
      <c r="D39" s="92" t="s">
        <v>1158</v>
      </c>
      <c r="E39" s="92" t="s">
        <v>1162</v>
      </c>
    </row>
    <row r="40" spans="1:5" ht="31.5" x14ac:dyDescent="0.35">
      <c r="A40" s="272"/>
      <c r="B40" s="277"/>
      <c r="C40" s="91" t="s">
        <v>1153</v>
      </c>
      <c r="D40" s="92" t="s">
        <v>1218</v>
      </c>
      <c r="E40" s="92" t="s">
        <v>1162</v>
      </c>
    </row>
    <row r="41" spans="1:5" ht="31.5" x14ac:dyDescent="0.35">
      <c r="A41" s="272"/>
      <c r="B41" s="277"/>
      <c r="C41" s="91" t="s">
        <v>1154</v>
      </c>
      <c r="D41" s="92" t="s">
        <v>1217</v>
      </c>
      <c r="E41" s="92" t="s">
        <v>1162</v>
      </c>
    </row>
    <row r="42" spans="1:5" ht="21" x14ac:dyDescent="0.35">
      <c r="A42" s="272"/>
      <c r="B42" s="277"/>
      <c r="C42" s="91" t="s">
        <v>1155</v>
      </c>
      <c r="D42" s="92" t="s">
        <v>1159</v>
      </c>
      <c r="E42" s="92" t="s">
        <v>1162</v>
      </c>
    </row>
    <row r="43" spans="1:5" ht="31.5" x14ac:dyDescent="0.35">
      <c r="A43" s="273"/>
      <c r="B43" s="278"/>
      <c r="C43" s="91" t="s">
        <v>1156</v>
      </c>
      <c r="D43" s="92" t="s">
        <v>1219</v>
      </c>
      <c r="E43" s="92"/>
    </row>
    <row r="44" spans="1:5" ht="63" x14ac:dyDescent="0.35">
      <c r="A44" s="106" t="str">
        <f>'Capabilities Assessment'!B18</f>
        <v>CONFIGURATION OF SECURITY FEATURES (CNFS)</v>
      </c>
      <c r="B44" s="107" t="s">
        <v>885</v>
      </c>
      <c r="C44" s="93" t="s">
        <v>1080</v>
      </c>
      <c r="D44" s="94"/>
      <c r="E44" s="94"/>
    </row>
    <row r="45" spans="1:5" ht="31.5" x14ac:dyDescent="0.35">
      <c r="A45" s="271" t="str">
        <f>'Capabilities Assessment'!B19</f>
        <v>CYBER SECURITY PRODUCT UPGRADES (CSUP)</v>
      </c>
      <c r="B45" s="268" t="s">
        <v>884</v>
      </c>
      <c r="C45" s="91" t="s">
        <v>1163</v>
      </c>
      <c r="D45" s="92" t="s">
        <v>1164</v>
      </c>
      <c r="E45" s="92"/>
    </row>
    <row r="46" spans="1:5" x14ac:dyDescent="0.35">
      <c r="A46" s="272"/>
      <c r="B46" s="269"/>
      <c r="C46" s="91" t="s">
        <v>1165</v>
      </c>
      <c r="D46" s="92" t="s">
        <v>1166</v>
      </c>
      <c r="E46" s="92"/>
    </row>
    <row r="47" spans="1:5" ht="21" x14ac:dyDescent="0.35">
      <c r="A47" s="272"/>
      <c r="B47" s="269"/>
      <c r="C47" s="91" t="s">
        <v>1167</v>
      </c>
      <c r="D47" s="92" t="s">
        <v>1168</v>
      </c>
      <c r="E47" s="92"/>
    </row>
    <row r="48" spans="1:5" ht="21" x14ac:dyDescent="0.35">
      <c r="A48" s="272"/>
      <c r="B48" s="269"/>
      <c r="C48" s="91" t="s">
        <v>1169</v>
      </c>
      <c r="D48" s="92" t="s">
        <v>1170</v>
      </c>
      <c r="E48" s="92"/>
    </row>
    <row r="49" spans="1:5" x14ac:dyDescent="0.35">
      <c r="A49" s="272"/>
      <c r="B49" s="269"/>
      <c r="C49" s="91" t="s">
        <v>1171</v>
      </c>
      <c r="D49" s="92" t="s">
        <v>1172</v>
      </c>
      <c r="E49" s="92"/>
    </row>
    <row r="50" spans="1:5" ht="21" x14ac:dyDescent="0.35">
      <c r="A50" s="272"/>
      <c r="B50" s="269"/>
      <c r="C50" s="91" t="s">
        <v>1173</v>
      </c>
      <c r="D50" s="92" t="s">
        <v>1174</v>
      </c>
      <c r="E50" s="92"/>
    </row>
    <row r="51" spans="1:5" x14ac:dyDescent="0.35">
      <c r="A51" s="272"/>
      <c r="B51" s="269"/>
      <c r="C51" s="91" t="s">
        <v>1175</v>
      </c>
      <c r="D51" s="92" t="s">
        <v>1176</v>
      </c>
      <c r="E51" s="92"/>
    </row>
    <row r="52" spans="1:5" ht="21" x14ac:dyDescent="0.35">
      <c r="A52" s="272"/>
      <c r="B52" s="269"/>
      <c r="C52" s="91" t="s">
        <v>1177</v>
      </c>
      <c r="D52" s="92" t="s">
        <v>1168</v>
      </c>
      <c r="E52" s="92"/>
    </row>
    <row r="53" spans="1:5" ht="21" x14ac:dyDescent="0.35">
      <c r="A53" s="272"/>
      <c r="B53" s="269"/>
      <c r="C53" s="91" t="s">
        <v>1178</v>
      </c>
      <c r="D53" s="92" t="s">
        <v>1170</v>
      </c>
      <c r="E53" s="92"/>
    </row>
    <row r="54" spans="1:5" x14ac:dyDescent="0.35">
      <c r="A54" s="272"/>
      <c r="B54" s="269"/>
      <c r="C54" s="91" t="s">
        <v>1179</v>
      </c>
      <c r="D54" s="92" t="s">
        <v>1172</v>
      </c>
      <c r="E54" s="92"/>
    </row>
    <row r="55" spans="1:5" ht="21" x14ac:dyDescent="0.35">
      <c r="A55" s="272"/>
      <c r="B55" s="269"/>
      <c r="C55" s="91" t="s">
        <v>1180</v>
      </c>
      <c r="D55" s="92" t="s">
        <v>1174</v>
      </c>
      <c r="E55" s="92"/>
    </row>
    <row r="56" spans="1:5" x14ac:dyDescent="0.35">
      <c r="A56" s="272"/>
      <c r="B56" s="269"/>
      <c r="C56" s="91" t="s">
        <v>1181</v>
      </c>
      <c r="D56" s="92" t="s">
        <v>1182</v>
      </c>
      <c r="E56" s="92"/>
    </row>
    <row r="57" spans="1:5" ht="21" x14ac:dyDescent="0.35">
      <c r="A57" s="272"/>
      <c r="B57" s="269"/>
      <c r="C57" s="91" t="s">
        <v>1183</v>
      </c>
      <c r="D57" s="92" t="s">
        <v>1168</v>
      </c>
      <c r="E57" s="92"/>
    </row>
    <row r="58" spans="1:5" ht="21" x14ac:dyDescent="0.35">
      <c r="A58" s="272"/>
      <c r="B58" s="269"/>
      <c r="C58" s="91" t="s">
        <v>1184</v>
      </c>
      <c r="D58" s="92" t="s">
        <v>1170</v>
      </c>
      <c r="E58" s="92"/>
    </row>
    <row r="59" spans="1:5" x14ac:dyDescent="0.35">
      <c r="A59" s="272"/>
      <c r="B59" s="269"/>
      <c r="C59" s="91" t="s">
        <v>1185</v>
      </c>
      <c r="D59" s="92" t="s">
        <v>1172</v>
      </c>
      <c r="E59" s="92"/>
    </row>
    <row r="60" spans="1:5" ht="21" x14ac:dyDescent="0.35">
      <c r="A60" s="272"/>
      <c r="B60" s="269"/>
      <c r="C60" s="91" t="s">
        <v>1186</v>
      </c>
      <c r="D60" s="92" t="s">
        <v>1174</v>
      </c>
      <c r="E60" s="92"/>
    </row>
    <row r="61" spans="1:5" ht="21" x14ac:dyDescent="0.35">
      <c r="A61" s="272"/>
      <c r="B61" s="269"/>
      <c r="C61" s="91" t="s">
        <v>1187</v>
      </c>
      <c r="D61" s="92" t="s">
        <v>1188</v>
      </c>
      <c r="E61" s="92"/>
    </row>
    <row r="62" spans="1:5" ht="21" x14ac:dyDescent="0.35">
      <c r="A62" s="272"/>
      <c r="B62" s="269"/>
      <c r="C62" s="91" t="s">
        <v>1189</v>
      </c>
      <c r="D62" s="92" t="s">
        <v>1168</v>
      </c>
      <c r="E62" s="92"/>
    </row>
    <row r="63" spans="1:5" ht="21" x14ac:dyDescent="0.35">
      <c r="A63" s="272"/>
      <c r="B63" s="269"/>
      <c r="C63" s="91" t="s">
        <v>1190</v>
      </c>
      <c r="D63" s="92" t="s">
        <v>1170</v>
      </c>
      <c r="E63" s="92"/>
    </row>
    <row r="64" spans="1:5" x14ac:dyDescent="0.35">
      <c r="A64" s="272"/>
      <c r="B64" s="269"/>
      <c r="C64" s="91" t="s">
        <v>1191</v>
      </c>
      <c r="D64" s="92" t="s">
        <v>1172</v>
      </c>
      <c r="E64" s="92"/>
    </row>
    <row r="65" spans="1:5" ht="21" x14ac:dyDescent="0.35">
      <c r="A65" s="272"/>
      <c r="B65" s="269"/>
      <c r="C65" s="91" t="s">
        <v>1192</v>
      </c>
      <c r="D65" s="92" t="s">
        <v>1174</v>
      </c>
      <c r="E65" s="92"/>
    </row>
    <row r="66" spans="1:5" ht="21" x14ac:dyDescent="0.35">
      <c r="A66" s="272"/>
      <c r="B66" s="269"/>
      <c r="C66" s="91" t="s">
        <v>1193</v>
      </c>
      <c r="D66" s="92" t="s">
        <v>1194</v>
      </c>
      <c r="E66" s="92"/>
    </row>
    <row r="67" spans="1:5" ht="21" x14ac:dyDescent="0.35">
      <c r="A67" s="272"/>
      <c r="B67" s="269"/>
      <c r="C67" s="91" t="s">
        <v>1195</v>
      </c>
      <c r="D67" s="92" t="s">
        <v>1168</v>
      </c>
      <c r="E67" s="92"/>
    </row>
    <row r="68" spans="1:5" ht="21" x14ac:dyDescent="0.35">
      <c r="A68" s="272"/>
      <c r="B68" s="269"/>
      <c r="C68" s="91" t="s">
        <v>1196</v>
      </c>
      <c r="D68" s="92" t="s">
        <v>1170</v>
      </c>
      <c r="E68" s="92"/>
    </row>
    <row r="69" spans="1:5" x14ac:dyDescent="0.35">
      <c r="A69" s="272"/>
      <c r="B69" s="269"/>
      <c r="C69" s="91" t="s">
        <v>1197</v>
      </c>
      <c r="D69" s="92" t="s">
        <v>1172</v>
      </c>
      <c r="E69" s="92"/>
    </row>
    <row r="70" spans="1:5" ht="21" x14ac:dyDescent="0.35">
      <c r="A70" s="272"/>
      <c r="B70" s="269"/>
      <c r="C70" s="91" t="s">
        <v>1198</v>
      </c>
      <c r="D70" s="92" t="s">
        <v>1174</v>
      </c>
      <c r="E70" s="92"/>
    </row>
    <row r="71" spans="1:5" x14ac:dyDescent="0.35">
      <c r="A71" s="272"/>
      <c r="B71" s="269"/>
      <c r="C71" s="91" t="s">
        <v>1199</v>
      </c>
      <c r="D71" s="92" t="s">
        <v>1200</v>
      </c>
      <c r="E71" s="92"/>
    </row>
    <row r="72" spans="1:5" x14ac:dyDescent="0.35">
      <c r="A72" s="272"/>
      <c r="B72" s="269"/>
      <c r="C72" s="91" t="s">
        <v>1201</v>
      </c>
      <c r="D72" s="92" t="s">
        <v>1202</v>
      </c>
      <c r="E72" s="92"/>
    </row>
    <row r="73" spans="1:5" ht="21" x14ac:dyDescent="0.35">
      <c r="A73" s="272"/>
      <c r="B73" s="269"/>
      <c r="C73" s="91" t="s">
        <v>1203</v>
      </c>
      <c r="D73" s="92" t="s">
        <v>1204</v>
      </c>
      <c r="E73" s="92"/>
    </row>
    <row r="74" spans="1:5" ht="21" x14ac:dyDescent="0.35">
      <c r="A74" s="272"/>
      <c r="B74" s="269"/>
      <c r="C74" s="91" t="s">
        <v>1205</v>
      </c>
      <c r="D74" s="92" t="s">
        <v>1206</v>
      </c>
      <c r="E74" s="92"/>
    </row>
    <row r="75" spans="1:5" x14ac:dyDescent="0.35">
      <c r="A75" s="272"/>
      <c r="B75" s="269"/>
      <c r="C75" s="91" t="s">
        <v>1207</v>
      </c>
      <c r="D75" s="92" t="s">
        <v>1208</v>
      </c>
      <c r="E75" s="92"/>
    </row>
    <row r="76" spans="1:5" x14ac:dyDescent="0.35">
      <c r="A76" s="272"/>
      <c r="B76" s="269"/>
      <c r="C76" s="91" t="s">
        <v>1209</v>
      </c>
      <c r="D76" s="92" t="s">
        <v>1210</v>
      </c>
      <c r="E76" s="92"/>
    </row>
    <row r="77" spans="1:5" x14ac:dyDescent="0.35">
      <c r="A77" s="272"/>
      <c r="B77" s="269"/>
      <c r="C77" s="91" t="s">
        <v>1211</v>
      </c>
      <c r="D77" s="92" t="s">
        <v>1212</v>
      </c>
      <c r="E77" s="92"/>
    </row>
    <row r="78" spans="1:5" x14ac:dyDescent="0.35">
      <c r="A78" s="273"/>
      <c r="B78" s="270"/>
      <c r="C78" s="91" t="s">
        <v>1213</v>
      </c>
      <c r="D78" s="92" t="s">
        <v>1214</v>
      </c>
      <c r="E78" s="92"/>
    </row>
    <row r="79" spans="1:5" ht="31.5" x14ac:dyDescent="0.35">
      <c r="A79" s="271" t="str">
        <f>'Capabilities Assessment'!B20</f>
        <v>HEALTH DATA DE-IDENTIFICATION (DIDT)</v>
      </c>
      <c r="B79" s="268" t="s">
        <v>886</v>
      </c>
      <c r="C79" s="91" t="s">
        <v>1220</v>
      </c>
      <c r="D79" s="92" t="s">
        <v>1222</v>
      </c>
      <c r="E79" s="92"/>
    </row>
    <row r="80" spans="1:5" ht="42" x14ac:dyDescent="0.35">
      <c r="A80" s="273"/>
      <c r="B80" s="270"/>
      <c r="C80" s="91" t="s">
        <v>1221</v>
      </c>
      <c r="D80" s="92" t="s">
        <v>1223</v>
      </c>
      <c r="E80" s="92"/>
    </row>
    <row r="81" spans="1:5" ht="21" x14ac:dyDescent="0.35">
      <c r="A81" s="271" t="str">
        <f>'Capabilities Assessment'!B21</f>
        <v>DATA BACKUP AND DISASTER RECOVERY (DTBK)</v>
      </c>
      <c r="B81" s="268" t="s">
        <v>887</v>
      </c>
      <c r="C81" s="91" t="s">
        <v>1224</v>
      </c>
      <c r="D81" s="92" t="s">
        <v>1225</v>
      </c>
      <c r="E81" s="92"/>
    </row>
    <row r="82" spans="1:5" ht="21" x14ac:dyDescent="0.35">
      <c r="A82" s="272"/>
      <c r="B82" s="269"/>
      <c r="C82" s="91" t="s">
        <v>1226</v>
      </c>
      <c r="D82" s="92" t="s">
        <v>1227</v>
      </c>
      <c r="E82" s="92" t="s">
        <v>1236</v>
      </c>
    </row>
    <row r="83" spans="1:5" x14ac:dyDescent="0.35">
      <c r="A83" s="272"/>
      <c r="B83" s="269"/>
      <c r="C83" s="91" t="s">
        <v>1228</v>
      </c>
      <c r="D83" s="92" t="s">
        <v>1229</v>
      </c>
      <c r="E83" s="92" t="s">
        <v>1236</v>
      </c>
    </row>
    <row r="84" spans="1:5" x14ac:dyDescent="0.35">
      <c r="A84" s="272"/>
      <c r="B84" s="269"/>
      <c r="C84" s="91" t="s">
        <v>1230</v>
      </c>
      <c r="D84" s="92" t="s">
        <v>1231</v>
      </c>
      <c r="E84" s="92"/>
    </row>
    <row r="85" spans="1:5" ht="21" x14ac:dyDescent="0.35">
      <c r="A85" s="272"/>
      <c r="B85" s="269"/>
      <c r="C85" s="91" t="s">
        <v>1232</v>
      </c>
      <c r="D85" s="92" t="s">
        <v>1233</v>
      </c>
      <c r="E85" s="92"/>
    </row>
    <row r="86" spans="1:5" x14ac:dyDescent="0.35">
      <c r="A86" s="273"/>
      <c r="B86" s="270"/>
      <c r="C86" s="91" t="s">
        <v>1234</v>
      </c>
      <c r="D86" s="92" t="s">
        <v>1235</v>
      </c>
      <c r="E86" s="92" t="s">
        <v>1236</v>
      </c>
    </row>
    <row r="87" spans="1:5" ht="126" x14ac:dyDescent="0.35">
      <c r="A87" s="106" t="str">
        <f>'Capabilities Assessment'!B22</f>
        <v>EMERGENCY ACCESS (EMRG)</v>
      </c>
      <c r="B87" s="107" t="s">
        <v>888</v>
      </c>
      <c r="C87" s="95" t="s">
        <v>1237</v>
      </c>
      <c r="D87" s="96" t="s">
        <v>1238</v>
      </c>
      <c r="E87" s="96" t="s">
        <v>1239</v>
      </c>
    </row>
    <row r="88" spans="1:5" ht="42" x14ac:dyDescent="0.35">
      <c r="A88" s="271" t="str">
        <f>'Capabilities Assessment'!B23</f>
        <v>HEALTH DATA INTEGRITY AND AUTHENTICITY (IGAU)</v>
      </c>
      <c r="B88" s="268" t="s">
        <v>889</v>
      </c>
      <c r="C88" s="91" t="s">
        <v>1240</v>
      </c>
      <c r="D88" s="92" t="s">
        <v>1242</v>
      </c>
      <c r="E88" s="92" t="s">
        <v>1244</v>
      </c>
    </row>
    <row r="89" spans="1:5" ht="42" x14ac:dyDescent="0.35">
      <c r="A89" s="273"/>
      <c r="B89" s="270"/>
      <c r="C89" s="91" t="s">
        <v>1241</v>
      </c>
      <c r="D89" s="92" t="s">
        <v>1243</v>
      </c>
      <c r="E89" s="92" t="s">
        <v>1244</v>
      </c>
    </row>
    <row r="90" spans="1:5" x14ac:dyDescent="0.35">
      <c r="A90" s="271" t="str">
        <f>'Capabilities Assessment'!B24</f>
        <v>MALWARE DETECTION/PROTECTION (MLDP)</v>
      </c>
      <c r="B90" s="268" t="s">
        <v>890</v>
      </c>
      <c r="C90" s="91" t="s">
        <v>1245</v>
      </c>
      <c r="D90" s="92" t="s">
        <v>1246</v>
      </c>
      <c r="E90" s="92"/>
    </row>
    <row r="91" spans="1:5" ht="21" x14ac:dyDescent="0.35">
      <c r="A91" s="272"/>
      <c r="B91" s="269"/>
      <c r="C91" s="91" t="s">
        <v>1247</v>
      </c>
      <c r="D91" s="92" t="s">
        <v>1248</v>
      </c>
      <c r="E91" s="92" t="s">
        <v>1275</v>
      </c>
    </row>
    <row r="92" spans="1:5" x14ac:dyDescent="0.35">
      <c r="A92" s="272"/>
      <c r="B92" s="269"/>
      <c r="C92" s="91" t="s">
        <v>1249</v>
      </c>
      <c r="D92" s="92" t="s">
        <v>1250</v>
      </c>
      <c r="E92" s="92" t="s">
        <v>1276</v>
      </c>
    </row>
    <row r="93" spans="1:5" x14ac:dyDescent="0.35">
      <c r="A93" s="272"/>
      <c r="B93" s="269"/>
      <c r="C93" s="91" t="s">
        <v>1251</v>
      </c>
      <c r="D93" s="92" t="s">
        <v>1252</v>
      </c>
      <c r="E93" s="92" t="s">
        <v>1277</v>
      </c>
    </row>
    <row r="94" spans="1:5" ht="21" x14ac:dyDescent="0.35">
      <c r="A94" s="272"/>
      <c r="B94" s="269"/>
      <c r="C94" s="91" t="s">
        <v>1253</v>
      </c>
      <c r="D94" s="92" t="s">
        <v>1254</v>
      </c>
      <c r="E94" s="92" t="s">
        <v>1278</v>
      </c>
    </row>
    <row r="95" spans="1:5" x14ac:dyDescent="0.35">
      <c r="A95" s="272"/>
      <c r="B95" s="269"/>
      <c r="C95" s="91" t="s">
        <v>1255</v>
      </c>
      <c r="D95" s="92" t="s">
        <v>1256</v>
      </c>
      <c r="E95" s="92" t="s">
        <v>1148</v>
      </c>
    </row>
    <row r="96" spans="1:5" x14ac:dyDescent="0.35">
      <c r="A96" s="272"/>
      <c r="B96" s="269"/>
      <c r="C96" s="91" t="s">
        <v>1257</v>
      </c>
      <c r="D96" s="92" t="s">
        <v>1258</v>
      </c>
      <c r="E96" s="92"/>
    </row>
    <row r="97" spans="1:5" x14ac:dyDescent="0.35">
      <c r="A97" s="272"/>
      <c r="B97" s="269"/>
      <c r="C97" s="91" t="s">
        <v>1259</v>
      </c>
      <c r="D97" s="92" t="s">
        <v>1260</v>
      </c>
      <c r="E97" s="92"/>
    </row>
    <row r="98" spans="1:5" x14ac:dyDescent="0.35">
      <c r="A98" s="272"/>
      <c r="B98" s="269"/>
      <c r="C98" s="91" t="s">
        <v>1261</v>
      </c>
      <c r="D98" s="92" t="s">
        <v>1262</v>
      </c>
      <c r="E98" s="92"/>
    </row>
    <row r="99" spans="1:5" x14ac:dyDescent="0.35">
      <c r="A99" s="272"/>
      <c r="B99" s="269"/>
      <c r="C99" s="91" t="s">
        <v>1263</v>
      </c>
      <c r="D99" s="92" t="s">
        <v>1264</v>
      </c>
      <c r="E99" s="92"/>
    </row>
    <row r="100" spans="1:5" ht="21" x14ac:dyDescent="0.35">
      <c r="A100" s="272"/>
      <c r="B100" s="269"/>
      <c r="C100" s="91" t="s">
        <v>1265</v>
      </c>
      <c r="D100" s="92" t="s">
        <v>1266</v>
      </c>
      <c r="E100" s="92" t="s">
        <v>1279</v>
      </c>
    </row>
    <row r="101" spans="1:5" ht="21" x14ac:dyDescent="0.35">
      <c r="A101" s="272"/>
      <c r="B101" s="269"/>
      <c r="C101" s="91" t="s">
        <v>1267</v>
      </c>
      <c r="D101" s="92" t="s">
        <v>1268</v>
      </c>
      <c r="E101" s="92" t="s">
        <v>1275</v>
      </c>
    </row>
    <row r="102" spans="1:5" x14ac:dyDescent="0.35">
      <c r="A102" s="272"/>
      <c r="B102" s="269"/>
      <c r="C102" s="91" t="s">
        <v>1269</v>
      </c>
      <c r="D102" s="92" t="s">
        <v>1270</v>
      </c>
      <c r="E102" s="92" t="s">
        <v>1280</v>
      </c>
    </row>
    <row r="103" spans="1:5" x14ac:dyDescent="0.35">
      <c r="A103" s="272"/>
      <c r="B103" s="269"/>
      <c r="C103" s="91" t="s">
        <v>1271</v>
      </c>
      <c r="D103" s="92" t="s">
        <v>1272</v>
      </c>
      <c r="E103" s="92" t="s">
        <v>1281</v>
      </c>
    </row>
    <row r="104" spans="1:5" x14ac:dyDescent="0.35">
      <c r="A104" s="273"/>
      <c r="B104" s="270"/>
      <c r="C104" s="91" t="s">
        <v>1273</v>
      </c>
      <c r="D104" s="92" t="s">
        <v>1274</v>
      </c>
      <c r="E104" s="92"/>
    </row>
    <row r="105" spans="1:5" ht="31.5" x14ac:dyDescent="0.35">
      <c r="A105" s="271" t="str">
        <f>'Capabilities Assessment'!B25</f>
        <v>NODE AUTHENTICATION (NAUT)</v>
      </c>
      <c r="B105" s="268" t="s">
        <v>891</v>
      </c>
      <c r="C105" s="91" t="s">
        <v>1282</v>
      </c>
      <c r="D105" s="92" t="s">
        <v>1283</v>
      </c>
      <c r="E105" s="92" t="s">
        <v>1290</v>
      </c>
    </row>
    <row r="106" spans="1:5" ht="31.5" x14ac:dyDescent="0.35">
      <c r="A106" s="272"/>
      <c r="B106" s="269"/>
      <c r="C106" s="91" t="s">
        <v>1284</v>
      </c>
      <c r="D106" s="92" t="s">
        <v>1287</v>
      </c>
      <c r="E106" s="92" t="s">
        <v>1291</v>
      </c>
    </row>
    <row r="107" spans="1:5" ht="21" x14ac:dyDescent="0.35">
      <c r="A107" s="272"/>
      <c r="B107" s="269"/>
      <c r="C107" s="91" t="s">
        <v>1285</v>
      </c>
      <c r="D107" s="92" t="s">
        <v>1288</v>
      </c>
      <c r="E107" s="92"/>
    </row>
    <row r="108" spans="1:5" ht="21" x14ac:dyDescent="0.35">
      <c r="A108" s="273"/>
      <c r="B108" s="270"/>
      <c r="C108" s="91" t="s">
        <v>1286</v>
      </c>
      <c r="D108" s="92" t="s">
        <v>1289</v>
      </c>
      <c r="E108" s="92"/>
    </row>
    <row r="109" spans="1:5" ht="21" x14ac:dyDescent="0.35">
      <c r="A109" s="271" t="str">
        <f>'Capabilities Assessment'!B26</f>
        <v>PERSON AUTHENTICATION (PAUT)</v>
      </c>
      <c r="B109" s="268" t="s">
        <v>892</v>
      </c>
      <c r="C109" s="91" t="s">
        <v>1292</v>
      </c>
      <c r="D109" s="92" t="s">
        <v>1293</v>
      </c>
      <c r="E109" s="92" t="s">
        <v>1162</v>
      </c>
    </row>
    <row r="110" spans="1:5" ht="21" x14ac:dyDescent="0.35">
      <c r="A110" s="272"/>
      <c r="B110" s="269"/>
      <c r="C110" s="91" t="s">
        <v>1294</v>
      </c>
      <c r="D110" s="92" t="s">
        <v>1295</v>
      </c>
      <c r="E110" s="92" t="s">
        <v>1162</v>
      </c>
    </row>
    <row r="111" spans="1:5" ht="21" x14ac:dyDescent="0.35">
      <c r="A111" s="272"/>
      <c r="B111" s="269"/>
      <c r="C111" s="91" t="s">
        <v>1296</v>
      </c>
      <c r="D111" s="92" t="s">
        <v>1297</v>
      </c>
      <c r="E111" s="92" t="s">
        <v>1324</v>
      </c>
    </row>
    <row r="112" spans="1:5" ht="21" x14ac:dyDescent="0.35">
      <c r="A112" s="272"/>
      <c r="B112" s="269"/>
      <c r="C112" s="91" t="s">
        <v>1298</v>
      </c>
      <c r="D112" s="92" t="s">
        <v>1299</v>
      </c>
      <c r="E112" s="92" t="s">
        <v>1162</v>
      </c>
    </row>
    <row r="113" spans="1:5" ht="21" x14ac:dyDescent="0.35">
      <c r="A113" s="272"/>
      <c r="B113" s="269"/>
      <c r="C113" s="91" t="s">
        <v>1300</v>
      </c>
      <c r="D113" s="92" t="s">
        <v>1301</v>
      </c>
      <c r="E113" s="92" t="s">
        <v>1325</v>
      </c>
    </row>
    <row r="114" spans="1:5" x14ac:dyDescent="0.35">
      <c r="A114" s="272"/>
      <c r="B114" s="269"/>
      <c r="C114" s="91" t="s">
        <v>1302</v>
      </c>
      <c r="D114" s="92" t="s">
        <v>1303</v>
      </c>
      <c r="E114" s="92"/>
    </row>
    <row r="115" spans="1:5" ht="21" x14ac:dyDescent="0.35">
      <c r="A115" s="272"/>
      <c r="B115" s="269"/>
      <c r="C115" s="91" t="s">
        <v>1304</v>
      </c>
      <c r="D115" s="92" t="s">
        <v>1305</v>
      </c>
      <c r="E115" s="92" t="s">
        <v>1162</v>
      </c>
    </row>
    <row r="116" spans="1:5" x14ac:dyDescent="0.35">
      <c r="A116" s="272"/>
      <c r="B116" s="269"/>
      <c r="C116" s="91" t="s">
        <v>1306</v>
      </c>
      <c r="D116" s="92" t="s">
        <v>1307</v>
      </c>
      <c r="E116" s="92"/>
    </row>
    <row r="117" spans="1:5" x14ac:dyDescent="0.35">
      <c r="A117" s="272"/>
      <c r="B117" s="269"/>
      <c r="C117" s="91" t="s">
        <v>1308</v>
      </c>
      <c r="D117" s="92" t="s">
        <v>1309</v>
      </c>
      <c r="E117" s="92"/>
    </row>
    <row r="118" spans="1:5" x14ac:dyDescent="0.35">
      <c r="A118" s="272"/>
      <c r="B118" s="269"/>
      <c r="C118" s="91" t="s">
        <v>1310</v>
      </c>
      <c r="D118" s="92" t="s">
        <v>1311</v>
      </c>
      <c r="E118" s="92" t="s">
        <v>1162</v>
      </c>
    </row>
    <row r="119" spans="1:5" x14ac:dyDescent="0.35">
      <c r="A119" s="272"/>
      <c r="B119" s="269"/>
      <c r="C119" s="91" t="s">
        <v>1312</v>
      </c>
      <c r="D119" s="92" t="s">
        <v>1313</v>
      </c>
      <c r="E119" s="92" t="s">
        <v>1162</v>
      </c>
    </row>
    <row r="120" spans="1:5" x14ac:dyDescent="0.35">
      <c r="A120" s="272"/>
      <c r="B120" s="269"/>
      <c r="C120" s="91" t="s">
        <v>1314</v>
      </c>
      <c r="D120" s="92" t="s">
        <v>1315</v>
      </c>
      <c r="E120" s="92" t="s">
        <v>1162</v>
      </c>
    </row>
    <row r="121" spans="1:5" x14ac:dyDescent="0.35">
      <c r="A121" s="272"/>
      <c r="B121" s="269"/>
      <c r="C121" s="91" t="s">
        <v>1316</v>
      </c>
      <c r="D121" s="92" t="s">
        <v>1317</v>
      </c>
      <c r="E121" s="92"/>
    </row>
    <row r="122" spans="1:5" x14ac:dyDescent="0.35">
      <c r="A122" s="272"/>
      <c r="B122" s="269"/>
      <c r="C122" s="91" t="s">
        <v>1318</v>
      </c>
      <c r="D122" s="92" t="s">
        <v>1319</v>
      </c>
      <c r="E122" s="92"/>
    </row>
    <row r="123" spans="1:5" x14ac:dyDescent="0.35">
      <c r="A123" s="272"/>
      <c r="B123" s="269"/>
      <c r="C123" s="91" t="s">
        <v>1320</v>
      </c>
      <c r="D123" s="92" t="s">
        <v>1321</v>
      </c>
      <c r="E123" s="92"/>
    </row>
    <row r="124" spans="1:5" x14ac:dyDescent="0.35">
      <c r="A124" s="273"/>
      <c r="B124" s="270"/>
      <c r="C124" s="91" t="s">
        <v>1322</v>
      </c>
      <c r="D124" s="92" t="s">
        <v>1323</v>
      </c>
      <c r="E124" s="92"/>
    </row>
    <row r="125" spans="1:5" x14ac:dyDescent="0.35">
      <c r="A125" s="271" t="str">
        <f>'Capabilities Assessment'!B27</f>
        <v>PHYSICAL LOCKS (PLOK)</v>
      </c>
      <c r="B125" s="268" t="s">
        <v>893</v>
      </c>
      <c r="C125" s="91" t="s">
        <v>1326</v>
      </c>
      <c r="D125" s="92" t="s">
        <v>1327</v>
      </c>
      <c r="E125" s="92" t="s">
        <v>1334</v>
      </c>
    </row>
    <row r="126" spans="1:5" ht="21" x14ac:dyDescent="0.35">
      <c r="A126" s="272"/>
      <c r="B126" s="269"/>
      <c r="C126" s="91" t="s">
        <v>1328</v>
      </c>
      <c r="D126" s="92" t="s">
        <v>1329</v>
      </c>
      <c r="E126" s="92" t="s">
        <v>1334</v>
      </c>
    </row>
    <row r="127" spans="1:5" ht="21" x14ac:dyDescent="0.35">
      <c r="A127" s="272"/>
      <c r="B127" s="269"/>
      <c r="C127" s="91" t="s">
        <v>1330</v>
      </c>
      <c r="D127" s="92" t="s">
        <v>1331</v>
      </c>
      <c r="E127" s="92" t="s">
        <v>1334</v>
      </c>
    </row>
    <row r="128" spans="1:5" ht="21" x14ac:dyDescent="0.35">
      <c r="A128" s="273"/>
      <c r="B128" s="270"/>
      <c r="C128" s="91" t="s">
        <v>1332</v>
      </c>
      <c r="D128" s="92" t="s">
        <v>1333</v>
      </c>
      <c r="E128" s="92" t="s">
        <v>1334</v>
      </c>
    </row>
    <row r="129" spans="1:5" ht="42" x14ac:dyDescent="0.35">
      <c r="A129" s="271" t="str">
        <f>'Capabilities Assessment'!B28</f>
        <v>ROADMAP FOR THIRD PARTY COMPONENTS IN DEVICE LIFE CYCLE (RDMP)</v>
      </c>
      <c r="B129" s="268" t="s">
        <v>894</v>
      </c>
      <c r="C129" s="91" t="s">
        <v>1335</v>
      </c>
      <c r="D129" s="92" t="s">
        <v>1339</v>
      </c>
      <c r="E129" s="92"/>
    </row>
    <row r="130" spans="1:5" ht="42" x14ac:dyDescent="0.35">
      <c r="A130" s="272"/>
      <c r="B130" s="269"/>
      <c r="C130" s="91" t="s">
        <v>1336</v>
      </c>
      <c r="D130" s="92" t="s">
        <v>1340</v>
      </c>
      <c r="E130" s="92"/>
    </row>
    <row r="131" spans="1:5" ht="42" x14ac:dyDescent="0.35">
      <c r="A131" s="272"/>
      <c r="B131" s="269"/>
      <c r="C131" s="91" t="s">
        <v>1337</v>
      </c>
      <c r="D131" s="92" t="s">
        <v>1341</v>
      </c>
      <c r="E131" s="92"/>
    </row>
    <row r="132" spans="1:5" ht="42" x14ac:dyDescent="0.35">
      <c r="A132" s="273"/>
      <c r="B132" s="270"/>
      <c r="C132" s="91" t="s">
        <v>1338</v>
      </c>
      <c r="D132" s="92" t="s">
        <v>1342</v>
      </c>
      <c r="E132" s="92"/>
    </row>
    <row r="133" spans="1:5" x14ac:dyDescent="0.35">
      <c r="A133" s="271" t="str">
        <f>'Capabilities Assessment'!B29</f>
        <v>SYSTEM AND APPLICATION HARDENING (SAHD)</v>
      </c>
      <c r="B133" s="268" t="s">
        <v>895</v>
      </c>
      <c r="C133" s="91" t="s">
        <v>1343</v>
      </c>
      <c r="D133" s="92" t="s">
        <v>1344</v>
      </c>
      <c r="E133" s="92" t="s">
        <v>1387</v>
      </c>
    </row>
    <row r="134" spans="1:5" x14ac:dyDescent="0.35">
      <c r="A134" s="272"/>
      <c r="B134" s="269"/>
      <c r="C134" s="91" t="s">
        <v>1345</v>
      </c>
      <c r="D134" s="92" t="s">
        <v>1346</v>
      </c>
      <c r="E134" s="92" t="s">
        <v>1388</v>
      </c>
    </row>
    <row r="135" spans="1:5" x14ac:dyDescent="0.35">
      <c r="A135" s="272"/>
      <c r="B135" s="269"/>
      <c r="C135" s="91" t="s">
        <v>1347</v>
      </c>
      <c r="D135" s="92" t="s">
        <v>1348</v>
      </c>
      <c r="E135" s="92"/>
    </row>
    <row r="136" spans="1:5" ht="21" x14ac:dyDescent="0.35">
      <c r="A136" s="272"/>
      <c r="B136" s="269"/>
      <c r="C136" s="91" t="s">
        <v>1349</v>
      </c>
      <c r="D136" s="92" t="s">
        <v>1350</v>
      </c>
      <c r="E136" s="92"/>
    </row>
    <row r="137" spans="1:5" ht="21" x14ac:dyDescent="0.35">
      <c r="A137" s="272"/>
      <c r="B137" s="269"/>
      <c r="C137" s="91" t="s">
        <v>1351</v>
      </c>
      <c r="D137" s="92" t="s">
        <v>1352</v>
      </c>
      <c r="E137" s="92" t="s">
        <v>1389</v>
      </c>
    </row>
    <row r="138" spans="1:5" ht="21" x14ac:dyDescent="0.35">
      <c r="A138" s="272"/>
      <c r="B138" s="269"/>
      <c r="C138" s="91" t="s">
        <v>1353</v>
      </c>
      <c r="D138" s="92" t="s">
        <v>1354</v>
      </c>
      <c r="E138" s="92" t="s">
        <v>1390</v>
      </c>
    </row>
    <row r="139" spans="1:5" ht="21" x14ac:dyDescent="0.35">
      <c r="A139" s="272"/>
      <c r="B139" s="269"/>
      <c r="C139" s="91" t="s">
        <v>1355</v>
      </c>
      <c r="D139" s="92" t="s">
        <v>1356</v>
      </c>
      <c r="E139" s="92" t="s">
        <v>1281</v>
      </c>
    </row>
    <row r="140" spans="1:5" x14ac:dyDescent="0.35">
      <c r="A140" s="272"/>
      <c r="B140" s="269"/>
      <c r="C140" s="91" t="s">
        <v>1357</v>
      </c>
      <c r="D140" s="92" t="s">
        <v>1358</v>
      </c>
      <c r="E140" s="92" t="s">
        <v>1281</v>
      </c>
    </row>
    <row r="141" spans="1:5" x14ac:dyDescent="0.35">
      <c r="A141" s="272"/>
      <c r="B141" s="269"/>
      <c r="C141" s="91" t="s">
        <v>1359</v>
      </c>
      <c r="D141" s="92" t="s">
        <v>1360</v>
      </c>
      <c r="E141" s="92" t="s">
        <v>1389</v>
      </c>
    </row>
    <row r="142" spans="1:5" x14ac:dyDescent="0.35">
      <c r="A142" s="272"/>
      <c r="B142" s="269"/>
      <c r="C142" s="91" t="s">
        <v>1361</v>
      </c>
      <c r="D142" s="92" t="s">
        <v>1362</v>
      </c>
      <c r="E142" s="92" t="s">
        <v>1281</v>
      </c>
    </row>
    <row r="143" spans="1:5" ht="21" x14ac:dyDescent="0.35">
      <c r="A143" s="272"/>
      <c r="B143" s="269"/>
      <c r="C143" s="91" t="s">
        <v>1363</v>
      </c>
      <c r="D143" s="92" t="s">
        <v>1364</v>
      </c>
      <c r="E143" s="92" t="s">
        <v>1281</v>
      </c>
    </row>
    <row r="144" spans="1:5" ht="21" x14ac:dyDescent="0.35">
      <c r="A144" s="272"/>
      <c r="B144" s="269"/>
      <c r="C144" s="91" t="s">
        <v>1365</v>
      </c>
      <c r="D144" s="92" t="s">
        <v>1366</v>
      </c>
      <c r="E144" s="92" t="s">
        <v>1281</v>
      </c>
    </row>
    <row r="145" spans="1:5" ht="21" x14ac:dyDescent="0.35">
      <c r="A145" s="272"/>
      <c r="B145" s="269"/>
      <c r="C145" s="91" t="s">
        <v>1367</v>
      </c>
      <c r="D145" s="92" t="s">
        <v>1368</v>
      </c>
      <c r="E145" s="92" t="s">
        <v>1391</v>
      </c>
    </row>
    <row r="146" spans="1:5" ht="21" x14ac:dyDescent="0.35">
      <c r="A146" s="272"/>
      <c r="B146" s="269"/>
      <c r="C146" s="91" t="s">
        <v>1369</v>
      </c>
      <c r="D146" s="92" t="s">
        <v>1370</v>
      </c>
      <c r="E146" s="92" t="s">
        <v>1392</v>
      </c>
    </row>
    <row r="147" spans="1:5" ht="21" x14ac:dyDescent="0.35">
      <c r="A147" s="272"/>
      <c r="B147" s="269"/>
      <c r="C147" s="91" t="s">
        <v>1371</v>
      </c>
      <c r="D147" s="92" t="s">
        <v>1372</v>
      </c>
      <c r="E147" s="92" t="s">
        <v>1279</v>
      </c>
    </row>
    <row r="148" spans="1:5" ht="21" x14ac:dyDescent="0.35">
      <c r="A148" s="272"/>
      <c r="B148" s="269"/>
      <c r="C148" s="91" t="s">
        <v>1373</v>
      </c>
      <c r="D148" s="92" t="s">
        <v>1374</v>
      </c>
      <c r="E148" s="92"/>
    </row>
    <row r="149" spans="1:5" ht="21" x14ac:dyDescent="0.35">
      <c r="A149" s="272"/>
      <c r="B149" s="269"/>
      <c r="C149" s="91" t="s">
        <v>1375</v>
      </c>
      <c r="D149" s="92" t="s">
        <v>1376</v>
      </c>
      <c r="E149" s="92"/>
    </row>
    <row r="150" spans="1:5" ht="21" x14ac:dyDescent="0.35">
      <c r="A150" s="272"/>
      <c r="B150" s="269"/>
      <c r="C150" s="91" t="s">
        <v>1377</v>
      </c>
      <c r="D150" s="92" t="s">
        <v>1378</v>
      </c>
      <c r="E150" s="92"/>
    </row>
    <row r="151" spans="1:5" x14ac:dyDescent="0.35">
      <c r="A151" s="272"/>
      <c r="B151" s="269"/>
      <c r="C151" s="91" t="s">
        <v>1379</v>
      </c>
      <c r="D151" s="92" t="s">
        <v>1380</v>
      </c>
      <c r="E151" s="92"/>
    </row>
    <row r="152" spans="1:5" x14ac:dyDescent="0.35">
      <c r="A152" s="272"/>
      <c r="B152" s="269"/>
      <c r="C152" s="91" t="s">
        <v>1381</v>
      </c>
      <c r="D152" s="92" t="s">
        <v>1382</v>
      </c>
      <c r="E152" s="92"/>
    </row>
    <row r="153" spans="1:5" x14ac:dyDescent="0.35">
      <c r="A153" s="272"/>
      <c r="B153" s="269"/>
      <c r="C153" s="91" t="s">
        <v>1383</v>
      </c>
      <c r="D153" s="92" t="s">
        <v>1384</v>
      </c>
      <c r="E153" s="92"/>
    </row>
    <row r="154" spans="1:5" x14ac:dyDescent="0.35">
      <c r="A154" s="273"/>
      <c r="B154" s="270"/>
      <c r="C154" s="91" t="s">
        <v>1385</v>
      </c>
      <c r="D154" s="92" t="s">
        <v>1386</v>
      </c>
      <c r="E154" s="92"/>
    </row>
    <row r="155" spans="1:5" ht="31.5" x14ac:dyDescent="0.35">
      <c r="A155" s="271" t="str">
        <f>'Capabilities Assessment'!B30</f>
        <v>SECURITY GUIDANCE (SGUD)</v>
      </c>
      <c r="B155" s="268" t="s">
        <v>896</v>
      </c>
      <c r="C155" s="91" t="s">
        <v>1393</v>
      </c>
      <c r="D155" s="92" t="s">
        <v>1401</v>
      </c>
      <c r="E155" s="92" t="s">
        <v>1417</v>
      </c>
    </row>
    <row r="156" spans="1:5" ht="31.5" x14ac:dyDescent="0.35">
      <c r="A156" s="272"/>
      <c r="B156" s="269"/>
      <c r="C156" s="91" t="s">
        <v>1394</v>
      </c>
      <c r="D156" s="92" t="s">
        <v>1400</v>
      </c>
      <c r="E156" s="92" t="s">
        <v>1418</v>
      </c>
    </row>
    <row r="157" spans="1:5" ht="31.5" x14ac:dyDescent="0.35">
      <c r="A157" s="272"/>
      <c r="B157" s="269"/>
      <c r="C157" s="91" t="s">
        <v>1395</v>
      </c>
      <c r="D157" s="92" t="s">
        <v>1402</v>
      </c>
      <c r="E157" s="92" t="s">
        <v>1419</v>
      </c>
    </row>
    <row r="158" spans="1:5" ht="21" x14ac:dyDescent="0.35">
      <c r="A158" s="272"/>
      <c r="B158" s="269"/>
      <c r="C158" s="91" t="s">
        <v>1396</v>
      </c>
      <c r="D158" s="92" t="s">
        <v>1398</v>
      </c>
      <c r="E158" s="92"/>
    </row>
    <row r="159" spans="1:5" ht="21" x14ac:dyDescent="0.35">
      <c r="A159" s="273"/>
      <c r="B159" s="270"/>
      <c r="C159" s="91" t="s">
        <v>1397</v>
      </c>
      <c r="D159" s="92" t="s">
        <v>1399</v>
      </c>
      <c r="E159" s="92"/>
    </row>
    <row r="160" spans="1:5" ht="21" x14ac:dyDescent="0.35">
      <c r="A160" s="271" t="str">
        <f>'Capabilities Assessment'!B31</f>
        <v>HEALTH DATA STORAGE CONFIDENTIALITY (STCF)</v>
      </c>
      <c r="B160" s="268" t="s">
        <v>898</v>
      </c>
      <c r="C160" s="91" t="s">
        <v>1403</v>
      </c>
      <c r="D160" s="92" t="s">
        <v>1416</v>
      </c>
      <c r="E160" s="92" t="s">
        <v>1244</v>
      </c>
    </row>
    <row r="161" spans="1:5" ht="21" x14ac:dyDescent="0.35">
      <c r="A161" s="272"/>
      <c r="B161" s="269"/>
      <c r="C161" s="91" t="s">
        <v>1404</v>
      </c>
      <c r="D161" s="92" t="s">
        <v>1415</v>
      </c>
      <c r="E161" s="92"/>
    </row>
    <row r="162" spans="1:5" ht="21" x14ac:dyDescent="0.35">
      <c r="A162" s="272"/>
      <c r="B162" s="269"/>
      <c r="C162" s="91" t="s">
        <v>1405</v>
      </c>
      <c r="D162" s="92" t="s">
        <v>1414</v>
      </c>
      <c r="E162" s="92"/>
    </row>
    <row r="163" spans="1:5" ht="21" x14ac:dyDescent="0.35">
      <c r="A163" s="272"/>
      <c r="B163" s="269"/>
      <c r="C163" s="91" t="s">
        <v>1406</v>
      </c>
      <c r="D163" s="92" t="s">
        <v>1413</v>
      </c>
      <c r="E163" s="92"/>
    </row>
    <row r="164" spans="1:5" ht="21" x14ac:dyDescent="0.35">
      <c r="A164" s="272"/>
      <c r="B164" s="269"/>
      <c r="C164" s="91" t="s">
        <v>1407</v>
      </c>
      <c r="D164" s="92" t="s">
        <v>1412</v>
      </c>
      <c r="E164" s="92" t="s">
        <v>1244</v>
      </c>
    </row>
    <row r="165" spans="1:5" ht="21" x14ac:dyDescent="0.35">
      <c r="A165" s="272"/>
      <c r="B165" s="269"/>
      <c r="C165" s="91" t="s">
        <v>1408</v>
      </c>
      <c r="D165" s="92" t="s">
        <v>1411</v>
      </c>
      <c r="E165" s="92"/>
    </row>
    <row r="166" spans="1:5" ht="21" x14ac:dyDescent="0.35">
      <c r="A166" s="273"/>
      <c r="B166" s="270"/>
      <c r="C166" s="91" t="s">
        <v>1409</v>
      </c>
      <c r="D166" s="92" t="s">
        <v>1410</v>
      </c>
      <c r="E166" s="92"/>
    </row>
    <row r="167" spans="1:5" x14ac:dyDescent="0.35">
      <c r="A167" s="271" t="str">
        <f>'Capabilities Assessment'!B32</f>
        <v>TRANSMISSION CONFIDENTIALITY (TXCF)</v>
      </c>
      <c r="B167" s="268" t="s">
        <v>897</v>
      </c>
      <c r="C167" s="91" t="s">
        <v>1420</v>
      </c>
      <c r="D167" s="92" t="s">
        <v>1421</v>
      </c>
      <c r="E167" s="92" t="s">
        <v>1281</v>
      </c>
    </row>
    <row r="168" spans="1:5" ht="21" x14ac:dyDescent="0.35">
      <c r="A168" s="272"/>
      <c r="B168" s="269"/>
      <c r="C168" s="91" t="s">
        <v>1422</v>
      </c>
      <c r="D168" s="92" t="s">
        <v>1423</v>
      </c>
      <c r="E168" s="92" t="s">
        <v>1281</v>
      </c>
    </row>
    <row r="169" spans="1:5" x14ac:dyDescent="0.35">
      <c r="A169" s="272"/>
      <c r="B169" s="269"/>
      <c r="C169" s="91" t="s">
        <v>1424</v>
      </c>
      <c r="D169" s="92" t="s">
        <v>1425</v>
      </c>
      <c r="E169" s="92"/>
    </row>
    <row r="170" spans="1:5" ht="21" x14ac:dyDescent="0.35">
      <c r="A170" s="272"/>
      <c r="B170" s="269"/>
      <c r="C170" s="91" t="s">
        <v>1426</v>
      </c>
      <c r="D170" s="92" t="s">
        <v>1427</v>
      </c>
      <c r="E170" s="92" t="s">
        <v>1281</v>
      </c>
    </row>
    <row r="171" spans="1:5" x14ac:dyDescent="0.35">
      <c r="A171" s="272"/>
      <c r="B171" s="269"/>
      <c r="C171" s="91" t="s">
        <v>1428</v>
      </c>
      <c r="D171" s="92" t="s">
        <v>1429</v>
      </c>
      <c r="E171" s="92" t="s">
        <v>1281</v>
      </c>
    </row>
    <row r="172" spans="1:5" x14ac:dyDescent="0.35">
      <c r="A172" s="273"/>
      <c r="B172" s="270"/>
      <c r="C172" s="91" t="s">
        <v>1430</v>
      </c>
      <c r="D172" s="92" t="s">
        <v>1431</v>
      </c>
      <c r="E172" s="92"/>
    </row>
    <row r="173" spans="1:5" ht="52.5" customHeight="1" x14ac:dyDescent="0.35">
      <c r="A173" s="274" t="str">
        <f>'Capabilities Assessment'!B33</f>
        <v>TRANSMISSION INTEGRITY (TXIG)</v>
      </c>
      <c r="B173" s="275" t="s">
        <v>899</v>
      </c>
      <c r="C173" s="91" t="s">
        <v>1432</v>
      </c>
      <c r="D173" s="92" t="s">
        <v>1433</v>
      </c>
      <c r="E173" s="92" t="s">
        <v>1436</v>
      </c>
    </row>
    <row r="174" spans="1:5" x14ac:dyDescent="0.35">
      <c r="A174" s="274"/>
      <c r="B174" s="275"/>
      <c r="C174" s="91" t="s">
        <v>1434</v>
      </c>
      <c r="D174" s="92" t="s">
        <v>1435</v>
      </c>
      <c r="E174" s="92"/>
    </row>
  </sheetData>
  <sheetProtection sheet="1" objects="1" scenarios="1"/>
  <mergeCells count="35">
    <mergeCell ref="B36:B43"/>
    <mergeCell ref="A36:A43"/>
    <mergeCell ref="C3:D3"/>
    <mergeCell ref="B4:B5"/>
    <mergeCell ref="A4:A5"/>
    <mergeCell ref="B6:B35"/>
    <mergeCell ref="A6:A35"/>
    <mergeCell ref="B45:B78"/>
    <mergeCell ref="A45:A78"/>
    <mergeCell ref="A79:A80"/>
    <mergeCell ref="B79:B80"/>
    <mergeCell ref="B81:B86"/>
    <mergeCell ref="A81:A86"/>
    <mergeCell ref="B88:B89"/>
    <mergeCell ref="A88:A89"/>
    <mergeCell ref="B90:B104"/>
    <mergeCell ref="A90:A104"/>
    <mergeCell ref="B105:B108"/>
    <mergeCell ref="A105:A108"/>
    <mergeCell ref="B109:B124"/>
    <mergeCell ref="A109:A124"/>
    <mergeCell ref="B125:B128"/>
    <mergeCell ref="A125:A128"/>
    <mergeCell ref="B129:B132"/>
    <mergeCell ref="A129:A132"/>
    <mergeCell ref="B167:B172"/>
    <mergeCell ref="A167:A172"/>
    <mergeCell ref="A173:A174"/>
    <mergeCell ref="B173:B174"/>
    <mergeCell ref="B133:B154"/>
    <mergeCell ref="A133:A154"/>
    <mergeCell ref="B155:B159"/>
    <mergeCell ref="A155:A159"/>
    <mergeCell ref="B160:B166"/>
    <mergeCell ref="A160:A166"/>
  </mergeCells>
  <pageMargins left="0.7" right="0.7" top="1.0486111111111112" bottom="1.2847222222222223" header="0.3" footer="0.3"/>
  <pageSetup paperSize="3" fitToWidth="2" fitToHeight="0" orientation="landscape" horizontalDpi="1200" verticalDpi="1200" r:id="rId1"/>
  <headerFooter>
    <oddHeader>&amp;L&amp;G
&amp;"Cambria,Bold"&amp;14Form&amp;C&amp;"Cambria,Regular"  Doc Number: D0000003422
             Name: Product security standard assessment
        Revision: AB&amp;R&amp;"Cambria,Regular"Tab: Capabilities and MDS2</oddHeader>
    <oddFooter>&amp;L&amp;G&amp;R&amp;"Cambria,Regular"Page &amp;P of &amp;N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34998626667073579"/>
    <pageSetUpPr fitToPage="1"/>
  </sheetPr>
  <dimension ref="A1:F156"/>
  <sheetViews>
    <sheetView zoomScale="90" zoomScaleNormal="90" zoomScalePageLayoutView="70" workbookViewId="0">
      <pane xSplit="1" ySplit="2" topLeftCell="B49" activePane="bottomRight" state="frozen"/>
      <selection pane="topRight" activeCell="B1" sqref="B1"/>
      <selection pane="bottomLeft" activeCell="A3" sqref="A3"/>
      <selection pane="bottomRight" activeCell="B49" sqref="B49"/>
    </sheetView>
  </sheetViews>
  <sheetFormatPr defaultColWidth="8.54296875" defaultRowHeight="12.5" x14ac:dyDescent="0.35"/>
  <cols>
    <col min="1" max="1" width="39.54296875" style="80" customWidth="1"/>
    <col min="2" max="2" width="66.453125" style="71" customWidth="1"/>
    <col min="3" max="3" width="31.36328125" style="71" customWidth="1"/>
    <col min="4" max="4" width="80.36328125" style="71" customWidth="1"/>
    <col min="5" max="5" width="154.6328125" style="71" customWidth="1"/>
    <col min="6" max="6" width="41.6328125" style="81" customWidth="1"/>
    <col min="7" max="16384" width="8.54296875" style="71"/>
  </cols>
  <sheetData>
    <row r="1" spans="1:6" ht="15" x14ac:dyDescent="0.3">
      <c r="A1" s="20" t="s">
        <v>1468</v>
      </c>
      <c r="B1" s="20"/>
      <c r="C1" s="20"/>
      <c r="D1" s="20"/>
      <c r="E1" s="20"/>
      <c r="F1" s="20"/>
    </row>
    <row r="2" spans="1:6" s="73" customFormat="1" ht="37.5" x14ac:dyDescent="0.35">
      <c r="A2" s="72" t="s">
        <v>1489</v>
      </c>
      <c r="B2" s="72" t="s">
        <v>1488</v>
      </c>
      <c r="C2" s="72" t="s">
        <v>1487</v>
      </c>
      <c r="D2" s="72" t="s">
        <v>1490</v>
      </c>
      <c r="E2" s="72" t="s">
        <v>1491</v>
      </c>
      <c r="F2" s="72" t="s">
        <v>901</v>
      </c>
    </row>
    <row r="3" spans="1:6" ht="126.5" x14ac:dyDescent="0.35">
      <c r="A3" s="74" t="s">
        <v>269</v>
      </c>
      <c r="B3" s="75" t="s">
        <v>270</v>
      </c>
      <c r="C3" s="75" t="s">
        <v>1470</v>
      </c>
      <c r="D3" s="75" t="s">
        <v>271</v>
      </c>
      <c r="E3" s="75" t="s">
        <v>272</v>
      </c>
      <c r="F3" s="76" t="s">
        <v>272</v>
      </c>
    </row>
    <row r="4" spans="1:6" ht="409.5" x14ac:dyDescent="0.35">
      <c r="A4" s="74" t="s">
        <v>273</v>
      </c>
      <c r="B4" s="75" t="s">
        <v>274</v>
      </c>
      <c r="C4" s="75" t="s">
        <v>1471</v>
      </c>
      <c r="D4" s="75" t="s">
        <v>275</v>
      </c>
      <c r="E4" s="79" t="s">
        <v>276</v>
      </c>
      <c r="F4" s="76" t="s">
        <v>272</v>
      </c>
    </row>
    <row r="5" spans="1:6" ht="409.5" x14ac:dyDescent="0.35">
      <c r="A5" s="74" t="s">
        <v>277</v>
      </c>
      <c r="B5" s="79" t="s">
        <v>278</v>
      </c>
      <c r="C5" s="79" t="s">
        <v>1472</v>
      </c>
      <c r="D5" s="79" t="s">
        <v>279</v>
      </c>
      <c r="E5" s="79" t="s">
        <v>280</v>
      </c>
      <c r="F5" s="76" t="s">
        <v>272</v>
      </c>
    </row>
    <row r="6" spans="1:6" ht="80.5" x14ac:dyDescent="0.35">
      <c r="A6" s="74" t="s">
        <v>281</v>
      </c>
      <c r="B6" s="79" t="s">
        <v>282</v>
      </c>
      <c r="C6" s="79" t="s">
        <v>1473</v>
      </c>
      <c r="D6" s="79" t="s">
        <v>283</v>
      </c>
      <c r="E6" s="79" t="s">
        <v>272</v>
      </c>
      <c r="F6" s="76" t="s">
        <v>272</v>
      </c>
    </row>
    <row r="7" spans="1:6" ht="409.5" x14ac:dyDescent="0.35">
      <c r="A7" s="74" t="s">
        <v>284</v>
      </c>
      <c r="B7" s="79" t="s">
        <v>285</v>
      </c>
      <c r="C7" s="79" t="s">
        <v>1474</v>
      </c>
      <c r="D7" s="79" t="s">
        <v>286</v>
      </c>
      <c r="E7" s="79" t="s">
        <v>287</v>
      </c>
      <c r="F7" s="76" t="s">
        <v>272</v>
      </c>
    </row>
    <row r="8" spans="1:6" ht="103.5" x14ac:dyDescent="0.35">
      <c r="A8" s="74" t="s">
        <v>288</v>
      </c>
      <c r="B8" s="79" t="s">
        <v>289</v>
      </c>
      <c r="C8" s="79" t="s">
        <v>1475</v>
      </c>
      <c r="D8" s="79" t="s">
        <v>290</v>
      </c>
      <c r="E8" s="79" t="s">
        <v>291</v>
      </c>
      <c r="F8" s="76" t="s">
        <v>272</v>
      </c>
    </row>
    <row r="9" spans="1:6" ht="218.5" x14ac:dyDescent="0.35">
      <c r="A9" s="74" t="s">
        <v>292</v>
      </c>
      <c r="B9" s="79" t="s">
        <v>293</v>
      </c>
      <c r="C9" s="79" t="s">
        <v>1475</v>
      </c>
      <c r="D9" s="79" t="s">
        <v>294</v>
      </c>
      <c r="E9" s="79" t="s">
        <v>272</v>
      </c>
      <c r="F9" s="76" t="s">
        <v>272</v>
      </c>
    </row>
    <row r="10" spans="1:6" ht="69" x14ac:dyDescent="0.35">
      <c r="A10" s="74" t="s">
        <v>295</v>
      </c>
      <c r="B10" s="79" t="s">
        <v>296</v>
      </c>
      <c r="C10" s="79" t="s">
        <v>1476</v>
      </c>
      <c r="D10" s="79" t="s">
        <v>297</v>
      </c>
      <c r="E10" s="79" t="s">
        <v>298</v>
      </c>
      <c r="F10" s="76" t="s">
        <v>272</v>
      </c>
    </row>
    <row r="11" spans="1:6" ht="121.25" customHeight="1" x14ac:dyDescent="0.35">
      <c r="A11" s="74" t="s">
        <v>299</v>
      </c>
      <c r="B11" s="79" t="s">
        <v>300</v>
      </c>
      <c r="C11" s="79" t="s">
        <v>272</v>
      </c>
      <c r="D11" s="79" t="s">
        <v>301</v>
      </c>
      <c r="E11" s="79" t="s">
        <v>302</v>
      </c>
      <c r="F11" s="76" t="s">
        <v>272</v>
      </c>
    </row>
    <row r="12" spans="1:6" ht="149.5" x14ac:dyDescent="0.35">
      <c r="A12" s="74" t="s">
        <v>303</v>
      </c>
      <c r="B12" s="79" t="s">
        <v>304</v>
      </c>
      <c r="C12" s="79" t="s">
        <v>272</v>
      </c>
      <c r="D12" s="79" t="s">
        <v>305</v>
      </c>
      <c r="E12" s="79" t="s">
        <v>272</v>
      </c>
      <c r="F12" s="76" t="s">
        <v>272</v>
      </c>
    </row>
    <row r="13" spans="1:6" ht="333.5" x14ac:dyDescent="0.35">
      <c r="A13" s="74" t="s">
        <v>306</v>
      </c>
      <c r="B13" s="79" t="s">
        <v>307</v>
      </c>
      <c r="C13" s="79" t="s">
        <v>1477</v>
      </c>
      <c r="D13" s="79" t="s">
        <v>308</v>
      </c>
      <c r="E13" s="79" t="s">
        <v>309</v>
      </c>
      <c r="F13" s="76" t="s">
        <v>272</v>
      </c>
    </row>
    <row r="14" spans="1:6" ht="207" x14ac:dyDescent="0.35">
      <c r="A14" s="74" t="s">
        <v>310</v>
      </c>
      <c r="B14" s="79" t="s">
        <v>311</v>
      </c>
      <c r="C14" s="79" t="s">
        <v>1478</v>
      </c>
      <c r="D14" s="79" t="s">
        <v>312</v>
      </c>
      <c r="E14" s="79" t="s">
        <v>313</v>
      </c>
      <c r="F14" s="76" t="s">
        <v>272</v>
      </c>
    </row>
    <row r="15" spans="1:6" ht="264.5" x14ac:dyDescent="0.35">
      <c r="A15" s="74" t="s">
        <v>314</v>
      </c>
      <c r="B15" s="79" t="s">
        <v>315</v>
      </c>
      <c r="C15" s="79" t="s">
        <v>1479</v>
      </c>
      <c r="D15" s="79" t="s">
        <v>316</v>
      </c>
      <c r="E15" s="79" t="s">
        <v>317</v>
      </c>
      <c r="F15" s="76" t="s">
        <v>272</v>
      </c>
    </row>
    <row r="16" spans="1:6" ht="80.5" x14ac:dyDescent="0.35">
      <c r="A16" s="74" t="s">
        <v>318</v>
      </c>
      <c r="B16" s="79" t="s">
        <v>319</v>
      </c>
      <c r="C16" s="79" t="s">
        <v>272</v>
      </c>
      <c r="D16" s="79" t="s">
        <v>320</v>
      </c>
      <c r="E16" s="79" t="s">
        <v>321</v>
      </c>
      <c r="F16" s="76" t="s">
        <v>272</v>
      </c>
    </row>
    <row r="17" spans="1:6" ht="103.5" x14ac:dyDescent="0.35">
      <c r="A17" s="74" t="s">
        <v>322</v>
      </c>
      <c r="B17" s="79" t="s">
        <v>323</v>
      </c>
      <c r="C17" s="79" t="s">
        <v>272</v>
      </c>
      <c r="D17" s="79" t="s">
        <v>324</v>
      </c>
      <c r="E17" s="79" t="s">
        <v>272</v>
      </c>
      <c r="F17" s="76" t="s">
        <v>272</v>
      </c>
    </row>
    <row r="18" spans="1:6" ht="149.5" x14ac:dyDescent="0.35">
      <c r="A18" s="74" t="s">
        <v>325</v>
      </c>
      <c r="B18" s="79" t="s">
        <v>326</v>
      </c>
      <c r="C18" s="79" t="s">
        <v>1480</v>
      </c>
      <c r="D18" s="79" t="s">
        <v>327</v>
      </c>
      <c r="E18" s="79" t="s">
        <v>328</v>
      </c>
      <c r="F18" s="76" t="s">
        <v>272</v>
      </c>
    </row>
    <row r="19" spans="1:6" ht="149.5" x14ac:dyDescent="0.35">
      <c r="A19" s="74" t="s">
        <v>329</v>
      </c>
      <c r="B19" s="75" t="s">
        <v>330</v>
      </c>
      <c r="C19" s="75" t="s">
        <v>1481</v>
      </c>
      <c r="D19" s="75" t="s">
        <v>331</v>
      </c>
      <c r="E19" s="75" t="s">
        <v>272</v>
      </c>
      <c r="F19" s="76" t="s">
        <v>272</v>
      </c>
    </row>
    <row r="20" spans="1:6" ht="115" x14ac:dyDescent="0.35">
      <c r="A20" s="74" t="s">
        <v>332</v>
      </c>
      <c r="B20" s="75" t="s">
        <v>333</v>
      </c>
      <c r="C20" s="75" t="s">
        <v>1482</v>
      </c>
      <c r="D20" s="75" t="s">
        <v>334</v>
      </c>
      <c r="E20" s="79" t="s">
        <v>335</v>
      </c>
      <c r="F20" s="76" t="s">
        <v>272</v>
      </c>
    </row>
    <row r="21" spans="1:6" ht="276" x14ac:dyDescent="0.35">
      <c r="A21" s="74" t="s">
        <v>336</v>
      </c>
      <c r="B21" s="79" t="s">
        <v>337</v>
      </c>
      <c r="C21" s="79" t="s">
        <v>1483</v>
      </c>
      <c r="D21" s="79" t="s">
        <v>338</v>
      </c>
      <c r="E21" s="79" t="s">
        <v>339</v>
      </c>
      <c r="F21" s="76" t="s">
        <v>272</v>
      </c>
    </row>
    <row r="22" spans="1:6" ht="126.5" x14ac:dyDescent="0.35">
      <c r="A22" s="74" t="s">
        <v>340</v>
      </c>
      <c r="B22" s="75" t="s">
        <v>341</v>
      </c>
      <c r="C22" s="75" t="s">
        <v>1481</v>
      </c>
      <c r="D22" s="75" t="s">
        <v>342</v>
      </c>
      <c r="E22" s="75" t="s">
        <v>272</v>
      </c>
      <c r="F22" s="76" t="s">
        <v>272</v>
      </c>
    </row>
    <row r="23" spans="1:6" ht="230" x14ac:dyDescent="0.35">
      <c r="A23" s="74" t="s">
        <v>343</v>
      </c>
      <c r="B23" s="75" t="s">
        <v>344</v>
      </c>
      <c r="C23" s="75" t="s">
        <v>272</v>
      </c>
      <c r="D23" s="75" t="s">
        <v>345</v>
      </c>
      <c r="E23" s="79" t="s">
        <v>346</v>
      </c>
      <c r="F23" s="76" t="s">
        <v>272</v>
      </c>
    </row>
    <row r="24" spans="1:6" ht="103.5" x14ac:dyDescent="0.35">
      <c r="A24" s="74" t="s">
        <v>347</v>
      </c>
      <c r="B24" s="79" t="s">
        <v>348</v>
      </c>
      <c r="C24" s="79" t="s">
        <v>1484</v>
      </c>
      <c r="D24" s="79" t="s">
        <v>349</v>
      </c>
      <c r="E24" s="79" t="s">
        <v>350</v>
      </c>
      <c r="F24" s="76" t="s">
        <v>272</v>
      </c>
    </row>
    <row r="25" spans="1:6" ht="57.5" x14ac:dyDescent="0.35">
      <c r="A25" s="74" t="s">
        <v>351</v>
      </c>
      <c r="B25" s="79" t="s">
        <v>352</v>
      </c>
      <c r="C25" s="79" t="s">
        <v>1485</v>
      </c>
      <c r="D25" s="79" t="s">
        <v>353</v>
      </c>
      <c r="E25" s="79" t="s">
        <v>354</v>
      </c>
      <c r="F25" s="76" t="s">
        <v>272</v>
      </c>
    </row>
    <row r="26" spans="1:6" ht="230" x14ac:dyDescent="0.35">
      <c r="A26" s="74" t="s">
        <v>355</v>
      </c>
      <c r="B26" s="79" t="s">
        <v>356</v>
      </c>
      <c r="C26" s="79" t="s">
        <v>272</v>
      </c>
      <c r="D26" s="79" t="s">
        <v>357</v>
      </c>
      <c r="E26" s="79" t="s">
        <v>358</v>
      </c>
      <c r="F26" s="76" t="s">
        <v>272</v>
      </c>
    </row>
    <row r="27" spans="1:6" ht="409.5" x14ac:dyDescent="0.35">
      <c r="A27" s="74" t="s">
        <v>359</v>
      </c>
      <c r="B27" s="79" t="s">
        <v>360</v>
      </c>
      <c r="C27" s="79" t="s">
        <v>1486</v>
      </c>
      <c r="D27" s="79" t="s">
        <v>361</v>
      </c>
      <c r="E27" s="79" t="s">
        <v>362</v>
      </c>
      <c r="F27" s="76" t="s">
        <v>272</v>
      </c>
    </row>
    <row r="28" spans="1:6" ht="103.5" x14ac:dyDescent="0.35">
      <c r="A28" s="74" t="s">
        <v>363</v>
      </c>
      <c r="B28" s="79" t="s">
        <v>364</v>
      </c>
      <c r="C28" s="79" t="s">
        <v>272</v>
      </c>
      <c r="D28" s="79" t="s">
        <v>365</v>
      </c>
      <c r="E28" s="79" t="s">
        <v>366</v>
      </c>
      <c r="F28" s="76" t="s">
        <v>272</v>
      </c>
    </row>
    <row r="29" spans="1:6" ht="92" x14ac:dyDescent="0.35">
      <c r="A29" s="74" t="s">
        <v>367</v>
      </c>
      <c r="B29" s="79" t="s">
        <v>368</v>
      </c>
      <c r="C29" s="79" t="s">
        <v>1492</v>
      </c>
      <c r="D29" s="79" t="s">
        <v>369</v>
      </c>
      <c r="E29" s="79" t="s">
        <v>370</v>
      </c>
      <c r="F29" s="76" t="s">
        <v>272</v>
      </c>
    </row>
    <row r="30" spans="1:6" ht="310.5" x14ac:dyDescent="0.35">
      <c r="A30" s="74" t="s">
        <v>371</v>
      </c>
      <c r="B30" s="79" t="s">
        <v>372</v>
      </c>
      <c r="C30" s="79" t="s">
        <v>1493</v>
      </c>
      <c r="D30" s="79" t="s">
        <v>373</v>
      </c>
      <c r="E30" s="79" t="s">
        <v>374</v>
      </c>
      <c r="F30" s="76" t="s">
        <v>272</v>
      </c>
    </row>
    <row r="31" spans="1:6" ht="310.5" x14ac:dyDescent="0.35">
      <c r="A31" s="74" t="s">
        <v>375</v>
      </c>
      <c r="B31" s="79" t="s">
        <v>376</v>
      </c>
      <c r="C31" s="79" t="s">
        <v>272</v>
      </c>
      <c r="D31" s="79" t="s">
        <v>377</v>
      </c>
      <c r="E31" s="79" t="s">
        <v>378</v>
      </c>
      <c r="F31" s="76" t="s">
        <v>272</v>
      </c>
    </row>
    <row r="32" spans="1:6" ht="69" x14ac:dyDescent="0.35">
      <c r="A32" s="74" t="s">
        <v>379</v>
      </c>
      <c r="B32" s="79" t="s">
        <v>380</v>
      </c>
      <c r="C32" s="79" t="s">
        <v>1494</v>
      </c>
      <c r="D32" s="79" t="s">
        <v>381</v>
      </c>
      <c r="E32" s="79" t="s">
        <v>382</v>
      </c>
      <c r="F32" s="76" t="s">
        <v>272</v>
      </c>
    </row>
    <row r="33" spans="1:6" ht="195.5" x14ac:dyDescent="0.35">
      <c r="A33" s="74" t="s">
        <v>383</v>
      </c>
      <c r="B33" s="79" t="s">
        <v>384</v>
      </c>
      <c r="C33" s="79" t="s">
        <v>1495</v>
      </c>
      <c r="D33" s="79" t="s">
        <v>385</v>
      </c>
      <c r="E33" s="79" t="s">
        <v>386</v>
      </c>
      <c r="F33" s="76" t="s">
        <v>272</v>
      </c>
    </row>
    <row r="34" spans="1:6" ht="57.5" x14ac:dyDescent="0.35">
      <c r="A34" s="74" t="s">
        <v>387</v>
      </c>
      <c r="B34" s="79" t="s">
        <v>388</v>
      </c>
      <c r="C34" s="79" t="s">
        <v>272</v>
      </c>
      <c r="D34" s="79" t="s">
        <v>389</v>
      </c>
      <c r="E34" s="79" t="s">
        <v>390</v>
      </c>
      <c r="F34" s="76" t="s">
        <v>272</v>
      </c>
    </row>
    <row r="35" spans="1:6" ht="69" x14ac:dyDescent="0.35">
      <c r="A35" s="74" t="s">
        <v>391</v>
      </c>
      <c r="B35" s="79" t="s">
        <v>392</v>
      </c>
      <c r="C35" s="79" t="s">
        <v>1484</v>
      </c>
      <c r="D35" s="79" t="s">
        <v>393</v>
      </c>
      <c r="E35" s="79" t="s">
        <v>394</v>
      </c>
      <c r="F35" s="76" t="s">
        <v>272</v>
      </c>
    </row>
    <row r="36" spans="1:6" ht="34.5" x14ac:dyDescent="0.35">
      <c r="A36" s="74" t="s">
        <v>395</v>
      </c>
      <c r="B36" s="79" t="s">
        <v>396</v>
      </c>
      <c r="C36" s="79" t="s">
        <v>272</v>
      </c>
      <c r="D36" s="79" t="s">
        <v>397</v>
      </c>
      <c r="E36" s="79" t="s">
        <v>272</v>
      </c>
      <c r="F36" s="76" t="s">
        <v>272</v>
      </c>
    </row>
    <row r="37" spans="1:6" ht="92" x14ac:dyDescent="0.35">
      <c r="A37" s="74" t="s">
        <v>398</v>
      </c>
      <c r="B37" s="79" t="s">
        <v>399</v>
      </c>
      <c r="C37" s="79" t="s">
        <v>272</v>
      </c>
      <c r="D37" s="79" t="s">
        <v>400</v>
      </c>
      <c r="E37" s="79" t="s">
        <v>401</v>
      </c>
      <c r="F37" s="76" t="s">
        <v>272</v>
      </c>
    </row>
    <row r="38" spans="1:6" ht="172.5" x14ac:dyDescent="0.35">
      <c r="A38" s="74" t="s">
        <v>402</v>
      </c>
      <c r="B38" s="79" t="s">
        <v>403</v>
      </c>
      <c r="C38" s="79" t="s">
        <v>272</v>
      </c>
      <c r="D38" s="79" t="s">
        <v>404</v>
      </c>
      <c r="E38" s="79" t="s">
        <v>405</v>
      </c>
      <c r="F38" s="76" t="s">
        <v>272</v>
      </c>
    </row>
    <row r="39" spans="1:6" ht="126.5" x14ac:dyDescent="0.35">
      <c r="A39" s="74" t="s">
        <v>406</v>
      </c>
      <c r="B39" s="75" t="s">
        <v>407</v>
      </c>
      <c r="C39" s="75" t="s">
        <v>1481</v>
      </c>
      <c r="D39" s="75" t="s">
        <v>408</v>
      </c>
      <c r="E39" s="75" t="s">
        <v>272</v>
      </c>
      <c r="F39" s="76" t="s">
        <v>272</v>
      </c>
    </row>
    <row r="40" spans="1:6" ht="409.5" x14ac:dyDescent="0.35">
      <c r="A40" s="74" t="s">
        <v>409</v>
      </c>
      <c r="B40" s="75" t="s">
        <v>410</v>
      </c>
      <c r="C40" s="75" t="s">
        <v>272</v>
      </c>
      <c r="D40" s="75" t="s">
        <v>411</v>
      </c>
      <c r="E40" s="79" t="s">
        <v>412</v>
      </c>
      <c r="F40" s="76" t="s">
        <v>272</v>
      </c>
    </row>
    <row r="41" spans="1:6" ht="356.5" x14ac:dyDescent="0.35">
      <c r="A41" s="74" t="s">
        <v>413</v>
      </c>
      <c r="B41" s="79" t="s">
        <v>414</v>
      </c>
      <c r="C41" s="79" t="s">
        <v>1496</v>
      </c>
      <c r="D41" s="79" t="s">
        <v>415</v>
      </c>
      <c r="E41" s="79" t="s">
        <v>416</v>
      </c>
      <c r="F41" s="76" t="s">
        <v>272</v>
      </c>
    </row>
    <row r="42" spans="1:6" ht="126.5" x14ac:dyDescent="0.35">
      <c r="A42" s="74" t="s">
        <v>417</v>
      </c>
      <c r="B42" s="79" t="s">
        <v>418</v>
      </c>
      <c r="C42" s="79" t="s">
        <v>1497</v>
      </c>
      <c r="D42" s="79" t="s">
        <v>419</v>
      </c>
      <c r="E42" s="79" t="s">
        <v>420</v>
      </c>
      <c r="F42" s="76" t="s">
        <v>272</v>
      </c>
    </row>
    <row r="43" spans="1:6" ht="356.5" x14ac:dyDescent="0.35">
      <c r="A43" s="74" t="s">
        <v>421</v>
      </c>
      <c r="B43" s="79" t="s">
        <v>422</v>
      </c>
      <c r="C43" s="79" t="s">
        <v>1498</v>
      </c>
      <c r="D43" s="79" t="s">
        <v>423</v>
      </c>
      <c r="E43" s="79" t="s">
        <v>424</v>
      </c>
      <c r="F43" s="76" t="s">
        <v>272</v>
      </c>
    </row>
    <row r="44" spans="1:6" ht="299" x14ac:dyDescent="0.35">
      <c r="A44" s="74" t="s">
        <v>425</v>
      </c>
      <c r="B44" s="79" t="s">
        <v>426</v>
      </c>
      <c r="C44" s="79" t="s">
        <v>272</v>
      </c>
      <c r="D44" s="79" t="s">
        <v>427</v>
      </c>
      <c r="E44" s="79" t="s">
        <v>428</v>
      </c>
      <c r="F44" s="76" t="s">
        <v>272</v>
      </c>
    </row>
    <row r="45" spans="1:6" ht="322" x14ac:dyDescent="0.35">
      <c r="A45" s="74" t="s">
        <v>429</v>
      </c>
      <c r="B45" s="79" t="s">
        <v>430</v>
      </c>
      <c r="C45" s="79" t="s">
        <v>1499</v>
      </c>
      <c r="D45" s="79" t="s">
        <v>431</v>
      </c>
      <c r="E45" s="79" t="s">
        <v>432</v>
      </c>
      <c r="F45" s="76" t="s">
        <v>272</v>
      </c>
    </row>
    <row r="46" spans="1:6" ht="195.5" x14ac:dyDescent="0.35">
      <c r="A46" s="74" t="s">
        <v>433</v>
      </c>
      <c r="B46" s="79" t="s">
        <v>434</v>
      </c>
      <c r="C46" s="79" t="s">
        <v>1500</v>
      </c>
      <c r="D46" s="79" t="s">
        <v>435</v>
      </c>
      <c r="E46" s="79" t="s">
        <v>436</v>
      </c>
      <c r="F46" s="76" t="s">
        <v>272</v>
      </c>
    </row>
    <row r="47" spans="1:6" ht="126.5" x14ac:dyDescent="0.35">
      <c r="A47" s="74" t="s">
        <v>437</v>
      </c>
      <c r="B47" s="75" t="s">
        <v>438</v>
      </c>
      <c r="C47" s="75" t="s">
        <v>1481</v>
      </c>
      <c r="D47" s="75" t="s">
        <v>439</v>
      </c>
      <c r="E47" s="75" t="s">
        <v>272</v>
      </c>
      <c r="F47" s="76" t="s">
        <v>272</v>
      </c>
    </row>
    <row r="48" spans="1:6" ht="409.5" x14ac:dyDescent="0.35">
      <c r="A48" s="74" t="s">
        <v>440</v>
      </c>
      <c r="B48" s="75" t="s">
        <v>441</v>
      </c>
      <c r="C48" s="75" t="s">
        <v>1501</v>
      </c>
      <c r="D48" s="75" t="s">
        <v>442</v>
      </c>
      <c r="E48" s="79" t="s">
        <v>443</v>
      </c>
      <c r="F48" s="76" t="s">
        <v>272</v>
      </c>
    </row>
    <row r="49" spans="1:6" ht="103.5" x14ac:dyDescent="0.35">
      <c r="A49" s="74" t="s">
        <v>444</v>
      </c>
      <c r="B49" s="79" t="s">
        <v>445</v>
      </c>
      <c r="C49" s="79" t="s">
        <v>1483</v>
      </c>
      <c r="D49" s="79" t="s">
        <v>446</v>
      </c>
      <c r="E49" s="79" t="s">
        <v>447</v>
      </c>
      <c r="F49" s="76" t="s">
        <v>272</v>
      </c>
    </row>
    <row r="50" spans="1:6" ht="207" x14ac:dyDescent="0.35">
      <c r="A50" s="74" t="s">
        <v>448</v>
      </c>
      <c r="B50" s="79" t="s">
        <v>449</v>
      </c>
      <c r="C50" s="79" t="s">
        <v>1502</v>
      </c>
      <c r="D50" s="79" t="s">
        <v>450</v>
      </c>
      <c r="E50" s="79" t="s">
        <v>451</v>
      </c>
      <c r="F50" s="76" t="s">
        <v>272</v>
      </c>
    </row>
    <row r="51" spans="1:6" ht="138" x14ac:dyDescent="0.35">
      <c r="A51" s="74" t="s">
        <v>452</v>
      </c>
      <c r="B51" s="79" t="s">
        <v>453</v>
      </c>
      <c r="C51" s="79" t="s">
        <v>1503</v>
      </c>
      <c r="D51" s="79" t="s">
        <v>454</v>
      </c>
      <c r="E51" s="79" t="s">
        <v>455</v>
      </c>
      <c r="F51" s="76" t="s">
        <v>272</v>
      </c>
    </row>
    <row r="52" spans="1:6" ht="241.5" x14ac:dyDescent="0.35">
      <c r="A52" s="74" t="s">
        <v>456</v>
      </c>
      <c r="B52" s="79" t="s">
        <v>457</v>
      </c>
      <c r="C52" s="79" t="s">
        <v>1503</v>
      </c>
      <c r="D52" s="79" t="s">
        <v>458</v>
      </c>
      <c r="E52" s="79" t="s">
        <v>459</v>
      </c>
      <c r="F52" s="76" t="s">
        <v>272</v>
      </c>
    </row>
    <row r="53" spans="1:6" ht="299" x14ac:dyDescent="0.35">
      <c r="A53" s="74" t="s">
        <v>460</v>
      </c>
      <c r="B53" s="79" t="s">
        <v>461</v>
      </c>
      <c r="C53" s="79" t="s">
        <v>1504</v>
      </c>
      <c r="D53" s="79" t="s">
        <v>462</v>
      </c>
      <c r="E53" s="79" t="s">
        <v>463</v>
      </c>
      <c r="F53" s="76" t="s">
        <v>272</v>
      </c>
    </row>
    <row r="54" spans="1:6" ht="310.5" x14ac:dyDescent="0.35">
      <c r="A54" s="74" t="s">
        <v>464</v>
      </c>
      <c r="B54" s="79" t="s">
        <v>465</v>
      </c>
      <c r="C54" s="79" t="s">
        <v>1505</v>
      </c>
      <c r="D54" s="79" t="s">
        <v>466</v>
      </c>
      <c r="E54" s="79" t="s">
        <v>467</v>
      </c>
      <c r="F54" s="76" t="s">
        <v>272</v>
      </c>
    </row>
    <row r="55" spans="1:6" ht="218.5" x14ac:dyDescent="0.35">
      <c r="A55" s="74" t="s">
        <v>468</v>
      </c>
      <c r="B55" s="79" t="s">
        <v>469</v>
      </c>
      <c r="C55" s="79" t="s">
        <v>1506</v>
      </c>
      <c r="D55" s="79" t="s">
        <v>470</v>
      </c>
      <c r="E55" s="79" t="s">
        <v>471</v>
      </c>
      <c r="F55" s="76" t="s">
        <v>272</v>
      </c>
    </row>
    <row r="56" spans="1:6" ht="126.5" x14ac:dyDescent="0.35">
      <c r="A56" s="74" t="s">
        <v>472</v>
      </c>
      <c r="B56" s="79" t="s">
        <v>473</v>
      </c>
      <c r="C56" s="79" t="s">
        <v>1507</v>
      </c>
      <c r="D56" s="79" t="s">
        <v>474</v>
      </c>
      <c r="E56" s="79" t="s">
        <v>272</v>
      </c>
      <c r="F56" s="76" t="s">
        <v>272</v>
      </c>
    </row>
    <row r="57" spans="1:6" ht="183" customHeight="1" x14ac:dyDescent="0.35">
      <c r="A57" s="74" t="s">
        <v>475</v>
      </c>
      <c r="B57" s="75" t="s">
        <v>476</v>
      </c>
      <c r="C57" s="75" t="s">
        <v>1481</v>
      </c>
      <c r="D57" s="75" t="s">
        <v>477</v>
      </c>
      <c r="E57" s="75" t="s">
        <v>272</v>
      </c>
      <c r="F57" s="76" t="s">
        <v>272</v>
      </c>
    </row>
    <row r="58" spans="1:6" ht="409.5" x14ac:dyDescent="0.35">
      <c r="A58" s="74" t="s">
        <v>478</v>
      </c>
      <c r="B58" s="75" t="s">
        <v>479</v>
      </c>
      <c r="C58" s="75" t="s">
        <v>1508</v>
      </c>
      <c r="D58" s="75" t="s">
        <v>480</v>
      </c>
      <c r="E58" s="79" t="s">
        <v>481</v>
      </c>
      <c r="F58" s="76" t="s">
        <v>272</v>
      </c>
    </row>
    <row r="59" spans="1:6" ht="322" x14ac:dyDescent="0.35">
      <c r="A59" s="74" t="s">
        <v>482</v>
      </c>
      <c r="B59" s="79" t="s">
        <v>483</v>
      </c>
      <c r="C59" s="79" t="s">
        <v>1508</v>
      </c>
      <c r="D59" s="79" t="s">
        <v>484</v>
      </c>
      <c r="E59" s="79" t="s">
        <v>485</v>
      </c>
      <c r="F59" s="76" t="s">
        <v>272</v>
      </c>
    </row>
    <row r="60" spans="1:6" ht="409.5" x14ac:dyDescent="0.35">
      <c r="A60" s="74" t="s">
        <v>486</v>
      </c>
      <c r="B60" s="79" t="s">
        <v>487</v>
      </c>
      <c r="C60" s="79" t="s">
        <v>1509</v>
      </c>
      <c r="D60" s="79" t="s">
        <v>488</v>
      </c>
      <c r="E60" s="79" t="s">
        <v>489</v>
      </c>
      <c r="F60" s="76" t="s">
        <v>272</v>
      </c>
    </row>
    <row r="61" spans="1:6" ht="37.5" x14ac:dyDescent="0.35">
      <c r="A61" s="74" t="s">
        <v>490</v>
      </c>
      <c r="B61" s="79" t="s">
        <v>491</v>
      </c>
      <c r="C61" s="79" t="s">
        <v>1510</v>
      </c>
      <c r="D61" s="79" t="s">
        <v>492</v>
      </c>
      <c r="E61" s="79" t="s">
        <v>272</v>
      </c>
      <c r="F61" s="76" t="s">
        <v>272</v>
      </c>
    </row>
    <row r="62" spans="1:6" ht="345" x14ac:dyDescent="0.35">
      <c r="A62" s="74" t="s">
        <v>493</v>
      </c>
      <c r="B62" s="79" t="s">
        <v>494</v>
      </c>
      <c r="C62" s="79" t="s">
        <v>1508</v>
      </c>
      <c r="D62" s="79" t="s">
        <v>495</v>
      </c>
      <c r="E62" s="79" t="s">
        <v>496</v>
      </c>
      <c r="F62" s="76" t="s">
        <v>272</v>
      </c>
    </row>
    <row r="63" spans="1:6" ht="212.15" customHeight="1" x14ac:dyDescent="0.35">
      <c r="A63" s="74" t="s">
        <v>497</v>
      </c>
      <c r="B63" s="79" t="s">
        <v>498</v>
      </c>
      <c r="C63" s="79" t="s">
        <v>272</v>
      </c>
      <c r="D63" s="79" t="s">
        <v>499</v>
      </c>
      <c r="E63" s="79" t="s">
        <v>500</v>
      </c>
      <c r="F63" s="76" t="s">
        <v>272</v>
      </c>
    </row>
    <row r="64" spans="1:6" ht="408.65" customHeight="1" x14ac:dyDescent="0.35">
      <c r="A64" s="74" t="s">
        <v>501</v>
      </c>
      <c r="B64" s="79" t="s">
        <v>502</v>
      </c>
      <c r="C64" s="79" t="s">
        <v>272</v>
      </c>
      <c r="D64" s="79" t="s">
        <v>503</v>
      </c>
      <c r="E64" s="79" t="s">
        <v>272</v>
      </c>
      <c r="F64" s="76" t="s">
        <v>272</v>
      </c>
    </row>
    <row r="65" spans="1:6" ht="194.75" customHeight="1" x14ac:dyDescent="0.35">
      <c r="A65" s="74" t="s">
        <v>504</v>
      </c>
      <c r="B65" s="79" t="s">
        <v>505</v>
      </c>
      <c r="C65" s="79" t="s">
        <v>272</v>
      </c>
      <c r="D65" s="79" t="s">
        <v>506</v>
      </c>
      <c r="E65" s="79" t="s">
        <v>272</v>
      </c>
      <c r="F65" s="76" t="s">
        <v>272</v>
      </c>
    </row>
    <row r="66" spans="1:6" ht="157.5" customHeight="1" x14ac:dyDescent="0.35">
      <c r="A66" s="74" t="s">
        <v>507</v>
      </c>
      <c r="B66" s="75" t="s">
        <v>508</v>
      </c>
      <c r="C66" s="75" t="s">
        <v>1511</v>
      </c>
      <c r="D66" s="75" t="s">
        <v>509</v>
      </c>
      <c r="E66" s="75" t="s">
        <v>272</v>
      </c>
      <c r="F66" s="76" t="s">
        <v>272</v>
      </c>
    </row>
    <row r="67" spans="1:6" ht="133.5" customHeight="1" x14ac:dyDescent="0.35">
      <c r="A67" s="74" t="s">
        <v>510</v>
      </c>
      <c r="B67" s="77" t="s">
        <v>511</v>
      </c>
      <c r="C67" s="77" t="s">
        <v>1483</v>
      </c>
      <c r="D67" s="77" t="s">
        <v>512</v>
      </c>
      <c r="E67" s="78" t="s">
        <v>513</v>
      </c>
      <c r="F67" s="76" t="s">
        <v>272</v>
      </c>
    </row>
    <row r="68" spans="1:6" ht="92" x14ac:dyDescent="0.35">
      <c r="A68" s="74" t="s">
        <v>514</v>
      </c>
      <c r="B68" s="79" t="s">
        <v>515</v>
      </c>
      <c r="C68" s="79" t="s">
        <v>272</v>
      </c>
      <c r="D68" s="79" t="s">
        <v>516</v>
      </c>
      <c r="E68" s="79" t="s">
        <v>517</v>
      </c>
      <c r="F68" s="76" t="s">
        <v>272</v>
      </c>
    </row>
    <row r="69" spans="1:6" ht="409.5" x14ac:dyDescent="0.35">
      <c r="A69" s="74" t="s">
        <v>518</v>
      </c>
      <c r="B69" s="79" t="s">
        <v>519</v>
      </c>
      <c r="C69" s="79" t="s">
        <v>1512</v>
      </c>
      <c r="D69" s="79" t="s">
        <v>520</v>
      </c>
      <c r="E69" s="79" t="s">
        <v>521</v>
      </c>
      <c r="F69" s="76" t="s">
        <v>272</v>
      </c>
    </row>
    <row r="70" spans="1:6" ht="57.5" x14ac:dyDescent="0.35">
      <c r="A70" s="74" t="s">
        <v>522</v>
      </c>
      <c r="B70" s="79" t="s">
        <v>523</v>
      </c>
      <c r="C70" s="79" t="s">
        <v>272</v>
      </c>
      <c r="D70" s="79" t="s">
        <v>524</v>
      </c>
      <c r="E70" s="79" t="s">
        <v>525</v>
      </c>
      <c r="F70" s="76" t="s">
        <v>272</v>
      </c>
    </row>
    <row r="71" spans="1:6" ht="115" x14ac:dyDescent="0.35">
      <c r="A71" s="74" t="s">
        <v>526</v>
      </c>
      <c r="B71" s="79" t="s">
        <v>527</v>
      </c>
      <c r="C71" s="79" t="s">
        <v>1513</v>
      </c>
      <c r="D71" s="79" t="s">
        <v>528</v>
      </c>
      <c r="E71" s="79" t="s">
        <v>529</v>
      </c>
      <c r="F71" s="76" t="s">
        <v>272</v>
      </c>
    </row>
    <row r="72" spans="1:6" ht="126.5" x14ac:dyDescent="0.35">
      <c r="A72" s="74" t="s">
        <v>530</v>
      </c>
      <c r="B72" s="79" t="s">
        <v>531</v>
      </c>
      <c r="C72" s="79" t="s">
        <v>272</v>
      </c>
      <c r="D72" s="79" t="s">
        <v>532</v>
      </c>
      <c r="E72" s="79" t="s">
        <v>533</v>
      </c>
      <c r="F72" s="76" t="s">
        <v>272</v>
      </c>
    </row>
    <row r="73" spans="1:6" ht="276" x14ac:dyDescent="0.35">
      <c r="A73" s="74" t="s">
        <v>534</v>
      </c>
      <c r="B73" s="79" t="s">
        <v>535</v>
      </c>
      <c r="C73" s="79" t="s">
        <v>1514</v>
      </c>
      <c r="D73" s="79" t="s">
        <v>536</v>
      </c>
      <c r="E73" s="79" t="s">
        <v>272</v>
      </c>
      <c r="F73" s="76" t="s">
        <v>272</v>
      </c>
    </row>
    <row r="74" spans="1:6" ht="149.5" x14ac:dyDescent="0.35">
      <c r="A74" s="74" t="s">
        <v>537</v>
      </c>
      <c r="B74" s="79" t="s">
        <v>538</v>
      </c>
      <c r="C74" s="79" t="s">
        <v>272</v>
      </c>
      <c r="D74" s="79" t="s">
        <v>539</v>
      </c>
      <c r="E74" s="79" t="s">
        <v>540</v>
      </c>
      <c r="F74" s="76" t="s">
        <v>272</v>
      </c>
    </row>
    <row r="75" spans="1:6" ht="126.5" x14ac:dyDescent="0.35">
      <c r="A75" s="74" t="s">
        <v>541</v>
      </c>
      <c r="B75" s="79" t="s">
        <v>542</v>
      </c>
      <c r="C75" s="79" t="s">
        <v>272</v>
      </c>
      <c r="D75" s="79" t="s">
        <v>543</v>
      </c>
      <c r="E75" s="79" t="s">
        <v>272</v>
      </c>
      <c r="F75" s="76" t="s">
        <v>272</v>
      </c>
    </row>
    <row r="76" spans="1:6" ht="126.5" x14ac:dyDescent="0.35">
      <c r="A76" s="74" t="s">
        <v>544</v>
      </c>
      <c r="B76" s="75" t="s">
        <v>545</v>
      </c>
      <c r="C76" s="75" t="s">
        <v>1481</v>
      </c>
      <c r="D76" s="75" t="s">
        <v>546</v>
      </c>
      <c r="E76" s="75" t="s">
        <v>272</v>
      </c>
      <c r="F76" s="76" t="s">
        <v>272</v>
      </c>
    </row>
    <row r="77" spans="1:6" ht="172.5" x14ac:dyDescent="0.35">
      <c r="A77" s="74" t="s">
        <v>547</v>
      </c>
      <c r="B77" s="75" t="s">
        <v>548</v>
      </c>
      <c r="C77" s="75" t="s">
        <v>1515</v>
      </c>
      <c r="D77" s="75" t="s">
        <v>549</v>
      </c>
      <c r="E77" s="79" t="s">
        <v>550</v>
      </c>
      <c r="F77" s="76" t="s">
        <v>272</v>
      </c>
    </row>
    <row r="78" spans="1:6" ht="207" x14ac:dyDescent="0.35">
      <c r="A78" s="74" t="s">
        <v>551</v>
      </c>
      <c r="B78" s="79" t="s">
        <v>552</v>
      </c>
      <c r="C78" s="79" t="s">
        <v>272</v>
      </c>
      <c r="D78" s="79" t="s">
        <v>553</v>
      </c>
      <c r="E78" s="79" t="s">
        <v>554</v>
      </c>
      <c r="F78" s="76" t="s">
        <v>272</v>
      </c>
    </row>
    <row r="79" spans="1:6" ht="402.5" x14ac:dyDescent="0.35">
      <c r="A79" s="74" t="s">
        <v>555</v>
      </c>
      <c r="B79" s="79" t="s">
        <v>556</v>
      </c>
      <c r="C79" s="79" t="s">
        <v>272</v>
      </c>
      <c r="D79" s="79" t="s">
        <v>557</v>
      </c>
      <c r="E79" s="79" t="s">
        <v>558</v>
      </c>
      <c r="F79" s="76" t="s">
        <v>272</v>
      </c>
    </row>
    <row r="80" spans="1:6" ht="333.5" x14ac:dyDescent="0.35">
      <c r="A80" s="74" t="s">
        <v>559</v>
      </c>
      <c r="B80" s="79" t="s">
        <v>560</v>
      </c>
      <c r="C80" s="79" t="s">
        <v>272</v>
      </c>
      <c r="D80" s="79" t="s">
        <v>561</v>
      </c>
      <c r="E80" s="79" t="s">
        <v>562</v>
      </c>
      <c r="F80" s="76" t="s">
        <v>272</v>
      </c>
    </row>
    <row r="81" spans="1:6" ht="241.5" x14ac:dyDescent="0.35">
      <c r="A81" s="74" t="s">
        <v>563</v>
      </c>
      <c r="B81" s="79" t="s">
        <v>564</v>
      </c>
      <c r="C81" s="79" t="s">
        <v>1516</v>
      </c>
      <c r="D81" s="79" t="s">
        <v>565</v>
      </c>
      <c r="E81" s="79" t="s">
        <v>566</v>
      </c>
      <c r="F81" s="76" t="s">
        <v>272</v>
      </c>
    </row>
    <row r="82" spans="1:6" ht="126.5" x14ac:dyDescent="0.35">
      <c r="A82" s="74" t="s">
        <v>567</v>
      </c>
      <c r="B82" s="75" t="s">
        <v>568</v>
      </c>
      <c r="C82" s="75" t="s">
        <v>1481</v>
      </c>
      <c r="D82" s="75" t="s">
        <v>569</v>
      </c>
      <c r="E82" s="75" t="s">
        <v>272</v>
      </c>
      <c r="F82" s="76" t="s">
        <v>272</v>
      </c>
    </row>
    <row r="83" spans="1:6" ht="92" x14ac:dyDescent="0.35">
      <c r="A83" s="74" t="s">
        <v>570</v>
      </c>
      <c r="B83" s="75" t="s">
        <v>571</v>
      </c>
      <c r="C83" s="75" t="s">
        <v>1517</v>
      </c>
      <c r="D83" s="75" t="s">
        <v>572</v>
      </c>
      <c r="E83" s="79" t="s">
        <v>573</v>
      </c>
      <c r="F83" s="76" t="s">
        <v>272</v>
      </c>
    </row>
    <row r="84" spans="1:6" ht="149.5" x14ac:dyDescent="0.35">
      <c r="A84" s="74" t="s">
        <v>574</v>
      </c>
      <c r="B84" s="79" t="s">
        <v>575</v>
      </c>
      <c r="C84" s="79" t="s">
        <v>1517</v>
      </c>
      <c r="D84" s="79" t="s">
        <v>576</v>
      </c>
      <c r="E84" s="79" t="s">
        <v>577</v>
      </c>
      <c r="F84" s="76" t="s">
        <v>272</v>
      </c>
    </row>
    <row r="85" spans="1:6" ht="172.5" x14ac:dyDescent="0.35">
      <c r="A85" s="74" t="s">
        <v>578</v>
      </c>
      <c r="B85" s="79" t="s">
        <v>579</v>
      </c>
      <c r="C85" s="79" t="s">
        <v>1518</v>
      </c>
      <c r="D85" s="79" t="s">
        <v>580</v>
      </c>
      <c r="E85" s="79" t="s">
        <v>581</v>
      </c>
      <c r="F85" s="76" t="s">
        <v>272</v>
      </c>
    </row>
    <row r="86" spans="1:6" ht="149.5" x14ac:dyDescent="0.35">
      <c r="A86" s="74" t="s">
        <v>582</v>
      </c>
      <c r="B86" s="79" t="s">
        <v>583</v>
      </c>
      <c r="C86" s="79" t="s">
        <v>272</v>
      </c>
      <c r="D86" s="79" t="s">
        <v>584</v>
      </c>
      <c r="E86" s="79" t="s">
        <v>585</v>
      </c>
      <c r="F86" s="76" t="s">
        <v>272</v>
      </c>
    </row>
    <row r="87" spans="1:6" ht="149.5" x14ac:dyDescent="0.35">
      <c r="A87" s="74" t="s">
        <v>586</v>
      </c>
      <c r="B87" s="75" t="s">
        <v>587</v>
      </c>
      <c r="C87" s="75" t="s">
        <v>1481</v>
      </c>
      <c r="D87" s="75" t="s">
        <v>588</v>
      </c>
      <c r="E87" s="75" t="s">
        <v>272</v>
      </c>
      <c r="F87" s="76" t="s">
        <v>272</v>
      </c>
    </row>
    <row r="88" spans="1:6" ht="138" x14ac:dyDescent="0.35">
      <c r="A88" s="74" t="s">
        <v>589</v>
      </c>
      <c r="B88" s="75" t="s">
        <v>590</v>
      </c>
      <c r="C88" s="75" t="s">
        <v>1519</v>
      </c>
      <c r="D88" s="75" t="s">
        <v>591</v>
      </c>
      <c r="E88" s="79" t="s">
        <v>592</v>
      </c>
      <c r="F88" s="76" t="s">
        <v>272</v>
      </c>
    </row>
    <row r="89" spans="1:6" ht="276" x14ac:dyDescent="0.35">
      <c r="A89" s="74" t="s">
        <v>593</v>
      </c>
      <c r="B89" s="79" t="s">
        <v>594</v>
      </c>
      <c r="C89" s="79" t="s">
        <v>1520</v>
      </c>
      <c r="D89" s="79" t="s">
        <v>595</v>
      </c>
      <c r="E89" s="79" t="s">
        <v>596</v>
      </c>
      <c r="F89" s="76" t="s">
        <v>272</v>
      </c>
    </row>
    <row r="90" spans="1:6" ht="69" x14ac:dyDescent="0.35">
      <c r="A90" s="74" t="s">
        <v>597</v>
      </c>
      <c r="B90" s="79" t="s">
        <v>598</v>
      </c>
      <c r="C90" s="79" t="s">
        <v>1521</v>
      </c>
      <c r="D90" s="79" t="s">
        <v>599</v>
      </c>
      <c r="E90" s="79" t="s">
        <v>272</v>
      </c>
      <c r="F90" s="76" t="s">
        <v>272</v>
      </c>
    </row>
    <row r="91" spans="1:6" ht="409.5" customHeight="1" x14ac:dyDescent="0.35">
      <c r="A91" s="74" t="s">
        <v>600</v>
      </c>
      <c r="B91" s="79" t="s">
        <v>601</v>
      </c>
      <c r="C91" s="79" t="s">
        <v>1522</v>
      </c>
      <c r="D91" s="79" t="s">
        <v>602</v>
      </c>
      <c r="E91" s="79" t="s">
        <v>603</v>
      </c>
      <c r="F91" s="76" t="s">
        <v>272</v>
      </c>
    </row>
    <row r="92" spans="1:6" ht="389.75" customHeight="1" x14ac:dyDescent="0.35">
      <c r="A92" s="74" t="s">
        <v>604</v>
      </c>
      <c r="B92" s="79" t="s">
        <v>605</v>
      </c>
      <c r="C92" s="79" t="s">
        <v>272</v>
      </c>
      <c r="D92" s="79" t="s">
        <v>606</v>
      </c>
      <c r="E92" s="79" t="s">
        <v>607</v>
      </c>
      <c r="F92" s="76" t="s">
        <v>272</v>
      </c>
    </row>
    <row r="93" spans="1:6" ht="125.75" customHeight="1" x14ac:dyDescent="0.35">
      <c r="A93" s="74" t="s">
        <v>608</v>
      </c>
      <c r="B93" s="79" t="s">
        <v>609</v>
      </c>
      <c r="C93" s="79" t="s">
        <v>1523</v>
      </c>
      <c r="D93" s="79" t="s">
        <v>610</v>
      </c>
      <c r="E93" s="79" t="s">
        <v>611</v>
      </c>
      <c r="F93" s="76" t="s">
        <v>272</v>
      </c>
    </row>
    <row r="94" spans="1:6" ht="80.5" x14ac:dyDescent="0.35">
      <c r="A94" s="74" t="s">
        <v>612</v>
      </c>
      <c r="B94" s="79" t="s">
        <v>613</v>
      </c>
      <c r="C94" s="79" t="s">
        <v>1524</v>
      </c>
      <c r="D94" s="79" t="s">
        <v>614</v>
      </c>
      <c r="E94" s="79" t="s">
        <v>615</v>
      </c>
      <c r="F94" s="76" t="s">
        <v>272</v>
      </c>
    </row>
    <row r="95" spans="1:6" ht="126.5" x14ac:dyDescent="0.35">
      <c r="A95" s="74" t="s">
        <v>616</v>
      </c>
      <c r="B95" s="75" t="s">
        <v>617</v>
      </c>
      <c r="C95" s="75" t="s">
        <v>1481</v>
      </c>
      <c r="D95" s="75" t="s">
        <v>618</v>
      </c>
      <c r="E95" s="75" t="s">
        <v>272</v>
      </c>
      <c r="F95" s="76" t="s">
        <v>272</v>
      </c>
    </row>
    <row r="96" spans="1:6" ht="276" x14ac:dyDescent="0.35">
      <c r="A96" s="74" t="s">
        <v>619</v>
      </c>
      <c r="B96" s="75" t="s">
        <v>620</v>
      </c>
      <c r="C96" s="75" t="s">
        <v>1525</v>
      </c>
      <c r="D96" s="75" t="s">
        <v>621</v>
      </c>
      <c r="E96" s="79" t="s">
        <v>622</v>
      </c>
      <c r="F96" s="76" t="s">
        <v>272</v>
      </c>
    </row>
    <row r="97" spans="1:6" ht="156" customHeight="1" x14ac:dyDescent="0.35">
      <c r="A97" s="74" t="s">
        <v>623</v>
      </c>
      <c r="B97" s="79" t="s">
        <v>624</v>
      </c>
      <c r="C97" s="79" t="s">
        <v>1526</v>
      </c>
      <c r="D97" s="79" t="s">
        <v>625</v>
      </c>
      <c r="E97" s="79" t="s">
        <v>626</v>
      </c>
      <c r="F97" s="76" t="s">
        <v>272</v>
      </c>
    </row>
    <row r="98" spans="1:6" ht="124.25" customHeight="1" x14ac:dyDescent="0.35">
      <c r="A98" s="74" t="s">
        <v>627</v>
      </c>
      <c r="B98" s="79" t="s">
        <v>628</v>
      </c>
      <c r="C98" s="79" t="s">
        <v>1527</v>
      </c>
      <c r="D98" s="79" t="s">
        <v>629</v>
      </c>
      <c r="E98" s="79" t="s">
        <v>272</v>
      </c>
      <c r="F98" s="76" t="s">
        <v>272</v>
      </c>
    </row>
    <row r="99" spans="1:6" ht="154.25" customHeight="1" x14ac:dyDescent="0.35">
      <c r="A99" s="74" t="s">
        <v>630</v>
      </c>
      <c r="B99" s="79" t="s">
        <v>631</v>
      </c>
      <c r="C99" s="79" t="s">
        <v>1527</v>
      </c>
      <c r="D99" s="79" t="s">
        <v>632</v>
      </c>
      <c r="E99" s="79" t="s">
        <v>633</v>
      </c>
      <c r="F99" s="76" t="s">
        <v>272</v>
      </c>
    </row>
    <row r="100" spans="1:6" ht="315.64999999999998" customHeight="1" x14ac:dyDescent="0.35">
      <c r="A100" s="74" t="s">
        <v>634</v>
      </c>
      <c r="B100" s="75" t="s">
        <v>635</v>
      </c>
      <c r="C100" s="75" t="s">
        <v>1528</v>
      </c>
      <c r="D100" s="75" t="s">
        <v>636</v>
      </c>
      <c r="E100" s="75" t="s">
        <v>272</v>
      </c>
      <c r="F100" s="76" t="s">
        <v>272</v>
      </c>
    </row>
    <row r="101" spans="1:6" ht="80.5" x14ac:dyDescent="0.35">
      <c r="A101" s="74" t="s">
        <v>637</v>
      </c>
      <c r="B101" s="79" t="s">
        <v>638</v>
      </c>
      <c r="C101" s="79" t="s">
        <v>272</v>
      </c>
      <c r="D101" s="79" t="s">
        <v>639</v>
      </c>
      <c r="E101" s="79" t="s">
        <v>272</v>
      </c>
      <c r="F101" s="76" t="s">
        <v>272</v>
      </c>
    </row>
    <row r="102" spans="1:6" ht="264.5" x14ac:dyDescent="0.35">
      <c r="A102" s="74" t="s">
        <v>927</v>
      </c>
      <c r="B102" s="79" t="s">
        <v>928</v>
      </c>
      <c r="C102" s="79" t="s">
        <v>272</v>
      </c>
      <c r="D102" s="79" t="s">
        <v>929</v>
      </c>
      <c r="E102" s="79" t="s">
        <v>272</v>
      </c>
      <c r="F102" s="76" t="s">
        <v>272</v>
      </c>
    </row>
    <row r="103" spans="1:6" ht="103.5" x14ac:dyDescent="0.35">
      <c r="A103" s="74" t="s">
        <v>640</v>
      </c>
      <c r="B103" s="79" t="s">
        <v>641</v>
      </c>
      <c r="C103" s="79" t="s">
        <v>272</v>
      </c>
      <c r="D103" s="79" t="s">
        <v>642</v>
      </c>
      <c r="E103" s="79" t="s">
        <v>272</v>
      </c>
      <c r="F103" s="76" t="s">
        <v>272</v>
      </c>
    </row>
    <row r="104" spans="1:6" ht="80.5" x14ac:dyDescent="0.35">
      <c r="A104" s="74" t="s">
        <v>643</v>
      </c>
      <c r="B104" s="79" t="s">
        <v>644</v>
      </c>
      <c r="C104" s="79" t="s">
        <v>1529</v>
      </c>
      <c r="D104" s="79" t="s">
        <v>645</v>
      </c>
      <c r="E104" s="79" t="s">
        <v>272</v>
      </c>
      <c r="F104" s="76" t="s">
        <v>272</v>
      </c>
    </row>
    <row r="105" spans="1:6" ht="115" x14ac:dyDescent="0.35">
      <c r="A105" s="74" t="s">
        <v>646</v>
      </c>
      <c r="B105" s="79" t="s">
        <v>647</v>
      </c>
      <c r="C105" s="79" t="s">
        <v>272</v>
      </c>
      <c r="D105" s="79" t="s">
        <v>648</v>
      </c>
      <c r="E105" s="79" t="s">
        <v>272</v>
      </c>
      <c r="F105" s="76" t="s">
        <v>272</v>
      </c>
    </row>
    <row r="106" spans="1:6" ht="126.5" x14ac:dyDescent="0.35">
      <c r="A106" s="74" t="s">
        <v>649</v>
      </c>
      <c r="B106" s="75" t="s">
        <v>650</v>
      </c>
      <c r="C106" s="75" t="s">
        <v>1481</v>
      </c>
      <c r="D106" s="75" t="s">
        <v>651</v>
      </c>
      <c r="E106" s="75" t="s">
        <v>272</v>
      </c>
      <c r="F106" s="76" t="s">
        <v>272</v>
      </c>
    </row>
    <row r="107" spans="1:6" ht="368" x14ac:dyDescent="0.35">
      <c r="A107" s="74" t="s">
        <v>652</v>
      </c>
      <c r="B107" s="79" t="s">
        <v>653</v>
      </c>
      <c r="C107" s="79" t="s">
        <v>1530</v>
      </c>
      <c r="D107" s="79" t="s">
        <v>654</v>
      </c>
      <c r="E107" s="79" t="s">
        <v>655</v>
      </c>
      <c r="F107" s="76" t="s">
        <v>272</v>
      </c>
    </row>
    <row r="108" spans="1:6" ht="149.5" x14ac:dyDescent="0.35">
      <c r="A108" s="74" t="s">
        <v>656</v>
      </c>
      <c r="B108" s="75" t="s">
        <v>657</v>
      </c>
      <c r="C108" s="75" t="s">
        <v>1481</v>
      </c>
      <c r="D108" s="75" t="s">
        <v>658</v>
      </c>
      <c r="E108" s="75" t="s">
        <v>272</v>
      </c>
      <c r="F108" s="76" t="s">
        <v>272</v>
      </c>
    </row>
    <row r="109" spans="1:6" ht="218.5" x14ac:dyDescent="0.35">
      <c r="A109" s="74" t="s">
        <v>659</v>
      </c>
      <c r="B109" s="79" t="s">
        <v>660</v>
      </c>
      <c r="C109" s="79" t="s">
        <v>1531</v>
      </c>
      <c r="D109" s="79" t="s">
        <v>661</v>
      </c>
      <c r="E109" s="79" t="s">
        <v>272</v>
      </c>
      <c r="F109" s="76" t="s">
        <v>272</v>
      </c>
    </row>
    <row r="110" spans="1:6" ht="409.5" x14ac:dyDescent="0.35">
      <c r="A110" s="74" t="s">
        <v>662</v>
      </c>
      <c r="B110" s="79" t="s">
        <v>663</v>
      </c>
      <c r="C110" s="79" t="s">
        <v>1532</v>
      </c>
      <c r="D110" s="79" t="s">
        <v>664</v>
      </c>
      <c r="E110" s="79" t="s">
        <v>665</v>
      </c>
      <c r="F110" s="76" t="s">
        <v>272</v>
      </c>
    </row>
    <row r="111" spans="1:6" ht="230" x14ac:dyDescent="0.35">
      <c r="A111" s="74" t="s">
        <v>666</v>
      </c>
      <c r="B111" s="79" t="s">
        <v>667</v>
      </c>
      <c r="C111" s="79" t="s">
        <v>1533</v>
      </c>
      <c r="D111" s="79" t="s">
        <v>668</v>
      </c>
      <c r="E111" s="79" t="s">
        <v>669</v>
      </c>
      <c r="F111" s="76" t="s">
        <v>272</v>
      </c>
    </row>
    <row r="112" spans="1:6" ht="126.5" x14ac:dyDescent="0.35">
      <c r="A112" s="74" t="s">
        <v>670</v>
      </c>
      <c r="B112" s="79" t="s">
        <v>671</v>
      </c>
      <c r="C112" s="79" t="s">
        <v>1534</v>
      </c>
      <c r="D112" s="79" t="s">
        <v>672</v>
      </c>
      <c r="E112" s="79" t="s">
        <v>272</v>
      </c>
      <c r="F112" s="76" t="s">
        <v>272</v>
      </c>
    </row>
    <row r="113" spans="1:6" ht="409.5" x14ac:dyDescent="0.35">
      <c r="A113" s="74" t="s">
        <v>673</v>
      </c>
      <c r="B113" s="79" t="s">
        <v>674</v>
      </c>
      <c r="C113" s="79" t="s">
        <v>1535</v>
      </c>
      <c r="D113" s="79" t="s">
        <v>675</v>
      </c>
      <c r="E113" s="79" t="s">
        <v>676</v>
      </c>
      <c r="F113" s="76" t="s">
        <v>272</v>
      </c>
    </row>
    <row r="114" spans="1:6" ht="368" x14ac:dyDescent="0.35">
      <c r="A114" s="74" t="s">
        <v>677</v>
      </c>
      <c r="B114" s="79" t="s">
        <v>678</v>
      </c>
      <c r="C114" s="79" t="s">
        <v>1536</v>
      </c>
      <c r="D114" s="79" t="s">
        <v>679</v>
      </c>
      <c r="E114" s="79" t="s">
        <v>680</v>
      </c>
      <c r="F114" s="76" t="s">
        <v>272</v>
      </c>
    </row>
    <row r="115" spans="1:6" ht="409.5" x14ac:dyDescent="0.35">
      <c r="A115" s="74" t="s">
        <v>681</v>
      </c>
      <c r="B115" s="79" t="s">
        <v>682</v>
      </c>
      <c r="C115" s="79" t="s">
        <v>1537</v>
      </c>
      <c r="D115" s="79" t="s">
        <v>683</v>
      </c>
      <c r="E115" s="79" t="s">
        <v>684</v>
      </c>
      <c r="F115" s="76" t="s">
        <v>272</v>
      </c>
    </row>
    <row r="116" spans="1:6" ht="409.5" x14ac:dyDescent="0.35">
      <c r="A116" s="74" t="s">
        <v>685</v>
      </c>
      <c r="B116" s="79" t="s">
        <v>686</v>
      </c>
      <c r="C116" s="79" t="s">
        <v>1538</v>
      </c>
      <c r="D116" s="79" t="s">
        <v>687</v>
      </c>
      <c r="E116" s="79" t="s">
        <v>688</v>
      </c>
      <c r="F116" s="76" t="s">
        <v>272</v>
      </c>
    </row>
    <row r="117" spans="1:6" ht="345" x14ac:dyDescent="0.35">
      <c r="A117" s="74" t="s">
        <v>689</v>
      </c>
      <c r="B117" s="79" t="s">
        <v>690</v>
      </c>
      <c r="C117" s="79" t="s">
        <v>272</v>
      </c>
      <c r="D117" s="79" t="s">
        <v>691</v>
      </c>
      <c r="E117" s="79" t="s">
        <v>272</v>
      </c>
      <c r="F117" s="76" t="s">
        <v>272</v>
      </c>
    </row>
    <row r="118" spans="1:6" ht="149.5" x14ac:dyDescent="0.35">
      <c r="A118" s="74" t="s">
        <v>692</v>
      </c>
      <c r="B118" s="79" t="s">
        <v>693</v>
      </c>
      <c r="C118" s="79" t="s">
        <v>272</v>
      </c>
      <c r="D118" s="79" t="s">
        <v>694</v>
      </c>
      <c r="E118" s="79" t="s">
        <v>695</v>
      </c>
      <c r="F118" s="76" t="s">
        <v>272</v>
      </c>
    </row>
    <row r="119" spans="1:6" ht="409.5" x14ac:dyDescent="0.35">
      <c r="A119" s="74" t="s">
        <v>696</v>
      </c>
      <c r="B119" s="79" t="s">
        <v>697</v>
      </c>
      <c r="C119" s="79" t="s">
        <v>1539</v>
      </c>
      <c r="D119" s="79" t="s">
        <v>698</v>
      </c>
      <c r="E119" s="79" t="s">
        <v>699</v>
      </c>
      <c r="F119" s="76" t="s">
        <v>272</v>
      </c>
    </row>
    <row r="120" spans="1:6" ht="80.5" x14ac:dyDescent="0.35">
      <c r="A120" s="74" t="s">
        <v>700</v>
      </c>
      <c r="B120" s="79" t="s">
        <v>701</v>
      </c>
      <c r="C120" s="79" t="s">
        <v>272</v>
      </c>
      <c r="D120" s="79" t="s">
        <v>702</v>
      </c>
      <c r="E120" s="79" t="s">
        <v>272</v>
      </c>
      <c r="F120" s="76" t="s">
        <v>272</v>
      </c>
    </row>
    <row r="121" spans="1:6" ht="409.5" x14ac:dyDescent="0.35">
      <c r="A121" s="74" t="s">
        <v>703</v>
      </c>
      <c r="B121" s="79" t="s">
        <v>704</v>
      </c>
      <c r="C121" s="79" t="s">
        <v>1540</v>
      </c>
      <c r="D121" s="79" t="s">
        <v>705</v>
      </c>
      <c r="E121" s="79" t="s">
        <v>706</v>
      </c>
      <c r="F121" s="76" t="s">
        <v>272</v>
      </c>
    </row>
    <row r="122" spans="1:6" ht="115" x14ac:dyDescent="0.35">
      <c r="A122" s="74" t="s">
        <v>707</v>
      </c>
      <c r="B122" s="79" t="s">
        <v>708</v>
      </c>
      <c r="C122" s="79" t="s">
        <v>272</v>
      </c>
      <c r="D122" s="79" t="s">
        <v>709</v>
      </c>
      <c r="E122" s="79" t="s">
        <v>710</v>
      </c>
      <c r="F122" s="76" t="s">
        <v>272</v>
      </c>
    </row>
    <row r="123" spans="1:6" ht="103.5" x14ac:dyDescent="0.35">
      <c r="A123" s="74" t="s">
        <v>711</v>
      </c>
      <c r="B123" s="79" t="s">
        <v>712</v>
      </c>
      <c r="C123" s="79" t="s">
        <v>1541</v>
      </c>
      <c r="D123" s="79" t="s">
        <v>713</v>
      </c>
      <c r="E123" s="79" t="s">
        <v>714</v>
      </c>
      <c r="F123" s="76" t="s">
        <v>272</v>
      </c>
    </row>
    <row r="124" spans="1:6" ht="149.5" x14ac:dyDescent="0.35">
      <c r="A124" s="74" t="s">
        <v>715</v>
      </c>
      <c r="B124" s="75" t="s">
        <v>716</v>
      </c>
      <c r="C124" s="75" t="s">
        <v>1481</v>
      </c>
      <c r="D124" s="75" t="s">
        <v>717</v>
      </c>
      <c r="E124" s="75" t="s">
        <v>272</v>
      </c>
      <c r="F124" s="76" t="s">
        <v>272</v>
      </c>
    </row>
    <row r="125" spans="1:6" ht="409.5" x14ac:dyDescent="0.35">
      <c r="A125" s="74" t="s">
        <v>718</v>
      </c>
      <c r="B125" s="79" t="s">
        <v>719</v>
      </c>
      <c r="C125" s="79" t="s">
        <v>1542</v>
      </c>
      <c r="D125" s="79" t="s">
        <v>720</v>
      </c>
      <c r="E125" s="79" t="s">
        <v>721</v>
      </c>
      <c r="F125" s="76" t="s">
        <v>272</v>
      </c>
    </row>
    <row r="126" spans="1:6" ht="264.5" x14ac:dyDescent="0.35">
      <c r="A126" s="74" t="s">
        <v>722</v>
      </c>
      <c r="B126" s="79" t="s">
        <v>723</v>
      </c>
      <c r="C126" s="79" t="s">
        <v>1543</v>
      </c>
      <c r="D126" s="79" t="s">
        <v>724</v>
      </c>
      <c r="E126" s="79" t="s">
        <v>725</v>
      </c>
      <c r="F126" s="76" t="s">
        <v>272</v>
      </c>
    </row>
    <row r="127" spans="1:6" ht="331.25" customHeight="1" x14ac:dyDescent="0.35">
      <c r="A127" s="74" t="s">
        <v>726</v>
      </c>
      <c r="B127" s="79" t="s">
        <v>727</v>
      </c>
      <c r="C127" s="79" t="s">
        <v>1544</v>
      </c>
      <c r="D127" s="79" t="s">
        <v>728</v>
      </c>
      <c r="E127" s="79" t="s">
        <v>729</v>
      </c>
      <c r="F127" s="76" t="s">
        <v>983</v>
      </c>
    </row>
    <row r="128" spans="1:6" ht="126.5" x14ac:dyDescent="0.35">
      <c r="A128" s="74" t="s">
        <v>730</v>
      </c>
      <c r="B128" s="79" t="s">
        <v>731</v>
      </c>
      <c r="C128" s="79" t="s">
        <v>1545</v>
      </c>
      <c r="D128" s="79" t="s">
        <v>732</v>
      </c>
      <c r="E128" s="79" t="s">
        <v>733</v>
      </c>
      <c r="F128" s="76" t="s">
        <v>272</v>
      </c>
    </row>
    <row r="129" spans="1:6" ht="46" x14ac:dyDescent="0.35">
      <c r="A129" s="74" t="s">
        <v>734</v>
      </c>
      <c r="B129" s="79" t="s">
        <v>735</v>
      </c>
      <c r="C129" s="79" t="s">
        <v>1544</v>
      </c>
      <c r="D129" s="79" t="s">
        <v>736</v>
      </c>
      <c r="E129" s="79" t="s">
        <v>272</v>
      </c>
      <c r="F129" s="76" t="s">
        <v>983</v>
      </c>
    </row>
    <row r="130" spans="1:6" ht="34.5" x14ac:dyDescent="0.35">
      <c r="A130" s="74" t="s">
        <v>737</v>
      </c>
      <c r="B130" s="79" t="s">
        <v>738</v>
      </c>
      <c r="C130" s="79" t="s">
        <v>272</v>
      </c>
      <c r="D130" s="79" t="s">
        <v>739</v>
      </c>
      <c r="E130" s="79" t="s">
        <v>272</v>
      </c>
      <c r="F130" s="76" t="s">
        <v>272</v>
      </c>
    </row>
    <row r="131" spans="1:6" ht="42" customHeight="1" x14ac:dyDescent="0.35">
      <c r="A131" s="74" t="s">
        <v>740</v>
      </c>
      <c r="B131" s="79" t="s">
        <v>741</v>
      </c>
      <c r="C131" s="79" t="s">
        <v>272</v>
      </c>
      <c r="D131" s="79" t="s">
        <v>742</v>
      </c>
      <c r="E131" s="79" t="s">
        <v>743</v>
      </c>
      <c r="F131" s="76" t="s">
        <v>272</v>
      </c>
    </row>
    <row r="132" spans="1:6" ht="138" x14ac:dyDescent="0.35">
      <c r="A132" s="74" t="s">
        <v>744</v>
      </c>
      <c r="B132" s="79" t="s">
        <v>745</v>
      </c>
      <c r="C132" s="79" t="s">
        <v>1546</v>
      </c>
      <c r="D132" s="79" t="s">
        <v>746</v>
      </c>
      <c r="E132" s="79" t="s">
        <v>747</v>
      </c>
      <c r="F132" s="76" t="s">
        <v>272</v>
      </c>
    </row>
    <row r="133" spans="1:6" ht="173.75" customHeight="1" x14ac:dyDescent="0.35">
      <c r="A133" s="74" t="s">
        <v>748</v>
      </c>
      <c r="B133" s="79" t="s">
        <v>749</v>
      </c>
      <c r="C133" s="79" t="s">
        <v>272</v>
      </c>
      <c r="D133" s="79" t="s">
        <v>750</v>
      </c>
      <c r="E133" s="79" t="s">
        <v>751</v>
      </c>
      <c r="F133" s="76" t="s">
        <v>272</v>
      </c>
    </row>
    <row r="134" spans="1:6" ht="322" x14ac:dyDescent="0.35">
      <c r="A134" s="74" t="s">
        <v>752</v>
      </c>
      <c r="B134" s="79" t="s">
        <v>753</v>
      </c>
      <c r="C134" s="79" t="s">
        <v>272</v>
      </c>
      <c r="D134" s="79" t="s">
        <v>754</v>
      </c>
      <c r="E134" s="79" t="s">
        <v>755</v>
      </c>
      <c r="F134" s="76" t="s">
        <v>272</v>
      </c>
    </row>
    <row r="135" spans="1:6" ht="299.14999999999998" customHeight="1" x14ac:dyDescent="0.35">
      <c r="A135" s="74" t="s">
        <v>756</v>
      </c>
      <c r="B135" s="79" t="s">
        <v>757</v>
      </c>
      <c r="C135" s="79" t="s">
        <v>272</v>
      </c>
      <c r="D135" s="79" t="s">
        <v>758</v>
      </c>
      <c r="E135" s="79" t="s">
        <v>759</v>
      </c>
      <c r="F135" s="76" t="s">
        <v>272</v>
      </c>
    </row>
    <row r="136" spans="1:6" ht="50.75" customHeight="1" x14ac:dyDescent="0.35">
      <c r="A136" s="74" t="s">
        <v>760</v>
      </c>
      <c r="B136" s="79" t="s">
        <v>761</v>
      </c>
      <c r="C136" s="79" t="s">
        <v>272</v>
      </c>
      <c r="D136" s="79" t="s">
        <v>762</v>
      </c>
      <c r="E136" s="79" t="s">
        <v>763</v>
      </c>
      <c r="F136" s="76" t="s">
        <v>272</v>
      </c>
    </row>
    <row r="137" spans="1:6" ht="57.5" x14ac:dyDescent="0.35">
      <c r="A137" s="74" t="s">
        <v>764</v>
      </c>
      <c r="B137" s="79" t="s">
        <v>765</v>
      </c>
      <c r="C137" s="79" t="s">
        <v>272</v>
      </c>
      <c r="D137" s="79" t="s">
        <v>766</v>
      </c>
      <c r="E137" s="79" t="s">
        <v>272</v>
      </c>
      <c r="F137" s="76" t="s">
        <v>272</v>
      </c>
    </row>
    <row r="138" spans="1:6" ht="115" x14ac:dyDescent="0.35">
      <c r="A138" s="74" t="s">
        <v>767</v>
      </c>
      <c r="B138" s="79" t="s">
        <v>768</v>
      </c>
      <c r="C138" s="79" t="s">
        <v>272</v>
      </c>
      <c r="D138" s="79" t="s">
        <v>769</v>
      </c>
      <c r="E138" s="79" t="s">
        <v>770</v>
      </c>
      <c r="F138" s="76" t="s">
        <v>272</v>
      </c>
    </row>
    <row r="139" spans="1:6" ht="241.5" x14ac:dyDescent="0.35">
      <c r="A139" s="74" t="s">
        <v>771</v>
      </c>
      <c r="B139" s="79" t="s">
        <v>772</v>
      </c>
      <c r="C139" s="79" t="s">
        <v>272</v>
      </c>
      <c r="D139" s="79" t="s">
        <v>773</v>
      </c>
      <c r="E139" s="79" t="s">
        <v>774</v>
      </c>
      <c r="F139" s="76" t="s">
        <v>272</v>
      </c>
    </row>
    <row r="140" spans="1:6" ht="46" x14ac:dyDescent="0.35">
      <c r="A140" s="74" t="s">
        <v>775</v>
      </c>
      <c r="B140" s="79" t="s">
        <v>776</v>
      </c>
      <c r="C140" s="79" t="s">
        <v>272</v>
      </c>
      <c r="D140" s="79" t="s">
        <v>777</v>
      </c>
      <c r="E140" s="79" t="s">
        <v>272</v>
      </c>
      <c r="F140" s="76" t="s">
        <v>272</v>
      </c>
    </row>
    <row r="141" spans="1:6" ht="149.5" x14ac:dyDescent="0.35">
      <c r="A141" s="74" t="s">
        <v>778</v>
      </c>
      <c r="B141" s="79" t="s">
        <v>779</v>
      </c>
      <c r="C141" s="79" t="s">
        <v>272</v>
      </c>
      <c r="D141" s="79" t="s">
        <v>780</v>
      </c>
      <c r="E141" s="79" t="s">
        <v>781</v>
      </c>
      <c r="F141" s="76" t="s">
        <v>272</v>
      </c>
    </row>
    <row r="142" spans="1:6" ht="69" x14ac:dyDescent="0.35">
      <c r="A142" s="74" t="s">
        <v>782</v>
      </c>
      <c r="B142" s="79" t="s">
        <v>783</v>
      </c>
      <c r="C142" s="79" t="s">
        <v>272</v>
      </c>
      <c r="D142" s="79" t="s">
        <v>784</v>
      </c>
      <c r="E142" s="79" t="s">
        <v>272</v>
      </c>
      <c r="F142" s="76" t="s">
        <v>272</v>
      </c>
    </row>
    <row r="143" spans="1:6" ht="103.5" x14ac:dyDescent="0.35">
      <c r="A143" s="74" t="s">
        <v>785</v>
      </c>
      <c r="B143" s="79" t="s">
        <v>786</v>
      </c>
      <c r="C143" s="79" t="s">
        <v>272</v>
      </c>
      <c r="D143" s="79" t="s">
        <v>787</v>
      </c>
      <c r="E143" s="79" t="s">
        <v>272</v>
      </c>
      <c r="F143" s="76" t="s">
        <v>272</v>
      </c>
    </row>
    <row r="144" spans="1:6" ht="149.5" x14ac:dyDescent="0.35">
      <c r="A144" s="74" t="s">
        <v>788</v>
      </c>
      <c r="B144" s="75" t="s">
        <v>789</v>
      </c>
      <c r="C144" s="75" t="s">
        <v>1481</v>
      </c>
      <c r="D144" s="75" t="s">
        <v>790</v>
      </c>
      <c r="E144" s="75" t="s">
        <v>272</v>
      </c>
      <c r="F144" s="76" t="s">
        <v>272</v>
      </c>
    </row>
    <row r="145" spans="1:6" ht="276" x14ac:dyDescent="0.35">
      <c r="A145" s="74" t="s">
        <v>791</v>
      </c>
      <c r="B145" s="75" t="s">
        <v>792</v>
      </c>
      <c r="C145" s="75" t="s">
        <v>1547</v>
      </c>
      <c r="D145" s="75" t="s">
        <v>793</v>
      </c>
      <c r="E145" s="79" t="s">
        <v>794</v>
      </c>
      <c r="F145" s="76" t="s">
        <v>272</v>
      </c>
    </row>
    <row r="146" spans="1:6" ht="409.5" x14ac:dyDescent="0.35">
      <c r="A146" s="74" t="s">
        <v>795</v>
      </c>
      <c r="B146" s="79" t="s">
        <v>796</v>
      </c>
      <c r="C146" s="79" t="s">
        <v>1548</v>
      </c>
      <c r="D146" s="79" t="s">
        <v>797</v>
      </c>
      <c r="E146" s="79" t="s">
        <v>798</v>
      </c>
      <c r="F146" s="76" t="s">
        <v>272</v>
      </c>
    </row>
    <row r="147" spans="1:6" ht="409.5" x14ac:dyDescent="0.35">
      <c r="A147" s="74" t="s">
        <v>799</v>
      </c>
      <c r="B147" s="79" t="s">
        <v>800</v>
      </c>
      <c r="C147" s="79" t="s">
        <v>272</v>
      </c>
      <c r="D147" s="79" t="s">
        <v>801</v>
      </c>
      <c r="E147" s="79" t="s">
        <v>802</v>
      </c>
      <c r="F147" s="76" t="s">
        <v>272</v>
      </c>
    </row>
    <row r="148" spans="1:6" ht="115" x14ac:dyDescent="0.35">
      <c r="A148" s="74" t="s">
        <v>803</v>
      </c>
      <c r="B148" s="79" t="s">
        <v>804</v>
      </c>
      <c r="C148" s="79" t="s">
        <v>1549</v>
      </c>
      <c r="D148" s="79" t="s">
        <v>805</v>
      </c>
      <c r="E148" s="79" t="s">
        <v>806</v>
      </c>
      <c r="F148" s="76" t="s">
        <v>272</v>
      </c>
    </row>
    <row r="149" spans="1:6" ht="115" x14ac:dyDescent="0.35">
      <c r="A149" s="74" t="s">
        <v>807</v>
      </c>
      <c r="B149" s="79" t="s">
        <v>808</v>
      </c>
      <c r="C149" s="79" t="s">
        <v>272</v>
      </c>
      <c r="D149" s="79" t="s">
        <v>809</v>
      </c>
      <c r="E149" s="79" t="s">
        <v>810</v>
      </c>
      <c r="F149" s="76" t="s">
        <v>272</v>
      </c>
    </row>
    <row r="150" spans="1:6" ht="409.5" x14ac:dyDescent="0.35">
      <c r="A150" s="74" t="s">
        <v>811</v>
      </c>
      <c r="B150" s="79" t="s">
        <v>812</v>
      </c>
      <c r="C150" s="79" t="s">
        <v>272</v>
      </c>
      <c r="D150" s="79" t="s">
        <v>813</v>
      </c>
      <c r="E150" s="79" t="s">
        <v>814</v>
      </c>
      <c r="F150" s="76" t="s">
        <v>272</v>
      </c>
    </row>
    <row r="151" spans="1:6" ht="115" x14ac:dyDescent="0.35">
      <c r="A151" s="74" t="s">
        <v>815</v>
      </c>
      <c r="B151" s="79" t="s">
        <v>816</v>
      </c>
      <c r="C151" s="79" t="s">
        <v>272</v>
      </c>
      <c r="D151" s="79" t="s">
        <v>817</v>
      </c>
      <c r="E151" s="79" t="s">
        <v>818</v>
      </c>
      <c r="F151" s="76" t="s">
        <v>272</v>
      </c>
    </row>
    <row r="152" spans="1:6" ht="409.5" customHeight="1" x14ac:dyDescent="0.35">
      <c r="A152" s="74" t="s">
        <v>819</v>
      </c>
      <c r="B152" s="79" t="s">
        <v>820</v>
      </c>
      <c r="C152" s="79" t="s">
        <v>272</v>
      </c>
      <c r="D152" s="79" t="s">
        <v>821</v>
      </c>
      <c r="E152" s="79" t="s">
        <v>822</v>
      </c>
      <c r="F152" s="76" t="s">
        <v>272</v>
      </c>
    </row>
    <row r="153" spans="1:6" ht="80.5" x14ac:dyDescent="0.35">
      <c r="A153" s="74" t="s">
        <v>823</v>
      </c>
      <c r="B153" s="79" t="s">
        <v>824</v>
      </c>
      <c r="C153" s="79" t="s">
        <v>272</v>
      </c>
      <c r="D153" s="79" t="s">
        <v>825</v>
      </c>
      <c r="E153" s="79" t="s">
        <v>272</v>
      </c>
      <c r="F153" s="76" t="s">
        <v>272</v>
      </c>
    </row>
    <row r="154" spans="1:6" ht="34.5" x14ac:dyDescent="0.35">
      <c r="A154" s="74" t="s">
        <v>826</v>
      </c>
      <c r="B154" s="79" t="s">
        <v>827</v>
      </c>
      <c r="C154" s="79" t="s">
        <v>272</v>
      </c>
      <c r="D154" s="79" t="s">
        <v>828</v>
      </c>
      <c r="E154" s="79" t="s">
        <v>272</v>
      </c>
      <c r="F154" s="76" t="s">
        <v>272</v>
      </c>
    </row>
    <row r="155" spans="1:6" ht="57.5" x14ac:dyDescent="0.35">
      <c r="A155" s="74" t="s">
        <v>829</v>
      </c>
      <c r="B155" s="79" t="s">
        <v>830</v>
      </c>
      <c r="C155" s="79" t="s">
        <v>272</v>
      </c>
      <c r="D155" s="79" t="s">
        <v>831</v>
      </c>
      <c r="E155" s="79" t="s">
        <v>272</v>
      </c>
      <c r="F155" s="76" t="s">
        <v>272</v>
      </c>
    </row>
    <row r="156" spans="1:6" ht="57.5" x14ac:dyDescent="0.35">
      <c r="A156" s="74" t="s">
        <v>832</v>
      </c>
      <c r="B156" s="79" t="s">
        <v>833</v>
      </c>
      <c r="C156" s="79" t="s">
        <v>272</v>
      </c>
      <c r="D156" s="79" t="s">
        <v>834</v>
      </c>
      <c r="E156" s="79" t="s">
        <v>272</v>
      </c>
      <c r="F156" s="76" t="s">
        <v>272</v>
      </c>
    </row>
  </sheetData>
  <pageMargins left="0.7" right="0.7" top="0.56999999999999995" bottom="0.70260416666666703" header="0.3" footer="0.3"/>
  <pageSetup scale="29" fitToHeight="0" orientation="landscape" horizontalDpi="1200" verticalDpi="1200" r:id="rId1"/>
  <headerFooter>
    <oddHeader>&amp;L&amp;G
&amp;"Cambria,Bold"&amp;14Form&amp;C&amp;"Cambria,Regular"  Doc Number: D0000003422
             Name: Product security standard assessment
        Revision: AB&amp;R&amp;"Cambria,Regular"Tab: Controls and Guidance</oddHeader>
    <oddFooter>&amp;L&amp;G&amp;R&amp;"Cambria,Regular"Page &amp;P 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34998626667073579"/>
    <pageSetUpPr fitToPage="1"/>
  </sheetPr>
  <dimension ref="A1:D40"/>
  <sheetViews>
    <sheetView zoomScale="90" zoomScaleNormal="90" zoomScalePageLayoutView="70" workbookViewId="0">
      <pane xSplit="2" ySplit="3" topLeftCell="C16" activePane="bottomRight" state="frozen"/>
      <selection pane="topRight" activeCell="C1" sqref="C1"/>
      <selection pane="bottomLeft" activeCell="A4" sqref="A4"/>
      <selection pane="bottomRight" activeCell="D16" sqref="D16"/>
    </sheetView>
  </sheetViews>
  <sheetFormatPr defaultColWidth="8.54296875" defaultRowHeight="12.5" x14ac:dyDescent="0.35"/>
  <cols>
    <col min="1" max="1" width="39.54296875" style="80" customWidth="1"/>
    <col min="2" max="2" width="53.36328125" style="71" customWidth="1"/>
    <col min="3" max="3" width="30.54296875" style="71" customWidth="1"/>
    <col min="4" max="4" width="80.36328125" style="71" customWidth="1"/>
    <col min="5" max="16384" width="8.54296875" style="71"/>
  </cols>
  <sheetData>
    <row r="1" spans="1:4" ht="15" x14ac:dyDescent="0.3">
      <c r="A1" s="84" t="s">
        <v>986</v>
      </c>
      <c r="B1" s="85"/>
      <c r="C1" s="85"/>
      <c r="D1" s="86"/>
    </row>
    <row r="2" spans="1:4" ht="15" x14ac:dyDescent="0.3">
      <c r="A2" s="87" t="s">
        <v>1001</v>
      </c>
      <c r="B2" s="88"/>
      <c r="C2" s="88"/>
      <c r="D2" s="89"/>
    </row>
    <row r="3" spans="1:4" s="73" customFormat="1" x14ac:dyDescent="0.35">
      <c r="A3" s="72" t="s">
        <v>987</v>
      </c>
      <c r="B3" s="72" t="s">
        <v>988</v>
      </c>
      <c r="C3" s="72" t="s">
        <v>1074</v>
      </c>
      <c r="D3" s="72" t="s">
        <v>1075</v>
      </c>
    </row>
    <row r="4" spans="1:4" ht="170" customHeight="1" x14ac:dyDescent="0.35">
      <c r="A4" s="287" t="s">
        <v>1002</v>
      </c>
      <c r="B4" s="284" t="s">
        <v>994</v>
      </c>
      <c r="C4" s="82" t="s">
        <v>989</v>
      </c>
      <c r="D4" s="75" t="s">
        <v>1445</v>
      </c>
    </row>
    <row r="5" spans="1:4" ht="23" x14ac:dyDescent="0.35">
      <c r="A5" s="288"/>
      <c r="B5" s="285"/>
      <c r="C5" s="82" t="s">
        <v>990</v>
      </c>
      <c r="D5" s="75" t="s">
        <v>993</v>
      </c>
    </row>
    <row r="6" spans="1:4" ht="80.5" x14ac:dyDescent="0.35">
      <c r="A6" s="288"/>
      <c r="B6" s="286"/>
      <c r="C6" s="83" t="s">
        <v>991</v>
      </c>
      <c r="D6" s="79" t="s">
        <v>992</v>
      </c>
    </row>
    <row r="7" spans="1:4" ht="23" x14ac:dyDescent="0.35">
      <c r="A7" s="288"/>
      <c r="B7" s="281" t="s">
        <v>995</v>
      </c>
      <c r="C7" s="83" t="s">
        <v>996</v>
      </c>
      <c r="D7" s="79" t="s">
        <v>999</v>
      </c>
    </row>
    <row r="8" spans="1:4" ht="46" x14ac:dyDescent="0.35">
      <c r="A8" s="288"/>
      <c r="B8" s="282"/>
      <c r="C8" s="83" t="s">
        <v>997</v>
      </c>
      <c r="D8" s="79" t="s">
        <v>1038</v>
      </c>
    </row>
    <row r="9" spans="1:4" x14ac:dyDescent="0.35">
      <c r="A9" s="289"/>
      <c r="B9" s="283"/>
      <c r="C9" s="83" t="s">
        <v>998</v>
      </c>
      <c r="D9" s="79" t="s">
        <v>1000</v>
      </c>
    </row>
    <row r="10" spans="1:4" ht="34.5" x14ac:dyDescent="0.35">
      <c r="A10" s="287" t="s">
        <v>1003</v>
      </c>
      <c r="B10" s="79" t="s">
        <v>1004</v>
      </c>
      <c r="C10" s="290" t="s">
        <v>1005</v>
      </c>
      <c r="D10" s="291"/>
    </row>
    <row r="11" spans="1:4" ht="34.5" x14ac:dyDescent="0.35">
      <c r="A11" s="288"/>
      <c r="B11" s="79" t="s">
        <v>1006</v>
      </c>
      <c r="C11" s="83" t="s">
        <v>1007</v>
      </c>
      <c r="D11" s="79" t="s">
        <v>1008</v>
      </c>
    </row>
    <row r="12" spans="1:4" ht="46" x14ac:dyDescent="0.35">
      <c r="A12" s="288"/>
      <c r="B12" s="79" t="s">
        <v>1018</v>
      </c>
      <c r="C12" s="290" t="s">
        <v>1005</v>
      </c>
      <c r="D12" s="291"/>
    </row>
    <row r="13" spans="1:4" ht="34.5" x14ac:dyDescent="0.35">
      <c r="A13" s="288"/>
      <c r="B13" s="79" t="s">
        <v>1017</v>
      </c>
      <c r="C13" s="290" t="s">
        <v>1005</v>
      </c>
      <c r="D13" s="291"/>
    </row>
    <row r="14" spans="1:4" ht="34.5" x14ac:dyDescent="0.35">
      <c r="A14" s="288"/>
      <c r="B14" s="79" t="s">
        <v>1016</v>
      </c>
      <c r="C14" s="290" t="s">
        <v>1005</v>
      </c>
      <c r="D14" s="291"/>
    </row>
    <row r="15" spans="1:4" ht="34.5" x14ac:dyDescent="0.35">
      <c r="A15" s="288"/>
      <c r="B15" s="79" t="s">
        <v>1015</v>
      </c>
      <c r="C15" s="290" t="s">
        <v>1005</v>
      </c>
      <c r="D15" s="291"/>
    </row>
    <row r="16" spans="1:4" ht="34.5" x14ac:dyDescent="0.35">
      <c r="A16" s="288"/>
      <c r="B16" s="281" t="s">
        <v>1014</v>
      </c>
      <c r="C16" s="83" t="s">
        <v>1009</v>
      </c>
      <c r="D16" s="79" t="s">
        <v>1019</v>
      </c>
    </row>
    <row r="17" spans="1:4" ht="23" x14ac:dyDescent="0.35">
      <c r="A17" s="288"/>
      <c r="B17" s="282"/>
      <c r="C17" s="83" t="s">
        <v>1011</v>
      </c>
      <c r="D17" s="79" t="s">
        <v>1020</v>
      </c>
    </row>
    <row r="18" spans="1:4" ht="23" x14ac:dyDescent="0.35">
      <c r="A18" s="288"/>
      <c r="B18" s="282"/>
      <c r="C18" s="83" t="s">
        <v>1010</v>
      </c>
      <c r="D18" s="79" t="s">
        <v>1021</v>
      </c>
    </row>
    <row r="19" spans="1:4" ht="23" x14ac:dyDescent="0.35">
      <c r="A19" s="288"/>
      <c r="B19" s="283"/>
      <c r="C19" s="83" t="s">
        <v>1012</v>
      </c>
      <c r="D19" s="79" t="s">
        <v>1022</v>
      </c>
    </row>
    <row r="20" spans="1:4" ht="34.5" x14ac:dyDescent="0.35">
      <c r="A20" s="289"/>
      <c r="B20" s="79" t="s">
        <v>1013</v>
      </c>
      <c r="C20" s="290" t="s">
        <v>1005</v>
      </c>
      <c r="D20" s="291"/>
    </row>
    <row r="21" spans="1:4" ht="34.5" x14ac:dyDescent="0.35">
      <c r="A21" s="287" t="s">
        <v>1023</v>
      </c>
      <c r="B21" s="281" t="s">
        <v>1024</v>
      </c>
      <c r="C21" s="83" t="s">
        <v>1027</v>
      </c>
      <c r="D21" s="79" t="s">
        <v>1031</v>
      </c>
    </row>
    <row r="22" spans="1:4" ht="34.5" x14ac:dyDescent="0.35">
      <c r="A22" s="288"/>
      <c r="B22" s="283"/>
      <c r="C22" s="83" t="s">
        <v>1026</v>
      </c>
      <c r="D22" s="79" t="s">
        <v>1030</v>
      </c>
    </row>
    <row r="23" spans="1:4" ht="46" x14ac:dyDescent="0.25">
      <c r="A23" s="289"/>
      <c r="B23" s="90" t="s">
        <v>1025</v>
      </c>
      <c r="C23" s="83" t="s">
        <v>1028</v>
      </c>
      <c r="D23" s="79" t="s">
        <v>1029</v>
      </c>
    </row>
    <row r="24" spans="1:4" ht="34.5" x14ac:dyDescent="0.35">
      <c r="A24" s="287" t="s">
        <v>1037</v>
      </c>
      <c r="B24" s="108" t="s">
        <v>1033</v>
      </c>
      <c r="C24" s="290" t="s">
        <v>1039</v>
      </c>
      <c r="D24" s="291"/>
    </row>
    <row r="25" spans="1:4" ht="34.5" x14ac:dyDescent="0.35">
      <c r="A25" s="288"/>
      <c r="B25" s="281" t="s">
        <v>1032</v>
      </c>
      <c r="C25" s="83" t="s">
        <v>1043</v>
      </c>
      <c r="D25" s="79" t="s">
        <v>1044</v>
      </c>
    </row>
    <row r="26" spans="1:4" ht="34.5" x14ac:dyDescent="0.35">
      <c r="A26" s="288"/>
      <c r="B26" s="282"/>
      <c r="C26" s="83" t="s">
        <v>1040</v>
      </c>
      <c r="D26" s="79" t="s">
        <v>1045</v>
      </c>
    </row>
    <row r="27" spans="1:4" ht="34.5" x14ac:dyDescent="0.35">
      <c r="A27" s="288"/>
      <c r="B27" s="283"/>
      <c r="C27" s="83" t="s">
        <v>1041</v>
      </c>
      <c r="D27" s="79" t="s">
        <v>1042</v>
      </c>
    </row>
    <row r="28" spans="1:4" ht="34.5" x14ac:dyDescent="0.35">
      <c r="A28" s="289"/>
      <c r="B28" s="79" t="s">
        <v>1034</v>
      </c>
      <c r="C28" s="83" t="s">
        <v>1036</v>
      </c>
      <c r="D28" s="79" t="s">
        <v>1035</v>
      </c>
    </row>
    <row r="29" spans="1:4" ht="23" x14ac:dyDescent="0.35">
      <c r="A29" s="287" t="s">
        <v>1046</v>
      </c>
      <c r="B29" s="281" t="s">
        <v>1047</v>
      </c>
      <c r="C29" s="83" t="s">
        <v>1051</v>
      </c>
      <c r="D29" s="79" t="s">
        <v>1053</v>
      </c>
    </row>
    <row r="30" spans="1:4" ht="34.5" x14ac:dyDescent="0.35">
      <c r="A30" s="288"/>
      <c r="B30" s="283"/>
      <c r="C30" s="83" t="s">
        <v>1052</v>
      </c>
      <c r="D30" s="79" t="s">
        <v>1054</v>
      </c>
    </row>
    <row r="31" spans="1:4" ht="46" x14ac:dyDescent="0.35">
      <c r="A31" s="288"/>
      <c r="B31" s="79" t="s">
        <v>1048</v>
      </c>
      <c r="C31" s="83" t="s">
        <v>1057</v>
      </c>
      <c r="D31" s="79" t="s">
        <v>1058</v>
      </c>
    </row>
    <row r="32" spans="1:4" ht="69" x14ac:dyDescent="0.35">
      <c r="A32" s="288"/>
      <c r="B32" s="79" t="s">
        <v>1049</v>
      </c>
      <c r="C32" s="83" t="s">
        <v>1056</v>
      </c>
      <c r="D32" s="79" t="s">
        <v>1055</v>
      </c>
    </row>
    <row r="33" spans="1:4" ht="34.5" x14ac:dyDescent="0.35">
      <c r="A33" s="289"/>
      <c r="B33" s="79" t="s">
        <v>1050</v>
      </c>
      <c r="C33" s="290" t="s">
        <v>1005</v>
      </c>
      <c r="D33" s="291"/>
    </row>
    <row r="34" spans="1:4" ht="103.5" x14ac:dyDescent="0.35">
      <c r="A34" s="287" t="s">
        <v>1059</v>
      </c>
      <c r="B34" s="79" t="s">
        <v>1062</v>
      </c>
      <c r="C34" s="290" t="s">
        <v>1060</v>
      </c>
      <c r="D34" s="291"/>
    </row>
    <row r="35" spans="1:4" ht="103.5" x14ac:dyDescent="0.35">
      <c r="A35" s="289"/>
      <c r="B35" s="79" t="s">
        <v>1061</v>
      </c>
      <c r="C35" s="290" t="s">
        <v>1005</v>
      </c>
      <c r="D35" s="291"/>
    </row>
    <row r="36" spans="1:4" ht="46" x14ac:dyDescent="0.35">
      <c r="A36" s="287" t="s">
        <v>1063</v>
      </c>
      <c r="B36" s="79" t="s">
        <v>1064</v>
      </c>
      <c r="C36" s="83" t="s">
        <v>1067</v>
      </c>
      <c r="D36" s="79" t="s">
        <v>1068</v>
      </c>
    </row>
    <row r="37" spans="1:4" ht="46" x14ac:dyDescent="0.35">
      <c r="A37" s="288"/>
      <c r="B37" s="79" t="s">
        <v>1065</v>
      </c>
      <c r="C37" s="290" t="s">
        <v>1005</v>
      </c>
      <c r="D37" s="291"/>
    </row>
    <row r="38" spans="1:4" ht="57.5" x14ac:dyDescent="0.35">
      <c r="A38" s="289"/>
      <c r="B38" s="79" t="s">
        <v>1066</v>
      </c>
      <c r="C38" s="290" t="s">
        <v>1005</v>
      </c>
      <c r="D38" s="291"/>
    </row>
    <row r="39" spans="1:4" ht="80.5" x14ac:dyDescent="0.35">
      <c r="A39" s="287" t="s">
        <v>1069</v>
      </c>
      <c r="B39" s="79" t="s">
        <v>1071</v>
      </c>
      <c r="C39" s="83" t="s">
        <v>1072</v>
      </c>
      <c r="D39" s="79" t="s">
        <v>1073</v>
      </c>
    </row>
    <row r="40" spans="1:4" ht="46" x14ac:dyDescent="0.35">
      <c r="A40" s="289"/>
      <c r="B40" s="79" t="s">
        <v>1070</v>
      </c>
      <c r="C40" s="290" t="s">
        <v>1005</v>
      </c>
      <c r="D40" s="291"/>
    </row>
  </sheetData>
  <sheetProtection sheet="1" objects="1" scenarios="1"/>
  <mergeCells count="27">
    <mergeCell ref="A36:A38"/>
    <mergeCell ref="C37:D37"/>
    <mergeCell ref="C38:D38"/>
    <mergeCell ref="A39:A40"/>
    <mergeCell ref="C40:D40"/>
    <mergeCell ref="B29:B30"/>
    <mergeCell ref="A29:A33"/>
    <mergeCell ref="C33:D33"/>
    <mergeCell ref="C34:D34"/>
    <mergeCell ref="C35:D35"/>
    <mergeCell ref="A34:A35"/>
    <mergeCell ref="C20:D20"/>
    <mergeCell ref="A10:A20"/>
    <mergeCell ref="B21:B22"/>
    <mergeCell ref="A21:A23"/>
    <mergeCell ref="B25:B27"/>
    <mergeCell ref="A24:A28"/>
    <mergeCell ref="C24:D24"/>
    <mergeCell ref="B7:B9"/>
    <mergeCell ref="B4:B6"/>
    <mergeCell ref="A4:A9"/>
    <mergeCell ref="C10:D10"/>
    <mergeCell ref="B16:B19"/>
    <mergeCell ref="C12:D12"/>
    <mergeCell ref="C13:D13"/>
    <mergeCell ref="C14:D14"/>
    <mergeCell ref="C15:D15"/>
  </mergeCells>
  <pageMargins left="0.7" right="0.7" top="0.75" bottom="0.75" header="0.3" footer="0.3"/>
  <pageSetup scale="44" fitToHeight="0" orientation="portrait" horizontalDpi="1200" verticalDpi="1200" r:id="rId1"/>
  <headerFooter>
    <oddHeader>&amp;L&amp;G
&amp;"Cambria,Bold"&amp;14Form&amp;C&amp;"Cambria,Regular"  Doc Number: D0000003422
             Name: Product security standard assessment
        Revision: AB&amp;R&amp;"Cambria,Regular"Tab: Privacy BR</oddHeader>
    <oddFooter>&amp;L&amp;G&amp;R&amp;"Cambria,Regular"Page &amp;P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663BCAEFF285478CCB19485035D25B" ma:contentTypeVersion="4" ma:contentTypeDescription="Create a new document." ma:contentTypeScope="" ma:versionID="340b8ee5f2f540dc31777feaf19f603f">
  <xsd:schema xmlns:xsd="http://www.w3.org/2001/XMLSchema" xmlns:xs="http://www.w3.org/2001/XMLSchema" xmlns:p="http://schemas.microsoft.com/office/2006/metadata/properties" xmlns:ns2="f2d8b341-c2fb-4100-be3a-cc1ff4af97bd" targetNamespace="http://schemas.microsoft.com/office/2006/metadata/properties" ma:root="true" ma:fieldsID="5bcab604518a700f8163d1d49e2f9267" ns2:_="">
    <xsd:import namespace="f2d8b341-c2fb-4100-be3a-cc1ff4af97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8b341-c2fb-4100-be3a-cc1ff4af97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94B37F-6F31-4268-BC30-F39A69423C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d8b341-c2fb-4100-be3a-cc1ff4af97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43A82B-CC17-44A7-8AAA-DF72F4EE7CAD}">
  <ds:schemaRefs>
    <ds:schemaRef ds:uri="f2d8b341-c2fb-4100-be3a-cc1ff4af97bd"/>
    <ds:schemaRef ds:uri="http://schemas.microsoft.com/office/infopath/2007/PartnerControl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http://purl.org/dc/terms/"/>
    <ds:schemaRef ds:uri="http://purl.org/dc/elements/1.1/"/>
    <ds:schemaRef ds:uri="http://purl.org/dc/dcmitype/"/>
  </ds:schemaRefs>
</ds:datastoreItem>
</file>

<file path=customXml/itemProps3.xml><?xml version="1.0" encoding="utf-8"?>
<ds:datastoreItem xmlns:ds="http://schemas.openxmlformats.org/officeDocument/2006/customXml" ds:itemID="{4832F9AC-5D95-4958-91E4-30F525DDA9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Header</vt:lpstr>
      <vt:lpstr>Capabilities Assessment</vt:lpstr>
      <vt:lpstr>Security Controls Assessment</vt:lpstr>
      <vt:lpstr>Privacy Controls Assessment</vt:lpstr>
      <vt:lpstr>Logic Table</vt:lpstr>
      <vt:lpstr>Impact Levels</vt:lpstr>
      <vt:lpstr>Capabilities and MDS2</vt:lpstr>
      <vt:lpstr>Controls and Guidance</vt:lpstr>
      <vt:lpstr>Privacy BR</vt:lpstr>
      <vt:lpstr>'Capabilities and MDS2'!Print_Area</vt:lpstr>
      <vt:lpstr>'Capabilities Assessment'!Print_Area</vt:lpstr>
      <vt:lpstr>Header!Print_Area</vt:lpstr>
      <vt:lpstr>'Privacy Controls Assessment'!Print_Area</vt:lpstr>
      <vt:lpstr>'Capabilities and MDS2'!Print_Titles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2022-03-18T11:06:35Z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0x010100F9663BCAEFF285478CCB19485035D25B</vt:lpwstr>
  </property>
  <property fmtid="{D5CDD505-2E9C-101B-9397-08002B2CF9AE}" pid="3" name="MSIP_Label_40993bd6-1ede-4830-9dba-3224251d6855_Enabled">
    <vt:lpwstr>true</vt:lpwstr>
  </property>
  <property fmtid="{D5CDD505-2E9C-101B-9397-08002B2CF9AE}" pid="4" name="MSIP_Label_40993bd6-1ede-4830-9dba-3224251d6855_SetDate">
    <vt:lpwstr>2022-03-04T10:48:43Z</vt:lpwstr>
  </property>
  <property fmtid="{D5CDD505-2E9C-101B-9397-08002B2CF9AE}" pid="5" name="MSIP_Label_40993bd6-1ede-4830-9dba-3224251d6855_Method">
    <vt:lpwstr>Privileged</vt:lpwstr>
  </property>
  <property fmtid="{D5CDD505-2E9C-101B-9397-08002B2CF9AE}" pid="6" name="MSIP_Label_40993bd6-1ede-4830-9dba-3224251d6855_Name">
    <vt:lpwstr>Business</vt:lpwstr>
  </property>
  <property fmtid="{D5CDD505-2E9C-101B-9397-08002B2CF9AE}" pid="7" name="MSIP_Label_40993bd6-1ede-4830-9dba-3224251d6855_SiteId">
    <vt:lpwstr>311b3378-8e8a-4b5e-a33f-e80a3d8ba60a</vt:lpwstr>
  </property>
  <property fmtid="{D5CDD505-2E9C-101B-9397-08002B2CF9AE}" pid="8" name="MSIP_Label_40993bd6-1ede-4830-9dba-3224251d6855_ActionId">
    <vt:lpwstr>37be7d23-f382-4131-b516-d5c4216d9f64</vt:lpwstr>
  </property>
  <property fmtid="{D5CDD505-2E9C-101B-9397-08002B2CF9AE}" pid="9" name="MSIP_Label_40993bd6-1ede-4830-9dba-3224251d6855_ContentBits">
    <vt:lpwstr>0</vt:lpwstr>
  </property>
</Properties>
</file>