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5-7/Routed for sign off 24.03.2022/Yet to route/"/>
    </mc:Choice>
  </mc:AlternateContent>
  <xr:revisionPtr revIDLastSave="224" documentId="13_ncr:1_{7679B1D3-99E8-4A60-B1AA-E18042C8A5DE}" xr6:coauthVersionLast="47" xr6:coauthVersionMax="47" xr10:uidLastSave="{B42ADE0D-D2E0-4FDA-88C0-83BFA423AF15}"/>
  <bookViews>
    <workbookView xWindow="-108" yWindow="-108" windowWidth="23256" windowHeight="12576" tabRatio="500"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Table'!$3:$8</definedName>
    <definedName name="_xlnm.Print_Titles" localSheetId="9">'Privacy BR'!$3:$3</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<sst xmlns="http://schemas.openxmlformats.org/spreadsheetml/2006/main" count="2984" uniqueCount="1704">
  <si>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</si>
  <si>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</si>
  <si>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</si>
  <si>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</si>
  <si>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</si>
  <si>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</si>
  <si>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</si>
  <si>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</si>
  <si>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</si>
  <si>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</si>
  <si>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</si>
  <si>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</si>
  <si>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</si>
  <si>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</si>
  <si>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</si>
  <si>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</si>
  <si>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</si>
  <si>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</si>
  <si>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</si>
  <si>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</si>
  <si>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</si>
  <si>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</si>
  <si>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</si>
  <si>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</si>
  <si>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</si>
  <si>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</si>
  <si>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</si>
  <si>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</si>
  <si>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</si>
  <si>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</si>
  <si>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</si>
  <si>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</si>
  <si>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</si>
  <si>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</si>
  <si>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</si>
  <si>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</si>
  <si>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</si>
  <si>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</si>
  <si>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</si>
  <si>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</si>
  <si>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</si>
  <si>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</si>
  <si>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</si>
  <si>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</si>
  <si>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</si>
  <si>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</si>
  <si>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</si>
  <si>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</si>
  <si>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</si>
  <si>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</si>
  <si>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</si>
  <si>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</si>
  <si>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</si>
  <si>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</si>
  <si>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</si>
  <si>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</si>
  <si>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</si>
  <si>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</si>
  <si>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</si>
  <si>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</si>
  <si>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</si>
  <si>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</si>
  <si>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</si>
  <si>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</si>
  <si>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</si>
  <si>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</si>
  <si>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</si>
  <si>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</si>
  <si>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</si>
  <si>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</si>
  <si>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</si>
  <si>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</si>
  <si>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</si>
  <si>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</si>
  <si>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</si>
  <si>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</si>
  <si>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</si>
  <si>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</si>
  <si>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</si>
  <si>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</si>
  <si>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</si>
  <si>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</si>
  <si>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</si>
  <si>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</si>
  <si>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</si>
  <si>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</si>
  <si>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</si>
  <si>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</si>
  <si>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</si>
  <si>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</si>
  <si>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</si>
  <si>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</si>
  <si>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</si>
  <si>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</si>
  <si>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</si>
  <si>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</si>
  <si>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</si>
  <si>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</si>
  <si>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</si>
  <si>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</si>
  <si>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</si>
  <si>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</si>
  <si>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</si>
  <si>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</si>
  <si>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</si>
  <si>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</si>
  <si>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</si>
  <si>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</si>
  <si>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</si>
  <si>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</si>
  <si>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</si>
  <si>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</si>
  <si>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</si>
  <si>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</si>
  <si>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</si>
  <si>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</si>
  <si>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</si>
  <si>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</si>
  <si>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</si>
  <si>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</si>
  <si>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</si>
  <si>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</si>
  <si>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</si>
  <si>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</si>
  <si>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</si>
  <si>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</si>
  <si>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</si>
  <si>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</si>
  <si>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</si>
  <si>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</si>
  <si>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</si>
  <si>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</si>
  <si>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</si>
  <si>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</si>
  <si>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</si>
  <si>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</si>
  <si>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</si>
  <si>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</si>
  <si>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</si>
  <si>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</si>
  <si>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</si>
  <si>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</si>
  <si>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</si>
  <si>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</si>
  <si>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</si>
  <si>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</si>
  <si>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</si>
  <si>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</si>
  <si>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</si>
  <si>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</si>
  <si>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</si>
  <si>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</si>
  <si>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</si>
  <si>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</si>
  <si>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</si>
  <si>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</si>
  <si>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</si>
  <si>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</si>
  <si>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</si>
  <si>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</si>
  <si>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</si>
  <si>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</si>
  <si>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</si>
  <si>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</si>
  <si>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</si>
  <si>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</si>
  <si>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</si>
  <si>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</si>
  <si>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</si>
  <si>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</si>
  <si>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</si>
  <si>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</si>
  <si>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</si>
  <si>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</si>
  <si>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</si>
  <si>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</si>
  <si>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</si>
  <si>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</si>
  <si>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</si>
  <si>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</si>
  <si>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</si>
  <si>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</si>
  <si>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</si>
  <si>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</si>
  <si>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</si>
  <si>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</si>
  <si>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</si>
  <si>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</si>
  <si>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</si>
  <si>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</si>
  <si>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</si>
  <si>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</si>
  <si>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</si>
  <si>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</si>
  <si>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</si>
  <si>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</si>
  <si>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</si>
  <si>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</si>
  <si>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</si>
  <si>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</si>
  <si>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</si>
  <si>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</si>
  <si>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</si>
  <si>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</si>
  <si>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</si>
  <si>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</si>
  <si>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</si>
  <si>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</si>
  <si>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</si>
  <si>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</si>
  <si>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</si>
  <si>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</si>
  <si>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</si>
  <si>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</si>
  <si>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</si>
  <si>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</si>
  <si>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</si>
  <si>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</si>
  <si>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</si>
  <si>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</si>
  <si>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</si>
  <si>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</si>
  <si>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</si>
  <si>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</si>
  <si>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</si>
  <si>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</si>
  <si>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</si>
  <si>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</si>
  <si>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</si>
  <si>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</si>
  <si>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</si>
  <si>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</si>
  <si>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</si>
  <si>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</si>
  <si>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</si>
  <si>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</si>
  <si>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</si>
  <si>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</si>
  <si>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</si>
  <si>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</si>
  <si>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</si>
  <si>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</si>
  <si>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</si>
  <si>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</si>
  <si>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</si>
  <si>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</si>
  <si>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</si>
  <si>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</si>
  <si>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</si>
  <si>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</si>
  <si>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</si>
  <si>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</si>
  <si>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</si>
  <si>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</si>
  <si>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</si>
  <si>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</si>
  <si>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</si>
  <si>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</si>
  <si>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</si>
  <si>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</si>
  <si>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</si>
  <si>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</si>
  <si>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</si>
  <si>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</si>
  <si>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</si>
  <si>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</si>
  <si>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</si>
  <si>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</si>
  <si>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</si>
  <si>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</si>
  <si>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</si>
  <si>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</si>
  <si>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</si>
  <si>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</si>
  <si>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</si>
  <si>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</si>
  <si>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</si>
  <si>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</si>
  <si>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</si>
  <si>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</si>
  <si>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</si>
  <si>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</si>
  <si>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</si>
  <si>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</si>
  <si>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</si>
  <si>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</si>
  <si>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</si>
  <si>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</si>
  <si>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</si>
  <si>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</si>
  <si>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</si>
  <si>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</si>
  <si>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</si>
  <si>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</si>
  <si>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</si>
  <si>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</si>
  <si>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</si>
  <si>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</si>
  <si>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</si>
  <si>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</si>
  <si>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</si>
  <si>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</si>
  <si>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</si>
  <si>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</si>
  <si>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</si>
  <si>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</si>
  <si>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</si>
  <si>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</si>
  <si>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</si>
  <si>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</si>
  <si>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</si>
  <si>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</si>
  <si>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</si>
  <si>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</si>
  <si>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</si>
  <si>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</si>
  <si>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</si>
  <si>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</si>
  <si>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</si>
  <si>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</si>
  <si>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</si>
  <si>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</si>
  <si>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</si>
  <si>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</si>
  <si>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</si>
  <si>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</si>
  <si>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</si>
  <si>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</si>
  <si>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</si>
  <si>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</si>
  <si>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</si>
  <si>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</si>
  <si>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</si>
  <si>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</si>
  <si>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</si>
  <si>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</si>
  <si>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</si>
  <si>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</si>
  <si>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</si>
  <si>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</si>
  <si>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</si>
  <si>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</si>
  <si>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</si>
  <si>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</si>
  <si>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</si>
  <si>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</si>
  <si>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</si>
  <si>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</si>
  <si>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</si>
  <si>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</si>
  <si>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</si>
  <si>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</si>
  <si>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</si>
  <si>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</si>
  <si>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</si>
  <si>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</si>
  <si>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</si>
  <si>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</si>
  <si>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</si>
  <si>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</si>
  <si>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</si>
  <si>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</si>
  <si>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</si>
  <si>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</si>
  <si>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</si>
  <si>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</si>
  <si>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</si>
  <si>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</si>
  <si>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</si>
  <si>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</si>
  <si>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</si>
  <si>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</si>
  <si>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</si>
  <si>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</si>
  <si>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</si>
  <si>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</si>
  <si>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</si>
  <si>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</si>
  <si>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</si>
  <si>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</si>
  <si>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</si>
  <si>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</si>
  <si>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</si>
  <si>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</si>
  <si>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</si>
  <si>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</si>
  <si>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</si>
  <si>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</si>
  <si>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</si>
  <si>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</si>
  <si>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</si>
  <si>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</si>
  <si>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</si>
  <si>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</si>
  <si>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</si>
  <si>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</si>
  <si>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</si>
  <si>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</si>
  <si>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</si>
  <si>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</si>
  <si>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</si>
  <si>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</si>
  <si>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</si>
  <si>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</si>
  <si>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</si>
  <si>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</si>
  <si>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</si>
  <si>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</si>
  <si>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</si>
  <si>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</si>
  <si>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</si>
  <si>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</si>
  <si>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</si>
  <si>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</si>
  <si>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</si>
  <si>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</si>
  <si>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</si>
  <si>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</si>
  <si>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</si>
  <si>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</si>
  <si>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</si>
  <si>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</si>
  <si>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</si>
  <si>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</si>
  <si>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</si>
  <si>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</si>
  <si>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</si>
  <si>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</si>
  <si>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</si>
  <si>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</si>
  <si>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</si>
  <si>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</si>
  <si>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</si>
  <si>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</si>
  <si>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</si>
  <si>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</si>
  <si>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</si>
  <si>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</si>
  <si>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</si>
  <si>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</si>
  <si>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</si>
  <si>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</si>
  <si>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</si>
  <si>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</si>
  <si>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</si>
  <si>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</si>
  <si>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</si>
  <si>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</si>
  <si>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</si>
  <si>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</si>
  <si>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</si>
  <si>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</si>
  <si>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</si>
  <si>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</si>
  <si>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</si>
  <si>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</si>
  <si>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</si>
  <si>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</si>
  <si>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</si>
  <si>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</si>
  <si>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</si>
  <si>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</si>
  <si>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</si>
  <si>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</si>
  <si>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</si>
  <si>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</si>
  <si>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</si>
  <si>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</si>
  <si>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</si>
  <si>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</si>
  <si>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</si>
  <si>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</si>
  <si>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</si>
  <si>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</si>
  <si>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</si>
  <si>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</si>
  <si>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</si>
  <si>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</si>
  <si>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</si>
  <si>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</si>
  <si>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</si>
  <si>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</si>
  <si>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</si>
  <si>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</si>
  <si>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</si>
  <si>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</si>
  <si>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</si>
  <si>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</si>
  <si>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</si>
  <si>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</si>
  <si>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</si>
  <si>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</si>
  <si>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</si>
  <si>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</si>
  <si>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</si>
  <si>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</si>
  <si>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</si>
  <si>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</si>
  <si>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</si>
  <si>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</si>
  <si>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</si>
  <si>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</si>
  <si>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</si>
  <si>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</si>
  <si>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</si>
  <si>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</si>
  <si>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</si>
  <si>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</si>
  <si>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</si>
  <si>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</si>
  <si>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</si>
  <si>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</si>
  <si>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</si>
  <si>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</si>
  <si>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</si>
  <si>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</si>
  <si>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</si>
  <si>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</si>
  <si>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</si>
  <si>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</si>
  <si>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</si>
  <si>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</si>
  <si>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</si>
  <si>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</si>
  <si>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</si>
  <si>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</si>
  <si>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</si>
  <si>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</si>
  <si>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</si>
  <si>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</si>
  <si>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</si>
  <si>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</si>
  <si>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</si>
  <si>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</si>
  <si>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</si>
  <si>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</si>
  <si>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</si>
  <si>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</si>
  <si>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</si>
  <si>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</si>
  <si>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</si>
  <si>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</si>
  <si>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</si>
  <si>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</si>
  <si>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</si>
  <si>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</si>
  <si>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</si>
  <si>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</si>
  <si>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</si>
  <si>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</si>
  <si>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</si>
  <si>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</si>
  <si>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</si>
  <si>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</si>
  <si>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</si>
  <si>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</si>
  <si>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</si>
  <si>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</si>
  <si>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</si>
  <si>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</si>
  <si>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</si>
  <si>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</si>
  <si>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</si>
  <si>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</si>
  <si>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</si>
  <si>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</si>
  <si>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</si>
  <si>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</si>
  <si>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</si>
  <si>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</si>
  <si>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</si>
  <si>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</si>
  <si>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</si>
  <si>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</si>
  <si>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</si>
  <si>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</si>
  <si>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</si>
  <si>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</si>
  <si>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</si>
  <si>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</si>
  <si>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</si>
  <si>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</si>
  <si>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</si>
  <si>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</si>
  <si>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</si>
  <si>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</si>
  <si>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</si>
  <si>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</si>
  <si>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</si>
  <si>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</si>
  <si>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</si>
  <si>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</si>
  <si>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</si>
  <si>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</si>
  <si>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</si>
  <si>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</si>
  <si>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</si>
  <si>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</si>
  <si>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</si>
  <si>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</si>
  <si>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</si>
  <si>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</si>
  <si>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</si>
  <si>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</si>
  <si>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</si>
  <si>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</si>
  <si>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</si>
  <si>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</si>
  <si>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</si>
  <si>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</si>
  <si>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</si>
  <si>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</si>
  <si>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</si>
  <si>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</si>
  <si>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</si>
  <si>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</si>
  <si>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</si>
  <si>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</si>
  <si>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</si>
  <si>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</si>
  <si>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</si>
  <si>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</si>
  <si>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</si>
  <si>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</si>
  <si>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</si>
  <si>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</si>
  <si>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</si>
  <si>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</si>
  <si>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</si>
  <si>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</si>
  <si>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</si>
  <si>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</si>
  <si>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</si>
  <si>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</si>
  <si>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</si>
  <si>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</si>
  <si>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</si>
  <si>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</si>
  <si>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</si>
  <si>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</si>
  <si>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</si>
  <si>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</si>
  <si>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</si>
  <si>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</si>
  <si>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</si>
  <si>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</si>
  <si>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</si>
  <si>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</si>
  <si>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</si>
  <si>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</si>
  <si>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</si>
  <si>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</si>
  <si>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</si>
  <si>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</si>
  <si>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</si>
  <si>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</si>
  <si>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</si>
  <si>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</si>
  <si>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</si>
  <si>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</si>
  <si>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</si>
  <si>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</si>
  <si>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</si>
  <si>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</si>
  <si>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</si>
  <si>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</si>
  <si>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</si>
  <si>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</si>
  <si>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</si>
  <si>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</si>
  <si>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</si>
  <si>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</si>
  <si>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</si>
  <si>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</si>
  <si>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</si>
  <si>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</si>
  <si>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</si>
  <si>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</si>
  <si>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</si>
  <si>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</si>
  <si>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</si>
  <si>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</si>
  <si>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</si>
  <si>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</si>
  <si>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</si>
  <si>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</si>
  <si>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</si>
  <si>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</si>
  <si>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</si>
  <si>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</si>
  <si>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</si>
  <si>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</si>
  <si>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</si>
  <si>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</si>
  <si>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</si>
  <si>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</si>
  <si>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</si>
  <si>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</si>
  <si>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</si>
  <si>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</si>
  <si>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</si>
  <si>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</si>
  <si>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</si>
  <si>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</si>
  <si>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</si>
  <si>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</si>
  <si>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</si>
  <si>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</si>
  <si>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</si>
  <si>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</si>
  <si>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</si>
  <si>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</si>
  <si>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</si>
  <si>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</si>
  <si>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</si>
  <si>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</si>
  <si>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</si>
  <si>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</si>
  <si>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</si>
  <si>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</si>
  <si>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</si>
  <si>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</si>
  <si>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</si>
  <si>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</si>
  <si>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</si>
  <si>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</si>
  <si>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</si>
  <si>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</si>
  <si>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</si>
  <si>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</si>
  <si>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</si>
  <si>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</si>
  <si>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</si>
  <si>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</si>
  <si>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</si>
  <si>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</si>
  <si>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</si>
  <si>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</si>
  <si>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</si>
  <si>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</si>
  <si>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</si>
  <si>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</si>
  <si>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</si>
  <si>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</si>
  <si>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</si>
  <si>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</si>
  <si>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</si>
  <si>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</si>
  <si>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</si>
  <si>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</si>
  <si>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</si>
  <si>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</si>
  <si>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</si>
  <si>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</si>
  <si>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</si>
  <si>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</si>
  <si>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</si>
  <si>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</si>
  <si>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</si>
  <si>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</si>
  <si>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</si>
  <si>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</si>
  <si>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</si>
  <si>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</si>
  <si>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</si>
  <si>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</si>
  <si>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</si>
  <si>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</si>
  <si>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</si>
  <si>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</si>
  <si>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</si>
  <si>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</si>
  <si>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</si>
  <si>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</si>
  <si>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</si>
  <si>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</si>
  <si>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</si>
  <si>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</si>
  <si>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</si>
  <si>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</si>
  <si>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</si>
  <si>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</si>
  <si>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</si>
  <si>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</si>
  <si>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</si>
  <si>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</si>
  <si>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</si>
  <si>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</si>
  <si>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</si>
  <si>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</si>
  <si>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</si>
  <si>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</si>
  <si>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</si>
  <si>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</si>
  <si>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</si>
  <si>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</si>
  <si>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</si>
  <si>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</si>
  <si>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</si>
  <si>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</si>
  <si>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</si>
  <si>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</si>
  <si>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</si>
  <si>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</si>
  <si>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</si>
  <si>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</si>
  <si>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</si>
  <si>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</si>
  <si>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</si>
  <si>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</si>
  <si>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</si>
  <si>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</si>
  <si>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</si>
  <si>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</si>
  <si>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</si>
  <si>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</si>
  <si>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</si>
  <si>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</si>
  <si>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</si>
  <si>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</si>
  <si>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</si>
  <si>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</si>
  <si>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</si>
  <si>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</si>
  <si>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</si>
  <si>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</si>
  <si>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</si>
  <si>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</si>
  <si>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</si>
  <si>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</si>
  <si>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</si>
  <si>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</si>
  <si>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</si>
  <si>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</si>
  <si>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</si>
  <si>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</si>
  <si>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</si>
  <si>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</si>
  <si>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</si>
  <si>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</si>
  <si>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</si>
  <si>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</si>
  <si>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</si>
  <si>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</si>
  <si>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</si>
  <si>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</si>
  <si>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</si>
  <si>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</si>
  <si>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</si>
  <si>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</si>
  <si>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</si>
  <si>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</si>
  <si>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</si>
  <si>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</si>
  <si>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</si>
  <si>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</si>
  <si>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</si>
  <si>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</si>
  <si>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</si>
  <si>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</si>
  <si>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</si>
  <si>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</si>
  <si>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</si>
  <si>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</si>
  <si>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</si>
  <si>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</si>
  <si>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</si>
  <si>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</si>
  <si>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</si>
  <si>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</si>
  <si>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</si>
  <si>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</si>
  <si>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</si>
  <si>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</si>
  <si>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</si>
  <si>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</si>
  <si>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</si>
  <si>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</si>
  <si>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</si>
  <si>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</si>
  <si>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</si>
  <si>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</si>
  <si>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</si>
  <si>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</si>
  <si>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</si>
  <si>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</si>
  <si>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</si>
  <si>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</si>
  <si>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</si>
  <si>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</si>
  <si>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</si>
  <si>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</si>
  <si>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</si>
  <si>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</si>
  <si>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</si>
  <si>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</si>
  <si>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</si>
  <si>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</si>
  <si>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</si>
  <si>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</si>
  <si>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</si>
  <si>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</si>
  <si>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</si>
  <si>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</si>
  <si>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</si>
  <si>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</si>
  <si>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</si>
  <si>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</si>
  <si>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</si>
  <si>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</si>
  <si>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</si>
  <si>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</si>
  <si>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</si>
  <si>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</si>
  <si>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</si>
  <si>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</si>
  <si>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</si>
  <si>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</si>
  <si>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</si>
  <si>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</si>
  <si>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</si>
  <si>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</si>
  <si>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</si>
  <si>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</si>
  <si>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</si>
  <si>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</si>
  <si>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</si>
  <si>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</si>
  <si>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</si>
  <si>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</si>
  <si>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</si>
  <si>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</si>
  <si>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</si>
  <si>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</si>
  <si>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</si>
  <si>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</si>
  <si>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</si>
  <si>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</si>
  <si>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</si>
  <si>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</si>
  <si>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</si>
  <si>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</si>
  <si>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</si>
  <si>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</si>
  <si>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</si>
  <si>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</si>
  <si>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</si>
  <si>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</si>
  <si>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</si>
  <si>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</si>
  <si>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</si>
  <si>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</si>
  <si>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</si>
  <si>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</si>
  <si>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</si>
  <si>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</si>
  <si>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</si>
  <si>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</si>
  <si>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</si>
  <si>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</si>
  <si>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</si>
  <si>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</si>
  <si>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</si>
  <si>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</si>
  <si>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</si>
  <si>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</si>
  <si>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</si>
  <si>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</si>
  <si>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</si>
  <si>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</si>
  <si>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</si>
  <si>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</si>
  <si>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</si>
  <si>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</si>
  <si>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</si>
  <si>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</si>
  <si>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</si>
  <si>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</si>
  <si>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</si>
  <si>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</si>
  <si>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</si>
  <si>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</si>
  <si>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</si>
  <si>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</si>
  <si>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</si>
  <si>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</si>
  <si>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</si>
  <si>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</si>
  <si>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</si>
  <si>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</si>
  <si>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</si>
  <si>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</si>
  <si>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</si>
  <si>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</si>
  <si>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</si>
  <si>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</si>
  <si>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</si>
  <si>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</si>
  <si>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</si>
  <si>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</si>
  <si>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</si>
  <si>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</si>
  <si>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</si>
  <si>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</si>
  <si>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</si>
  <si>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</si>
  <si>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</si>
  <si>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</si>
  <si>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</si>
  <si>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</si>
  <si>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</si>
  <si>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</si>
  <si>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</si>
  <si>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</si>
  <si>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</si>
  <si>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</si>
  <si>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</si>
  <si>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</si>
  <si>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</si>
  <si>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</si>
  <si>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</si>
  <si>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</si>
  <si>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</si>
  <si>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</si>
  <si>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</si>
  <si>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</si>
  <si>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</si>
  <si>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</si>
  <si>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</si>
  <si>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</si>
  <si>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</si>
  <si>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</si>
  <si>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</si>
  <si>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</si>
  <si>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</si>
  <si>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</si>
  <si>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</si>
  <si>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</si>
  <si>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</si>
  <si>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</si>
  <si>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</si>
  <si>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</si>
  <si>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</si>
  <si>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</si>
  <si>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</si>
  <si>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</si>
  <si>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</si>
  <si>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</si>
  <si>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</si>
  <si>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</si>
  <si>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</si>
  <si>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</si>
  <si>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</si>
  <si>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</si>
  <si>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</si>
  <si>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</si>
  <si>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</si>
  <si>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</si>
  <si>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</si>
  <si>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</si>
  <si>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</si>
  <si>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</si>
  <si>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</si>
  <si>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</si>
  <si>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</si>
  <si>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</si>
  <si>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</si>
  <si>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</si>
  <si>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</si>
  <si>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</si>
  <si>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</si>
  <si>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</si>
  <si>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</si>
  <si>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</si>
  <si>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</si>
  <si>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</si>
  <si>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</si>
  <si>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</si>
  <si>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</si>
  <si>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</si>
  <si>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</si>
  <si>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</si>
  <si>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</si>
  <si>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</si>
  <si>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</si>
  <si>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</si>
  <si>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</si>
  <si>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</si>
  <si>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</si>
  <si>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</si>
  <si>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</si>
  <si>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</si>
  <si>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</si>
  <si>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</si>
  <si>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</si>
  <si>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</si>
  <si>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</si>
  <si>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</si>
  <si>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</si>
  <si>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</si>
  <si>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</si>
  <si>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</si>
  <si>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</si>
  <si>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</si>
  <si>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</si>
  <si>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</si>
  <si>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</si>
  <si>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</si>
  <si>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</si>
  <si>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</si>
  <si>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</si>
  <si>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</si>
  <si>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</si>
  <si>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</si>
  <si>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</si>
  <si>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</si>
  <si>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</si>
  <si>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</si>
  <si>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</si>
  <si>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</si>
  <si>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</si>
  <si>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</si>
  <si>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</si>
  <si>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</si>
  <si>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</si>
  <si>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</si>
  <si>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</si>
  <si>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</si>
  <si>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</si>
  <si>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</si>
  <si>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</si>
  <si>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</si>
  <si>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</si>
  <si>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</si>
  <si>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</si>
  <si>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</si>
  <si>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</si>
  <si>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</si>
  <si>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</si>
  <si>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</si>
  <si>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</si>
  <si>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</si>
  <si>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</si>
  <si>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</si>
  <si>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</si>
  <si>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</si>
  <si>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</si>
  <si>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</si>
  <si>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</si>
  <si>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</si>
  <si>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</si>
  <si>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</si>
  <si>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</si>
  <si>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</si>
  <si>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</si>
  <si>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</si>
  <si>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</si>
  <si>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</si>
  <si>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</si>
  <si>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</si>
  <si>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</si>
  <si>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</si>
  <si>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</si>
  <si>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</si>
  <si>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</si>
  <si>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</si>
  <si>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</si>
  <si>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</si>
  <si>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</si>
  <si>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</si>
  <si>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</si>
  <si>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</si>
  <si>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</si>
  <si>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</si>
  <si>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</si>
  <si>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</si>
  <si>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</si>
  <si>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</si>
  <si>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</si>
  <si>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</si>
  <si>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</si>
  <si>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</si>
  <si>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</si>
  <si>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</si>
  <si>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</si>
  <si>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</si>
  <si>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</si>
  <si>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</si>
  <si>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</si>
  <si>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</si>
  <si>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</si>
  <si>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</si>
  <si>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</si>
  <si>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</si>
  <si>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</si>
  <si>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</si>
  <si>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</si>
  <si>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</si>
  <si>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</si>
  <si>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</si>
  <si>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</si>
  <si>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</si>
  <si>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</si>
  <si>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</si>
  <si>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</si>
  <si>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</si>
  <si>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</si>
  <si>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</si>
  <si>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</si>
  <si>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</si>
  <si>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</si>
  <si>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</si>
  <si>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</si>
  <si>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</si>
  <si>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</si>
  <si>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</si>
  <si>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</si>
  <si>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</si>
  <si>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</si>
  <si>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</si>
  <si>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</si>
  <si>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</si>
  <si>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</si>
  <si>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</si>
  <si>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</si>
  <si>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</si>
  <si>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</si>
  <si>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</si>
  <si>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</si>
  <si>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</si>
  <si>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</si>
  <si>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</si>
  <si>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</si>
  <si>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</si>
  <si>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</si>
  <si>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</si>
  <si>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</si>
  <si>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</si>
  <si>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</si>
  <si>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</si>
  <si>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</si>
  <si>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</si>
  <si>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</si>
  <si>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</si>
  <si>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</si>
  <si>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</si>
  <si>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</si>
  <si>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</si>
  <si>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</si>
  <si>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</si>
  <si>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</si>
  <si>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</si>
  <si>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</si>
  <si>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</si>
  <si>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</si>
  <si>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</si>
  <si>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</si>
  <si>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</si>
  <si>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</si>
  <si>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</si>
  <si>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</si>
  <si>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</si>
  <si>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</si>
  <si>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</si>
  <si>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</si>
  <si>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</si>
  <si>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</si>
  <si>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</si>
  <si>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</si>
  <si>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</si>
  <si>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</si>
  <si>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</si>
  <si>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</si>
  <si>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</si>
  <si>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</si>
  <si>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</si>
  <si>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</si>
  <si>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</si>
  <si>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</si>
  <si>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</si>
  <si>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</si>
  <si>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</si>
  <si>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</si>
  <si>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</si>
  <si>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</si>
  <si>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</si>
  <si>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</si>
  <si>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</si>
  <si>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</si>
  <si>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</si>
  <si>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</si>
  <si>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</si>
  <si>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</si>
  <si>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</si>
  <si>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</si>
  <si>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</si>
  <si>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</si>
  <si>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</si>
  <si>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</si>
  <si>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</si>
  <si>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</si>
  <si>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</si>
  <si>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</si>
  <si>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</si>
  <si>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</si>
  <si>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</si>
  <si>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</si>
  <si>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</si>
  <si>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</si>
  <si>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</si>
  <si>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</si>
  <si>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</si>
  <si>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</si>
  <si>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</si>
  <si>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</si>
  <si>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</si>
  <si>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</si>
  <si>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</si>
  <si>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</si>
  <si>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</si>
  <si>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</si>
  <si>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</si>
  <si>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</si>
  <si>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</si>
  <si>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</si>
  <si>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</si>
  <si>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</si>
  <si>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</si>
  <si>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</si>
  <si>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</si>
  <si>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</si>
  <si>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</si>
  <si>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</si>
  <si>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</si>
  <si>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</si>
  <si>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</si>
  <si>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</si>
  <si>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</si>
  <si>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</si>
  <si>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</si>
  <si>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</si>
  <si>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</si>
  <si>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</si>
  <si>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</si>
  <si>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</si>
  <si>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</si>
  <si>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</si>
  <si>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</si>
  <si>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</si>
  <si>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</si>
  <si>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</si>
  <si>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</si>
  <si>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</si>
  <si>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</si>
  <si>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</si>
  <si>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</si>
  <si>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</si>
  <si>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</si>
  <si>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</si>
  <si>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</si>
  <si>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</si>
  <si>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</si>
  <si>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</si>
  <si>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</si>
  <si>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</si>
  <si>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</si>
  <si>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</si>
  <si>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</si>
  <si>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</si>
  <si>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</si>
  <si>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</si>
  <si>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</si>
  <si>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</si>
  <si>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</si>
  <si>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</si>
  <si>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</si>
  <si>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</si>
  <si>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</si>
  <si>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</si>
  <si>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</si>
  <si>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</si>
  <si>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</si>
  <si>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</si>
  <si>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</si>
  <si>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</si>
  <si>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</si>
  <si>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</si>
  <si>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</si>
  <si>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</si>
  <si>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</si>
  <si>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</si>
  <si>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</si>
  <si>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</si>
  <si>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</si>
  <si>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</si>
  <si>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</si>
  <si>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</si>
  <si>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</si>
  <si>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</si>
  <si>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</si>
  <si>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</si>
  <si>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</si>
  <si>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</si>
  <si>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</si>
  <si>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</si>
  <si>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</si>
  <si>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</si>
  <si>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</si>
  <si>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</si>
  <si>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</si>
  <si>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</si>
  <si>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</si>
  <si>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</si>
  <si>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</si>
  <si>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</si>
  <si>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</si>
  <si>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</si>
  <si>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</si>
  <si>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</si>
  <si>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</si>
  <si>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</si>
  <si>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</si>
  <si>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</si>
  <si>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</si>
  <si>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</si>
  <si>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</si>
  <si>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</si>
  <si>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</si>
  <si>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</si>
  <si>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</si>
  <si>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</si>
  <si>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</si>
  <si>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</si>
  <si>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</si>
  <si>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</si>
  <si>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</si>
  <si>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</si>
  <si>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</si>
  <si>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</si>
  <si>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</si>
  <si>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</si>
  <si>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</si>
  <si>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</si>
  <si>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</si>
  <si>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</si>
  <si>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</si>
  <si>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</si>
  <si>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</si>
  <si>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</si>
  <si>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</si>
  <si>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</si>
  <si>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</si>
  <si>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</si>
  <si>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</si>
  <si>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</si>
  <si>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</si>
  <si>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</si>
  <si>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</si>
  <si>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</si>
  <si>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</si>
  <si>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</si>
  <si>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</si>
  <si>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</si>
  <si>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</si>
  <si>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</si>
  <si>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</si>
  <si>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</si>
  <si>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</si>
  <si>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</si>
  <si>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</si>
  <si>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</si>
  <si>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</si>
  <si>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</si>
  <si>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</si>
  <si>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</si>
  <si>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</si>
  <si>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</si>
  <si>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</si>
  <si>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</si>
  <si>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</si>
  <si>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</si>
  <si>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</si>
  <si>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</si>
  <si>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</si>
  <si>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</si>
  <si>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</si>
  <si>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</si>
  <si>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</si>
  <si>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</si>
  <si>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</si>
  <si>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</si>
  <si>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</si>
  <si>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</si>
  <si>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</si>
  <si>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</si>
  <si>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</si>
  <si>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</si>
  <si>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</si>
  <si>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</si>
  <si>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</si>
  <si>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</si>
  <si>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</si>
  <si>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</si>
  <si>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</si>
  <si>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</si>
  <si>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</si>
  <si>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</si>
  <si>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</si>
  <si>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</si>
  <si>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</si>
  <si>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</si>
  <si>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</si>
  <si>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</si>
  <si>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</si>
  <si>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</si>
  <si>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</si>
  <si>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</si>
  <si>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</si>
  <si>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</si>
  <si>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</si>
  <si>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</si>
  <si>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</si>
  <si>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</si>
  <si>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</si>
  <si>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</si>
  <si>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</si>
  <si>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</si>
  <si>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</si>
  <si>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</si>
  <si>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</si>
  <si>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</si>
  <si>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</si>
  <si>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</si>
  <si>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</si>
  <si>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</si>
  <si>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</si>
  <si>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</si>
  <si>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</si>
  <si>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</si>
  <si>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</si>
  <si>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</si>
  <si>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</si>
  <si>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</si>
  <si>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</si>
  <si>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</si>
  <si>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</si>
  <si>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</si>
  <si>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</si>
  <si>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</si>
  <si>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</si>
  <si>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</si>
  <si>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</si>
  <si>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</si>
  <si>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</si>
  <si>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</si>
  <si>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</si>
  <si>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</si>
  <si>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</si>
  <si>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</si>
  <si>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</si>
  <si>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</si>
  <si>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</si>
  <si>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</si>
  <si>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</si>
  <si>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</si>
  <si>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</si>
  <si>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</si>
  <si>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</si>
  <si>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</si>
  <si>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</si>
  <si>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</si>
  <si>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</si>
  <si>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</si>
  <si>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</si>
  <si>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</si>
  <si>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</si>
  <si>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</si>
  <si>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</si>
  <si>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</si>
  <si>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</si>
  <si>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</si>
  <si>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</si>
  <si>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</si>
  <si>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</si>
  <si>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</si>
  <si>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</si>
  <si>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</si>
  <si>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</si>
  <si>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</si>
  <si>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</si>
  <si>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</si>
  <si>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</si>
  <si>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</si>
  <si>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</si>
  <si>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</si>
  <si>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</si>
  <si>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</si>
  <si>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</si>
  <si>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</si>
  <si>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</si>
  <si>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</si>
  <si>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</si>
  <si>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</si>
  <si>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</si>
  <si>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</si>
  <si>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</si>
  <si>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</si>
  <si>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</si>
  <si>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</si>
  <si>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</si>
  <si>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</si>
  <si>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</si>
  <si>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</si>
  <si>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</si>
  <si>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</si>
  <si>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</si>
  <si>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</si>
  <si>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</si>
  <si>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</si>
  <si>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</si>
  <si>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</si>
  <si>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</si>
  <si>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</si>
  <si>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</si>
  <si>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</si>
  <si>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</si>
  <si>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</si>
  <si>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</si>
  <si>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</si>
  <si>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</si>
  <si>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</si>
  <si>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</si>
  <si>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</si>
  <si>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</si>
  <si>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</si>
  <si>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</si>
  <si>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</si>
  <si>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</si>
  <si>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</si>
  <si>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</si>
  <si>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</si>
  <si>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</si>
  <si>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</si>
  <si>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</si>
  <si>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r>
      <rPr>
        <sz val="10"/>
        <rFont val="Cambria"/>
        <family val="1"/>
        <charset val="1"/>
      </rPr>
      <t xml:space="preserve">SRS </t>
    </r>
    <r>
      <rPr>
        <sz val="10"/>
        <color rgb="FF00000A"/>
        <rFont val="Cambria"/>
        <family val="1"/>
        <charset val="1"/>
      </rPr>
      <t>D001020097 – 2.1.2.1.1 Invalid email or password, only 3 attempts left.</t>
    </r>
  </si>
  <si>
    <t>SRS D001020097 – 2.1.2.1.1 Invalid email or password, only 3 attempts left.</t>
  </si>
  <si>
    <t xml:space="preserve">SRS D001020023 - 2.13.3 - Azure portal shall have authorized access.
</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</si>
  <si>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</si>
  <si>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</si>
  <si>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</si>
  <si>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</si>
  <si>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</si>
  <si>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</si>
  <si>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</si>
  <si>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</si>
  <si>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</si>
  <si>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Refer to HDO IT policy for commnuication with internal information system, SRS for Protection of communication channel of the system</t>
  </si>
  <si>
    <t xml:space="preserve">Tablet SDD : 
SRS Number : 5.2.4.2 (a)  IOT Provisioning </t>
  </si>
  <si>
    <t>SRS D001020023- 2.1.6.21The application shall allow to assign and edit  patient reference ID to patient.</t>
  </si>
  <si>
    <t>Document Title</t>
  </si>
  <si>
    <t xml:space="preserve">Product security Standard Assessment </t>
  </si>
  <si>
    <t>Document number / Revision</t>
  </si>
  <si>
    <t>Project</t>
  </si>
  <si>
    <t>Project number</t>
  </si>
  <si>
    <t>SGTC-NPD-001 </t>
  </si>
  <si>
    <t>Approvals</t>
  </si>
  <si>
    <t>Name</t>
  </si>
  <si>
    <t>Title</t>
  </si>
  <si>
    <t>Signature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</si>
  <si>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</si>
  <si>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</si>
  <si>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</si>
  <si>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</si>
  <si>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</si>
  <si>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</si>
  <si>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</si>
  <si>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00</t>
  </si>
  <si>
    <t>01</t>
  </si>
  <si>
    <t>Akhil Gupta</t>
  </si>
  <si>
    <t>Design Engineering R&amp;D (Software)</t>
  </si>
  <si>
    <t>D001020014 / 01</t>
  </si>
  <si>
    <t>SmartMedic Phase II</t>
  </si>
  <si>
    <t xml:space="preserve">SmartMedic Phase II </t>
  </si>
  <si>
    <t>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</si>
  <si>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-Document updated as per DR5-7 requirement 
- SmartMedic Part number corrected (Typo error ) in Header Tab: Description of Medical Device/System in scope
-"Rationale for not using Traceability reference if using" updated in sheet Capabilities Assessment Sheet-"Traceability Reference" updated in sheet Security Controls Assessment 
-"Traceability Reference" updated in Sheet Privacy Controls Assessment</t>
  </si>
  <si>
    <t xml:space="preserve">SOUP Admin D001020054; SOUP Tablet D001020055; SOUP Nurse station application D001020056, IFU 001-02-L-13-00-00 and Security Operations Manual (D001020115) are user documents which enable the HDO to supplement their information system documentation </t>
  </si>
  <si>
    <t>All the details related to Software SOUP document SOUP Admin D001020054; SOUP Tablet D001020055; SOUP Nurse station application D001020056.</t>
  </si>
  <si>
    <t>D001020037 - Penetration testing Protocol</t>
  </si>
  <si>
    <t>SOM D001020115 -Section 04. User Account Management</t>
  </si>
  <si>
    <t xml:space="preserve">Incident management for the complete Smart Medic environment/platform 
SOM D001020115 - Section 07. Incident Management, Response, Training, Testing, Handling, Monitoring &amp; Reporting
 (once it is on the market) is defined within the Corporate procedure - D0000003113 - Product Security Post Market Management. 
</t>
  </si>
  <si>
    <t>SOM D001020115 -  Section 05. Access control policy and management</t>
  </si>
  <si>
    <t>SOM D001020115 - Section 04. User Account Management</t>
  </si>
  <si>
    <t>SOM: D001020115 - Section 22. Cryptographic Protection &amp; Management, handshaking mechasim to use wifi</t>
  </si>
  <si>
    <t>SOM D001020115 - Section 05. Access control policy and management</t>
  </si>
  <si>
    <t>SOM D001020115 - Section 06. Security awareness training</t>
  </si>
  <si>
    <t>SOM D001020115 - Section 
11. Configuration settings</t>
  </si>
  <si>
    <t>SOM D001020115 - Section 08. Contingency Plan Testing, Maintenance and Training</t>
  </si>
  <si>
    <t>System maintenance for the Tablet (once it is on the market) is defined within the Corporate procedure 
SOM D001020115 - Section 10. System Maintenance</t>
  </si>
  <si>
    <t>SOM D001020115 - Section 27. Physical locks</t>
  </si>
  <si>
    <t>All controls which need to be considered by the HDO in order to ensure CIA are defined in the Security Operations Manual (D001020115) - Section 09. Trustworthiness- CIA Triad &amp; Their Responsibilities</t>
  </si>
  <si>
    <t>SOM D001020115 - Section 3.5 System Security Context and Intended Environment</t>
  </si>
  <si>
    <t>D001020115: SOM -Section  11.Transmission confidentiality and integrity</t>
  </si>
  <si>
    <t>The SOM D001020115 - 
Section as below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</si>
  <si>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D001020115: Security Operations Manual - 26. System and Application Hardening 
D001020037 Penetration Testing Protocol reference for application hardening
Applicable to  Tablet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</si>
</sst>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5" fillId="0" borderId="0" applyBorder="0" applyProtection="0"/>
    <xf numFmtId="0" fontId="4" fillId="0" borderId="0" applyBorder="0" applyProtection="0"/>
    <xf numFmtId="0" fontId="4" fillId="0" borderId="0" applyBorder="0" applyProtection="0"/>
    <xf numFmtId="0" fontId="5" fillId="0" borderId="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cellStyleXfs>
  <cellXfs count="289">
    <xf numFmtId="0" fontId="0" fillId="0" borderId="0" xfId="0"/>
    <xf numFmtId="0" fontId="26" fillId="0" borderId="5" xfId="5" applyFont="1" applyBorder="1" applyAlignment="1" applyProtection="1">
      <alignment horizontal="center" vertical="center" wrapText="1"/>
    </xf>
    <xf numFmtId="0" fontId="7" fillId="0" borderId="0" xfId="0" applyFont="1"/>
    <xf numFmtId="0" fontId="8" fillId="2" borderId="1" xfId="0" applyFont="1" applyFill="1" applyBorder="1"/>
    <xf numFmtId="0" fontId="9" fillId="2" borderId="2" xfId="0" applyFont="1" applyFill="1" applyBorder="1"/>
    <xf numFmtId="0" fontId="9" fillId="2" borderId="3" xfId="0" applyFont="1" applyFill="1" applyBorder="1"/>
    <xf numFmtId="0" fontId="10" fillId="3" borderId="0" xfId="0" applyFont="1" applyFill="1" applyBorder="1"/>
    <xf numFmtId="0" fontId="11" fillId="3" borderId="0" xfId="0" applyFont="1" applyFill="1" applyBorder="1"/>
    <xf numFmtId="0" fontId="12" fillId="0" borderId="0" xfId="0" applyFont="1"/>
    <xf numFmtId="0" fontId="13" fillId="4" borderId="1" xfId="0" applyFont="1" applyFill="1" applyBorder="1" applyAlignment="1"/>
    <xf numFmtId="0" fontId="14" fillId="4" borderId="2" xfId="0" applyFont="1" applyFill="1" applyBorder="1"/>
    <xf numFmtId="0" fontId="14" fillId="4" borderId="3" xfId="0" applyFont="1" applyFill="1" applyBorder="1"/>
    <xf numFmtId="0" fontId="13" fillId="5" borderId="4" xfId="0" applyFont="1" applyFill="1" applyBorder="1" applyAlignment="1">
      <alignment horizontal="right" vertical="center" wrapText="1"/>
    </xf>
    <xf numFmtId="0" fontId="15" fillId="0" borderId="4" xfId="0" applyFont="1" applyBorder="1" applyAlignment="1">
      <alignment horizontal="left" vertical="center" wrapText="1"/>
    </xf>
    <xf numFmtId="0" fontId="15" fillId="3" borderId="0" xfId="0" applyFont="1" applyFill="1" applyBorder="1" applyAlignment="1">
      <alignment horizontal="left" vertical="center" wrapText="1"/>
    </xf>
    <xf numFmtId="0" fontId="13" fillId="5" borderId="5" xfId="0" applyFont="1" applyFill="1" applyBorder="1" applyAlignment="1">
      <alignment horizontal="right" vertical="center" wrapText="1"/>
    </xf>
    <xf numFmtId="0" fontId="15" fillId="0" borderId="5" xfId="0" applyFont="1" applyBorder="1" applyAlignment="1">
      <alignment horizontal="left" vertical="center" wrapText="1"/>
    </xf>
    <xf numFmtId="0" fontId="16" fillId="3" borderId="6" xfId="0" applyFont="1" applyFill="1" applyBorder="1" applyAlignment="1"/>
    <xf numFmtId="0" fontId="17" fillId="3" borderId="0" xfId="0" applyFont="1" applyFill="1" applyBorder="1"/>
    <xf numFmtId="0" fontId="11" fillId="3" borderId="7" xfId="0" applyFont="1" applyFill="1" applyBorder="1"/>
    <xf numFmtId="0" fontId="11" fillId="3" borderId="8" xfId="0" applyFont="1" applyFill="1" applyBorder="1"/>
    <xf numFmtId="0" fontId="13" fillId="5" borderId="5" xfId="0" applyFont="1" applyFill="1" applyBorder="1" applyAlignment="1">
      <alignment horizontal="left" vertical="center" wrapText="1"/>
    </xf>
    <xf numFmtId="0" fontId="15" fillId="0" borderId="5" xfId="0" applyFont="1" applyBorder="1" applyAlignment="1">
      <alignment vertical="center" wrapText="1"/>
    </xf>
    <xf numFmtId="0" fontId="15" fillId="3" borderId="0" xfId="0" applyFont="1" applyFill="1" applyBorder="1" applyAlignment="1">
      <alignment vertical="center" wrapText="1"/>
    </xf>
    <xf numFmtId="0" fontId="18" fillId="4" borderId="1" xfId="0" applyFont="1" applyFill="1" applyBorder="1" applyAlignment="1"/>
    <xf numFmtId="0" fontId="18" fillId="4" borderId="2" xfId="0" applyFont="1" applyFill="1" applyBorder="1"/>
    <xf numFmtId="0" fontId="18" fillId="4" borderId="3" xfId="0" applyFont="1" applyFill="1" applyBorder="1"/>
    <xf numFmtId="0" fontId="10" fillId="3" borderId="9" xfId="0" applyFont="1" applyFill="1" applyBorder="1" applyAlignment="1">
      <alignment horizontal="lef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0" fillId="3" borderId="12" xfId="0" applyFont="1" applyFill="1" applyBorder="1" applyAlignment="1">
      <alignment horizontal="left" vertical="center"/>
    </xf>
    <xf numFmtId="0" fontId="19" fillId="3" borderId="0" xfId="0" applyFont="1" applyFill="1" applyBorder="1" applyAlignment="1">
      <alignment vertical="center"/>
    </xf>
    <xf numFmtId="0" fontId="19" fillId="3" borderId="13" xfId="0" applyFont="1" applyFill="1" applyBorder="1" applyAlignment="1">
      <alignment vertical="center"/>
    </xf>
    <xf numFmtId="0" fontId="10" fillId="3" borderId="6" xfId="0" applyFont="1" applyFill="1" applyBorder="1" applyAlignment="1">
      <alignment vertical="center"/>
    </xf>
    <xf numFmtId="0" fontId="19" fillId="3" borderId="7" xfId="0" applyFont="1" applyFill="1" applyBorder="1" applyAlignment="1">
      <alignment vertical="center"/>
    </xf>
    <xf numFmtId="0" fontId="19" fillId="3" borderId="8" xfId="0" applyFont="1" applyFill="1" applyBorder="1" applyAlignment="1">
      <alignment vertical="center"/>
    </xf>
    <xf numFmtId="0" fontId="13" fillId="4" borderId="5" xfId="0" applyFont="1" applyFill="1" applyBorder="1" applyAlignment="1">
      <alignment horizontal="left" vertical="center" wrapText="1"/>
    </xf>
    <xf numFmtId="0" fontId="15" fillId="6" borderId="5" xfId="0" applyFont="1" applyFill="1" applyBorder="1" applyAlignment="1">
      <alignment vertical="center" wrapText="1"/>
    </xf>
    <xf numFmtId="0" fontId="15" fillId="6" borderId="5" xfId="0" applyFont="1" applyFill="1" applyBorder="1" applyAlignment="1">
      <alignment horizontal="center" vertical="center" wrapText="1"/>
    </xf>
    <xf numFmtId="0" fontId="15" fillId="7" borderId="5" xfId="0" applyFont="1" applyFill="1" applyBorder="1" applyAlignment="1">
      <alignment vertical="center" wrapText="1"/>
    </xf>
    <xf numFmtId="0" fontId="15" fillId="7" borderId="5" xfId="0" applyFont="1" applyFill="1" applyBorder="1" applyAlignment="1">
      <alignment horizontal="center" vertical="center" wrapText="1"/>
    </xf>
    <xf numFmtId="0" fontId="15" fillId="5" borderId="5" xfId="0" applyFont="1" applyFill="1" applyBorder="1" applyAlignment="1">
      <alignment vertical="center" wrapText="1"/>
    </xf>
    <xf numFmtId="0" fontId="20" fillId="5" borderId="5" xfId="0" applyFont="1" applyFill="1" applyBorder="1" applyAlignment="1">
      <alignment horizontal="center" vertical="center" wrapText="1"/>
    </xf>
    <xf numFmtId="0" fontId="7" fillId="3" borderId="0" xfId="0" applyFont="1" applyFill="1"/>
    <xf numFmtId="0" fontId="7" fillId="0" borderId="0" xfId="0" applyFont="1" applyProtection="1">
      <protection locked="0"/>
    </xf>
    <xf numFmtId="0" fontId="8" fillId="8" borderId="0" xfId="0" applyFont="1" applyFill="1" applyBorder="1" applyAlignment="1" applyProtection="1">
      <alignment horizontal="left"/>
      <protection locked="0"/>
    </xf>
    <xf numFmtId="0" fontId="7" fillId="4" borderId="5" xfId="0" applyFont="1" applyFill="1" applyBorder="1" applyAlignment="1" applyProtection="1">
      <alignment horizontal="right"/>
    </xf>
    <xf numFmtId="0" fontId="21" fillId="0" borderId="0" xfId="5" applyFont="1" applyProtection="1">
      <protection locked="0"/>
    </xf>
    <xf numFmtId="0" fontId="18" fillId="0" borderId="0" xfId="0" applyFont="1" applyAlignment="1" applyProtection="1">
      <alignment horizontal="left" indent="1"/>
      <protection locked="0"/>
    </xf>
    <xf numFmtId="0" fontId="7" fillId="3" borderId="0" xfId="0" applyFont="1" applyFill="1" applyProtection="1">
      <protection locked="0"/>
    </xf>
    <xf numFmtId="0" fontId="19" fillId="3" borderId="0" xfId="0" applyFont="1" applyFill="1" applyAlignment="1" applyProtection="1">
      <alignment horizontal="left" indent="1"/>
      <protection locked="0"/>
    </xf>
    <xf numFmtId="0" fontId="22" fillId="4" borderId="1" xfId="0" applyFont="1" applyFill="1" applyBorder="1" applyAlignment="1" applyProtection="1">
      <alignment horizontal="left"/>
      <protection locked="0"/>
    </xf>
    <xf numFmtId="0" fontId="22" fillId="4" borderId="2" xfId="0" applyFont="1" applyFill="1" applyBorder="1" applyAlignment="1" applyProtection="1">
      <protection locked="0"/>
    </xf>
    <xf numFmtId="0" fontId="22" fillId="4" borderId="3" xfId="0" applyFont="1" applyFill="1" applyBorder="1" applyAlignment="1" applyProtection="1">
      <protection locked="0"/>
    </xf>
    <xf numFmtId="0" fontId="7" fillId="9" borderId="0" xfId="0" applyFont="1" applyFill="1" applyProtection="1">
      <protection locked="0"/>
    </xf>
    <xf numFmtId="0" fontId="7" fillId="4" borderId="4" xfId="0" applyFont="1" applyFill="1" applyBorder="1" applyAlignment="1" applyProtection="1">
      <alignment horizontal="center"/>
      <protection locked="0"/>
    </xf>
    <xf numFmtId="0" fontId="7" fillId="5" borderId="5" xfId="0" applyFont="1" applyFill="1" applyBorder="1" applyAlignment="1" applyProtection="1">
      <alignment horizontal="center"/>
    </xf>
    <xf numFmtId="0" fontId="15" fillId="0" borderId="5" xfId="0" applyFont="1" applyBorder="1" applyProtection="1"/>
    <xf numFmtId="0" fontId="7" fillId="0" borderId="5" xfId="0" applyFont="1" applyBorder="1" applyAlignment="1" applyProtection="1">
      <alignment horizontal="center"/>
    </xf>
    <xf numFmtId="0" fontId="7" fillId="5" borderId="5" xfId="0" applyFont="1" applyFill="1" applyBorder="1" applyAlignment="1" applyProtection="1">
      <alignment horizontal="center"/>
      <protection locked="0"/>
    </xf>
    <xf numFmtId="0" fontId="7" fillId="0" borderId="5" xfId="0" applyFont="1" applyBorder="1" applyProtection="1">
      <protection locked="0"/>
    </xf>
    <xf numFmtId="0" fontId="7" fillId="0" borderId="5" xfId="0" applyFont="1" applyBorder="1" applyAlignment="1" applyProtection="1">
      <alignment horizontal="center"/>
      <protection locked="0"/>
    </xf>
    <xf numFmtId="0" fontId="7" fillId="5" borderId="14" xfId="0" applyFont="1" applyFill="1" applyBorder="1" applyAlignment="1" applyProtection="1">
      <alignment horizontal="center"/>
      <protection locked="0"/>
    </xf>
    <xf numFmtId="0" fontId="22" fillId="8" borderId="1" xfId="0" applyFont="1" applyFill="1" applyBorder="1" applyProtection="1">
      <protection locked="0"/>
    </xf>
    <xf numFmtId="0" fontId="22" fillId="5" borderId="1" xfId="0" applyFont="1" applyFill="1" applyBorder="1" applyAlignment="1" applyProtection="1">
      <alignment horizontal="right" vertical="center"/>
      <protection locked="0"/>
    </xf>
    <xf numFmtId="0" fontId="23" fillId="5" borderId="5" xfId="0" applyFont="1" applyFill="1" applyBorder="1" applyAlignment="1" applyProtection="1">
      <alignment horizontal="center" vertical="center"/>
    </xf>
    <xf numFmtId="0" fontId="19" fillId="3" borderId="0" xfId="0" applyFont="1" applyFill="1" applyAlignment="1" applyProtection="1">
      <alignment horizontal="left" wrapText="1" indent="1"/>
      <protection locked="0"/>
    </xf>
    <xf numFmtId="0" fontId="15" fillId="3" borderId="0" xfId="0" applyFont="1" applyFill="1" applyProtection="1">
      <protection locked="0"/>
    </xf>
    <xf numFmtId="0" fontId="22" fillId="4" borderId="9" xfId="0" applyFont="1" applyFill="1" applyBorder="1" applyAlignment="1" applyProtection="1">
      <alignment horizontal="left"/>
      <protection locked="0"/>
    </xf>
    <xf numFmtId="0" fontId="22" fillId="4" borderId="10" xfId="0" applyFont="1" applyFill="1" applyBorder="1" applyAlignment="1" applyProtection="1">
      <alignment horizontal="left"/>
      <protection locked="0"/>
    </xf>
    <xf numFmtId="0" fontId="22" fillId="4" borderId="11" xfId="0" applyFont="1" applyFill="1" applyBorder="1" applyAlignment="1" applyProtection="1">
      <alignment horizontal="left"/>
      <protection locked="0"/>
    </xf>
    <xf numFmtId="0" fontId="7" fillId="0" borderId="5" xfId="0" applyFont="1" applyBorder="1" applyProtection="1">
      <protection locked="0"/>
    </xf>
    <xf numFmtId="0" fontId="24" fillId="4" borderId="6" xfId="0" applyFont="1" applyFill="1" applyBorder="1" applyAlignment="1" applyProtection="1">
      <alignment horizontal="left"/>
      <protection locked="0"/>
    </xf>
    <xf numFmtId="0" fontId="22" fillId="4" borderId="7" xfId="0" applyFont="1" applyFill="1" applyBorder="1" applyAlignment="1" applyProtection="1">
      <alignment horizontal="left"/>
      <protection locked="0"/>
    </xf>
    <xf numFmtId="0" fontId="22" fillId="4" borderId="8" xfId="0" applyFont="1" applyFill="1" applyBorder="1" applyAlignment="1" applyProtection="1">
      <alignment horizontal="left"/>
      <protection locked="0"/>
    </xf>
    <xf numFmtId="0" fontId="7" fillId="4" borderId="4" xfId="0" applyFont="1" applyFill="1" applyBorder="1" applyProtection="1">
      <protection locked="0"/>
    </xf>
    <xf numFmtId="0" fontId="9" fillId="3" borderId="5" xfId="13" applyFont="1" applyFill="1" applyBorder="1" applyProtection="1">
      <protection locked="0"/>
    </xf>
    <xf numFmtId="0" fontId="7" fillId="5" borderId="5" xfId="0" applyFont="1" applyFill="1" applyBorder="1" applyAlignment="1" applyProtection="1">
      <alignment horizontal="center" wrapText="1"/>
      <protection locked="0"/>
    </xf>
    <xf numFmtId="0" fontId="25" fillId="5" borderId="5" xfId="1" applyFont="1" applyFill="1" applyBorder="1" applyAlignment="1" applyProtection="1">
      <alignment horizontal="center" wrapText="1"/>
      <protection locked="0"/>
    </xf>
    <xf numFmtId="0" fontId="7" fillId="5" borderId="5" xfId="0" applyFont="1" applyFill="1" applyBorder="1" applyAlignment="1" applyProtection="1">
      <alignment horizontal="left" wrapText="1"/>
      <protection locked="0"/>
    </xf>
    <xf numFmtId="0" fontId="7" fillId="0" borderId="5" xfId="0" applyFont="1" applyBorder="1" applyAlignment="1" applyProtection="1">
      <alignment horizontal="center" vertical="center"/>
      <protection locked="0"/>
    </xf>
    <xf numFmtId="0" fontId="7" fillId="0" borderId="5" xfId="13" applyFont="1" applyBorder="1" applyAlignment="1" applyProtection="1">
      <alignment vertical="center" wrapText="1"/>
      <protection locked="0"/>
    </xf>
    <xf numFmtId="0" fontId="24" fillId="3" borderId="5" xfId="13" applyFont="1" applyFill="1" applyBorder="1" applyAlignment="1" applyProtection="1">
      <alignment wrapText="1"/>
      <protection locked="0"/>
    </xf>
    <xf numFmtId="0" fontId="7" fillId="0" borderId="5" xfId="0" applyFont="1" applyBorder="1" applyAlignment="1" applyProtection="1">
      <alignment horizontal="center" vertical="center"/>
      <protection locked="0"/>
    </xf>
    <xf numFmtId="0" fontId="26" fillId="0" borderId="5" xfId="13" applyFont="1" applyBorder="1" applyAlignment="1" applyProtection="1">
      <alignment wrapText="1"/>
      <protection locked="0"/>
    </xf>
    <xf numFmtId="0" fontId="15" fillId="0" borderId="5" xfId="13"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24" fillId="0" borderId="5" xfId="13" applyFont="1" applyBorder="1" applyAlignment="1" applyProtection="1">
      <alignment wrapText="1"/>
      <protection locked="0"/>
    </xf>
    <xf numFmtId="0" fontId="15" fillId="0" borderId="5" xfId="0" applyFont="1" applyBorder="1" applyAlignment="1" applyProtection="1">
      <alignment vertical="center" wrapText="1"/>
      <protection locked="0"/>
    </xf>
    <xf numFmtId="0" fontId="7" fillId="0" borderId="5" xfId="13" applyFont="1" applyBorder="1" applyAlignment="1" applyProtection="1">
      <alignment vertical="center"/>
      <protection locked="0"/>
    </xf>
    <xf numFmtId="0" fontId="15" fillId="0" borderId="5" xfId="13" applyFont="1" applyBorder="1" applyAlignment="1" applyProtection="1">
      <alignment vertical="center"/>
      <protection locked="0"/>
    </xf>
    <xf numFmtId="0" fontId="7" fillId="3" borderId="5" xfId="0" applyFont="1" applyFill="1" applyBorder="1" applyAlignment="1" applyProtection="1">
      <alignment wrapText="1"/>
      <protection locked="0"/>
    </xf>
    <xf numFmtId="0" fontId="7" fillId="4" borderId="5" xfId="0" applyFont="1" applyFill="1" applyBorder="1" applyAlignment="1" applyProtection="1">
      <alignment horizontal="center"/>
      <protection locked="0"/>
    </xf>
    <xf numFmtId="0" fontId="7" fillId="4" borderId="5" xfId="0" applyFont="1" applyFill="1" applyBorder="1" applyProtection="1">
      <protection locked="0"/>
    </xf>
    <xf numFmtId="0" fontId="15" fillId="5" borderId="5" xfId="0" applyFont="1" applyFill="1" applyBorder="1" applyAlignment="1" applyProtection="1">
      <alignment horizontal="left" vertical="center" wrapText="1"/>
      <protection locked="0"/>
    </xf>
    <xf numFmtId="0" fontId="24" fillId="5" borderId="5" xfId="0" applyFont="1" applyFill="1" applyBorder="1" applyAlignment="1" applyProtection="1">
      <alignment horizontal="left" vertical="center" wrapText="1"/>
      <protection locked="0"/>
    </xf>
    <xf numFmtId="0" fontId="7" fillId="5" borderId="5" xfId="0" applyFont="1" applyFill="1" applyBorder="1" applyAlignment="1" applyProtection="1">
      <alignment horizontal="left" vertical="center" wrapText="1"/>
      <protection locked="0"/>
    </xf>
    <xf numFmtId="0" fontId="26" fillId="0" borderId="0" xfId="5" applyFont="1" applyAlignment="1" applyProtection="1">
      <alignment wrapText="1"/>
      <protection locked="0"/>
    </xf>
    <xf numFmtId="0" fontId="26" fillId="0" borderId="0" xfId="5" applyFont="1" applyProtection="1">
      <protection locked="0"/>
    </xf>
    <xf numFmtId="0" fontId="26" fillId="0" borderId="0" xfId="5" applyFont="1" applyAlignment="1" applyProtection="1">
      <alignment vertical="top"/>
      <protection locked="0"/>
    </xf>
    <xf numFmtId="0" fontId="27" fillId="0" borderId="0" xfId="5" applyFont="1" applyAlignment="1" applyProtection="1">
      <alignment wrapText="1"/>
      <protection locked="0"/>
    </xf>
    <xf numFmtId="0" fontId="8" fillId="8" borderId="12" xfId="0" applyFont="1" applyFill="1" applyBorder="1" applyAlignment="1" applyProtection="1">
      <protection locked="0"/>
    </xf>
    <xf numFmtId="0" fontId="28" fillId="8" borderId="0" xfId="0" applyFont="1" applyFill="1" applyBorder="1" applyAlignment="1" applyProtection="1">
      <protection locked="0"/>
    </xf>
    <xf numFmtId="0" fontId="26" fillId="3" borderId="0" xfId="5" applyFont="1" applyFill="1" applyAlignment="1" applyProtection="1">
      <alignment wrapText="1"/>
      <protection locked="0"/>
    </xf>
    <xf numFmtId="0" fontId="18" fillId="3" borderId="0" xfId="0" applyFont="1" applyFill="1" applyAlignment="1" applyProtection="1">
      <alignment horizontal="left" indent="1"/>
      <protection locked="0"/>
    </xf>
    <xf numFmtId="0" fontId="30" fillId="3" borderId="0" xfId="5" applyFont="1" applyFill="1" applyProtection="1">
      <protection locked="0"/>
    </xf>
    <xf numFmtId="0" fontId="31" fillId="4" borderId="1" xfId="5" applyFont="1" applyFill="1" applyBorder="1" applyAlignment="1" applyProtection="1">
      <alignment vertical="center"/>
      <protection locked="0"/>
    </xf>
    <xf numFmtId="0" fontId="7" fillId="4" borderId="2" xfId="0" applyFont="1" applyFill="1" applyBorder="1" applyAlignment="1" applyProtection="1">
      <alignment vertical="center"/>
      <protection locked="0"/>
    </xf>
    <xf numFmtId="0" fontId="26" fillId="4" borderId="3" xfId="5" applyFont="1" applyFill="1" applyBorder="1" applyAlignment="1" applyProtection="1">
      <alignment vertical="center" wrapText="1"/>
      <protection locked="0"/>
    </xf>
    <xf numFmtId="0" fontId="26" fillId="0" borderId="0" xfId="5" applyFont="1" applyAlignment="1" applyProtection="1">
      <alignment vertical="center"/>
      <protection locked="0"/>
    </xf>
    <xf numFmtId="0" fontId="27" fillId="0" borderId="0" xfId="5" applyFont="1" applyAlignment="1" applyProtection="1">
      <alignment vertical="center" wrapText="1"/>
      <protection locked="0"/>
    </xf>
    <xf numFmtId="0" fontId="13" fillId="5" borderId="4" xfId="5" applyFont="1" applyFill="1" applyBorder="1" applyAlignment="1" applyProtection="1">
      <alignment vertical="center" wrapText="1"/>
      <protection locked="0"/>
    </xf>
    <xf numFmtId="0" fontId="13" fillId="5" borderId="4" xfId="5" applyFont="1" applyFill="1" applyBorder="1" applyAlignment="1" applyProtection="1">
      <alignment horizontal="center" vertical="center" wrapText="1"/>
    </xf>
    <xf numFmtId="0" fontId="13" fillId="5" borderId="4" xfId="5" applyFont="1" applyFill="1" applyBorder="1" applyAlignment="1" applyProtection="1">
      <alignment vertical="center" wrapText="1"/>
    </xf>
    <xf numFmtId="0" fontId="25" fillId="10" borderId="5" xfId="1" applyFont="1" applyFill="1" applyBorder="1" applyAlignment="1" applyProtection="1">
      <protection locked="0"/>
    </xf>
    <xf numFmtId="0" fontId="34" fillId="10" borderId="8" xfId="5" applyFont="1" applyFill="1" applyBorder="1" applyAlignment="1" applyProtection="1">
      <alignment horizontal="center"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3" borderId="0" xfId="5" applyFont="1" applyFill="1" applyAlignment="1" applyProtection="1">
      <alignment vertical="top"/>
      <protection locked="0"/>
    </xf>
    <xf numFmtId="0" fontId="34" fillId="10" borderId="7" xfId="5" applyFont="1" applyFill="1" applyBorder="1" applyAlignment="1" applyProtection="1">
      <alignment horizontal="center" wrapText="1"/>
    </xf>
    <xf numFmtId="0" fontId="26" fillId="0" borderId="5" xfId="5" applyFont="1" applyBorder="1" applyAlignment="1" applyProtection="1">
      <alignment vertical="top" wrapText="1"/>
      <protection locked="0"/>
    </xf>
    <xf numFmtId="0" fontId="35" fillId="0" borderId="0" xfId="5" applyFont="1" applyAlignment="1" applyProtection="1">
      <alignment vertical="top"/>
      <protection locked="0"/>
    </xf>
    <xf numFmtId="0" fontId="26" fillId="11" borderId="4" xfId="5" applyFont="1" applyFill="1" applyBorder="1" applyAlignment="1" applyProtection="1">
      <alignment wrapText="1"/>
    </xf>
    <xf numFmtId="0" fontId="34" fillId="10" borderId="5" xfId="5" applyFont="1" applyFill="1" applyBorder="1" applyAlignment="1" applyProtection="1">
      <alignment horizontal="center" wrapText="1"/>
    </xf>
    <xf numFmtId="0" fontId="26" fillId="0" borderId="5" xfId="5" applyFont="1" applyBorder="1" applyAlignment="1" applyProtection="1">
      <alignment wrapText="1"/>
    </xf>
    <xf numFmtId="0" fontId="36" fillId="3" borderId="0" xfId="0" applyFont="1" applyFill="1" applyAlignment="1" applyProtection="1">
      <alignment horizontal="left"/>
    </xf>
    <xf numFmtId="0" fontId="7" fillId="4" borderId="3" xfId="0" applyFont="1" applyFill="1" applyBorder="1" applyAlignment="1" applyProtection="1">
      <alignment vertical="center"/>
      <protection locked="0"/>
    </xf>
    <xf numFmtId="0" fontId="13" fillId="5" borderId="4" xfId="5" applyFont="1" applyFill="1" applyBorder="1" applyAlignment="1" applyProtection="1">
      <alignment horizontal="center" vertical="center" wrapText="1"/>
      <protection locked="0"/>
    </xf>
    <xf numFmtId="0" fontId="15" fillId="0" borderId="0" xfId="5" applyFont="1" applyAlignment="1" applyProtection="1">
      <alignment vertical="top"/>
      <protection locked="0"/>
    </xf>
    <xf numFmtId="0" fontId="15" fillId="0" borderId="0" xfId="5" applyFont="1" applyProtection="1">
      <protection locked="0"/>
    </xf>
    <xf numFmtId="0" fontId="37" fillId="0" borderId="0" xfId="5" applyFont="1" applyAlignment="1" applyProtection="1">
      <alignment wrapText="1"/>
      <protection locked="0"/>
    </xf>
    <xf numFmtId="0" fontId="14" fillId="12" borderId="6" xfId="5" applyFont="1" applyFill="1" applyBorder="1" applyAlignment="1" applyProtection="1">
      <alignment vertical="top" wrapText="1"/>
      <protection locked="0"/>
    </xf>
    <xf numFmtId="0" fontId="38" fillId="12" borderId="7" xfId="5" applyFont="1" applyFill="1" applyBorder="1" applyProtection="1">
      <protection locked="0"/>
    </xf>
    <xf numFmtId="0" fontId="38" fillId="12" borderId="8" xfId="5" applyFont="1" applyFill="1" applyBorder="1" applyProtection="1">
      <protection locked="0"/>
    </xf>
    <xf numFmtId="0" fontId="15" fillId="10" borderId="5" xfId="5" applyFont="1" applyFill="1" applyBorder="1" applyAlignment="1" applyProtection="1">
      <alignment horizontal="left" vertical="center" wrapText="1"/>
      <protection locked="0"/>
    </xf>
    <xf numFmtId="0" fontId="25" fillId="10" borderId="5" xfId="1" applyFont="1" applyFill="1" applyBorder="1" applyAlignment="1" applyProtection="1">
      <alignment wrapText="1"/>
      <protection locked="0"/>
    </xf>
    <xf numFmtId="0" fontId="26" fillId="0" borderId="5" xfId="5" applyFont="1" applyBorder="1" applyAlignment="1" applyProtection="1">
      <alignment wrapText="1"/>
      <protection locked="0"/>
    </xf>
    <xf numFmtId="0" fontId="26" fillId="0" borderId="5" xfId="5" applyFont="1" applyBorder="1" applyAlignment="1" applyProtection="1">
      <alignment wrapText="1"/>
      <protection locked="0"/>
    </xf>
    <xf numFmtId="0" fontId="39" fillId="12" borderId="7" xfId="5" applyFont="1" applyFill="1" applyBorder="1" applyAlignment="1" applyProtection="1">
      <alignment wrapText="1"/>
      <protection locked="0"/>
    </xf>
    <xf numFmtId="0" fontId="15" fillId="10" borderId="5" xfId="5" applyFont="1" applyFill="1" applyBorder="1" applyAlignment="1" applyProtection="1">
      <alignment vertical="center" wrapText="1"/>
      <protection locked="0"/>
    </xf>
    <xf numFmtId="0" fontId="26" fillId="0" borderId="4" xfId="5" applyFont="1" applyBorder="1" applyAlignment="1" applyProtection="1">
      <alignment wrapText="1"/>
      <protection locked="0"/>
    </xf>
    <xf numFmtId="0" fontId="34" fillId="0" borderId="0" xfId="5" applyFont="1" applyAlignment="1" applyProtection="1">
      <alignment vertical="top"/>
      <protection locked="0"/>
    </xf>
    <xf numFmtId="0" fontId="34" fillId="0" borderId="0" xfId="5" applyFont="1" applyProtection="1">
      <protection locked="0"/>
    </xf>
    <xf numFmtId="0" fontId="40" fillId="0" borderId="0" xfId="5" applyFont="1" applyAlignment="1" applyProtection="1">
      <alignment wrapText="1"/>
      <protection locked="0"/>
    </xf>
    <xf numFmtId="0" fontId="15" fillId="10" borderId="5" xfId="5" applyFont="1" applyFill="1" applyBorder="1" applyAlignment="1" applyProtection="1">
      <alignment wrapText="1"/>
      <protection locked="0"/>
    </xf>
    <xf numFmtId="0" fontId="26" fillId="10" borderId="8" xfId="5" applyFont="1" applyFill="1" applyBorder="1" applyAlignment="1" applyProtection="1">
      <alignment horizontal="center" wrapText="1"/>
      <protection locked="0"/>
    </xf>
    <xf numFmtId="0" fontId="25" fillId="10" borderId="5" xfId="1" applyFont="1" applyFill="1" applyBorder="1" applyAlignment="1" applyProtection="1">
      <alignment wrapText="1"/>
      <protection locked="0"/>
    </xf>
    <xf numFmtId="0" fontId="39" fillId="12" borderId="7" xfId="5" applyFont="1" applyFill="1" applyBorder="1" applyAlignment="1" applyProtection="1">
      <alignment horizontal="left" wrapText="1"/>
      <protection locked="0"/>
    </xf>
    <xf numFmtId="0" fontId="8" fillId="8" borderId="12" xfId="0" applyFont="1" applyFill="1" applyBorder="1" applyAlignment="1"/>
    <xf numFmtId="0" fontId="7" fillId="8" borderId="0" xfId="0" applyFont="1" applyFill="1"/>
    <xf numFmtId="0" fontId="41" fillId="0" borderId="0" xfId="0" applyFont="1"/>
    <xf numFmtId="0" fontId="22" fillId="0" borderId="0" xfId="0" applyFont="1" applyAlignment="1">
      <alignment horizontal="right"/>
    </xf>
    <xf numFmtId="0" fontId="22" fillId="0" borderId="0" xfId="0" applyFont="1"/>
    <xf numFmtId="0" fontId="42" fillId="0" borderId="0" xfId="0" applyFont="1" applyAlignment="1">
      <alignment horizontal="center"/>
    </xf>
    <xf numFmtId="0" fontId="43" fillId="0" borderId="0" xfId="0" applyFont="1" applyAlignment="1">
      <alignment horizontal="left"/>
    </xf>
    <xf numFmtId="0" fontId="22" fillId="13" borderId="5" xfId="0" applyFont="1" applyFill="1" applyBorder="1" applyAlignment="1">
      <alignment horizontal="center"/>
    </xf>
    <xf numFmtId="0" fontId="7" fillId="0" borderId="0" xfId="0" applyFont="1" applyAlignment="1">
      <alignment horizontal="center"/>
    </xf>
    <xf numFmtId="0" fontId="7" fillId="14" borderId="5" xfId="0" applyFont="1" applyFill="1" applyBorder="1" applyAlignment="1">
      <alignment horizontal="center"/>
    </xf>
    <xf numFmtId="0" fontId="22" fillId="0" borderId="0" xfId="0" applyFont="1" applyAlignment="1">
      <alignment horizontal="left"/>
    </xf>
    <xf numFmtId="0" fontId="22" fillId="0" borderId="0" xfId="0" applyFont="1" applyBorder="1" applyAlignment="1">
      <alignment horizontal="left" wrapText="1"/>
    </xf>
    <xf numFmtId="0" fontId="22" fillId="0" borderId="0" xfId="0" applyFont="1" applyAlignment="1">
      <alignment horizontal="center" vertical="center"/>
    </xf>
    <xf numFmtId="0" fontId="22" fillId="0" borderId="0" xfId="0" applyFont="1" applyAlignment="1">
      <alignment horizontal="center"/>
    </xf>
    <xf numFmtId="0" fontId="43" fillId="0" borderId="0" xfId="0" applyFont="1"/>
    <xf numFmtId="0" fontId="22" fillId="0" borderId="0" xfId="0" applyFont="1" applyBorder="1" applyAlignment="1">
      <alignment horizontal="left"/>
    </xf>
    <xf numFmtId="0" fontId="43" fillId="0" borderId="0" xfId="0" applyFont="1" applyBorder="1" applyAlignment="1">
      <alignment horizontal="left"/>
    </xf>
    <xf numFmtId="0" fontId="43" fillId="0" borderId="0" xfId="0" applyFont="1" applyAlignment="1">
      <alignment horizontal="center"/>
    </xf>
    <xf numFmtId="0" fontId="7" fillId="14" borderId="5" xfId="0" applyFont="1" applyFill="1" applyBorder="1" applyAlignment="1"/>
    <xf numFmtId="0" fontId="22" fillId="5" borderId="5" xfId="0" applyFont="1" applyFill="1" applyBorder="1" applyAlignment="1">
      <alignment horizontal="center"/>
    </xf>
    <xf numFmtId="0" fontId="22" fillId="15" borderId="5" xfId="0" applyFont="1" applyFill="1" applyBorder="1" applyAlignment="1">
      <alignment horizontal="center"/>
    </xf>
    <xf numFmtId="0" fontId="22" fillId="0" borderId="0" xfId="0" applyFont="1" applyBorder="1" applyAlignment="1">
      <alignment horizontal="center"/>
    </xf>
    <xf numFmtId="0" fontId="22" fillId="0" borderId="5" xfId="0" applyFont="1" applyBorder="1" applyAlignment="1">
      <alignment horizontal="center"/>
    </xf>
    <xf numFmtId="0" fontId="24" fillId="0" borderId="0" xfId="0" applyFont="1" applyAlignment="1">
      <alignment horizontal="right"/>
    </xf>
    <xf numFmtId="0" fontId="12" fillId="5" borderId="5" xfId="0" applyFont="1" applyFill="1" applyBorder="1" applyAlignment="1">
      <alignment horizontal="center"/>
    </xf>
    <xf numFmtId="0" fontId="44" fillId="0" borderId="5" xfId="0" applyFont="1" applyBorder="1" applyAlignment="1">
      <alignment horizontal="center"/>
    </xf>
    <xf numFmtId="0" fontId="43" fillId="16" borderId="5" xfId="0" applyFont="1" applyFill="1" applyBorder="1" applyAlignment="1">
      <alignment horizontal="center"/>
    </xf>
    <xf numFmtId="0" fontId="22" fillId="4" borderId="5" xfId="0" applyFont="1" applyFill="1" applyBorder="1" applyAlignment="1">
      <alignment horizontal="center"/>
    </xf>
    <xf numFmtId="0" fontId="44" fillId="0" borderId="0" xfId="0" applyFont="1"/>
    <xf numFmtId="0" fontId="0" fillId="0" borderId="0" xfId="0" applyProtection="1"/>
    <xf numFmtId="0" fontId="6" fillId="0" borderId="0" xfId="9" applyProtection="1"/>
    <xf numFmtId="0" fontId="0" fillId="3" borderId="0" xfId="0" applyFill="1" applyProtection="1"/>
    <xf numFmtId="0" fontId="45" fillId="3" borderId="0" xfId="9" applyFont="1" applyFill="1" applyProtection="1"/>
    <xf numFmtId="0" fontId="6" fillId="3" borderId="0" xfId="9" applyFill="1" applyProtection="1"/>
    <xf numFmtId="0" fontId="26" fillId="3" borderId="0" xfId="9" applyFont="1" applyFill="1" applyAlignment="1" applyProtection="1">
      <alignment wrapText="1"/>
    </xf>
    <xf numFmtId="0" fontId="26" fillId="3" borderId="0" xfId="9" applyFont="1" applyFill="1" applyProtection="1"/>
    <xf numFmtId="0" fontId="6" fillId="3" borderId="0" xfId="9" applyFill="1" applyAlignment="1" applyProtection="1">
      <alignment wrapText="1"/>
    </xf>
    <xf numFmtId="0" fontId="8" fillId="8" borderId="0" xfId="0" applyFont="1" applyFill="1" applyBorder="1" applyAlignment="1">
      <alignment horizontal="left"/>
    </xf>
    <xf numFmtId="0" fontId="22" fillId="4" borderId="1" xfId="0" applyFont="1" applyFill="1" applyBorder="1" applyAlignment="1">
      <alignment horizontal="left"/>
    </xf>
    <xf numFmtId="0" fontId="22" fillId="4" borderId="2" xfId="0" applyFont="1" applyFill="1" applyBorder="1" applyAlignment="1">
      <alignment horizontal="left"/>
    </xf>
    <xf numFmtId="0" fontId="22" fillId="4" borderId="3" xfId="0" applyFont="1" applyFill="1" applyBorder="1" applyAlignment="1">
      <alignment horizontal="left"/>
    </xf>
    <xf numFmtId="0" fontId="22" fillId="4" borderId="4" xfId="0" applyFont="1" applyFill="1" applyBorder="1" applyAlignment="1">
      <alignment vertical="center"/>
    </xf>
    <xf numFmtId="0" fontId="22" fillId="4" borderId="4" xfId="0" applyFont="1" applyFill="1" applyBorder="1" applyAlignment="1">
      <alignment vertical="center" wrapText="1"/>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2" fillId="0" borderId="5" xfId="0" applyFont="1" applyBorder="1" applyAlignment="1">
      <alignment vertical="center"/>
    </xf>
    <xf numFmtId="0" fontId="48" fillId="0" borderId="0" xfId="0" applyFont="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wrapText="1"/>
    </xf>
    <xf numFmtId="0" fontId="34" fillId="5" borderId="5" xfId="0" applyFont="1" applyFill="1" applyBorder="1" applyAlignment="1">
      <alignment horizontal="center" vertical="center" wrapText="1"/>
    </xf>
    <xf numFmtId="0" fontId="24" fillId="0" borderId="0" xfId="0" applyFont="1" applyAlignment="1">
      <alignment horizontal="center" vertical="center" wrapText="1"/>
    </xf>
    <xf numFmtId="0" fontId="48" fillId="0" borderId="5" xfId="0" applyFont="1" applyBorder="1" applyAlignment="1">
      <alignment horizontal="left" vertical="center" wrapText="1"/>
    </xf>
    <xf numFmtId="0" fontId="49" fillId="0" borderId="5" xfId="0" applyFont="1" applyBorder="1" applyAlignment="1">
      <alignment horizontal="left" vertical="center" wrapText="1"/>
    </xf>
    <xf numFmtId="0" fontId="49" fillId="0" borderId="5" xfId="0" applyFont="1" applyBorder="1" applyAlignment="1">
      <alignment horizontal="left" vertical="center" wrapText="1"/>
    </xf>
    <xf numFmtId="0" fontId="42" fillId="0" borderId="5" xfId="0" applyFont="1" applyBorder="1" applyAlignment="1">
      <alignment horizontal="left" vertical="center" wrapText="1"/>
    </xf>
    <xf numFmtId="0" fontId="49" fillId="0" borderId="5" xfId="0" applyFont="1" applyBorder="1" applyAlignment="1">
      <alignment horizontal="left" vertical="center" wrapText="1" indent="1"/>
    </xf>
    <xf numFmtId="0" fontId="42" fillId="0" borderId="5" xfId="0" applyFont="1" applyBorder="1" applyAlignment="1">
      <alignment horizontal="left" vertical="center" wrapText="1" indent="1"/>
    </xf>
    <xf numFmtId="0" fontId="8" fillId="8" borderId="9" xfId="0" applyFont="1" applyFill="1" applyBorder="1" applyAlignment="1">
      <alignment horizontal="left"/>
    </xf>
    <xf numFmtId="0" fontId="8" fillId="8" borderId="10" xfId="0" applyFont="1" applyFill="1" applyBorder="1" applyAlignment="1">
      <alignment horizontal="left"/>
    </xf>
    <xf numFmtId="0" fontId="8" fillId="8" borderId="11" xfId="0" applyFont="1" applyFill="1" applyBorder="1" applyAlignment="1">
      <alignment horizontal="left"/>
    </xf>
    <xf numFmtId="0" fontId="20" fillId="17" borderId="1" xfId="0" applyFont="1" applyFill="1" applyBorder="1" applyAlignment="1">
      <alignment horizontal="left"/>
    </xf>
    <xf numFmtId="0" fontId="50" fillId="17" borderId="2" xfId="0" applyFont="1" applyFill="1" applyBorder="1" applyAlignment="1">
      <alignment horizontal="left"/>
    </xf>
    <xf numFmtId="0" fontId="50" fillId="17" borderId="3" xfId="0" applyFont="1" applyFill="1" applyBorder="1" applyAlignment="1">
      <alignment horizontal="left"/>
    </xf>
    <xf numFmtId="0" fontId="16" fillId="0" borderId="5" xfId="0" applyFont="1" applyBorder="1" applyAlignment="1">
      <alignment horizontal="left" vertical="center" wrapText="1"/>
    </xf>
    <xf numFmtId="0" fontId="43" fillId="0" borderId="5" xfId="0" applyFont="1" applyBorder="1" applyAlignment="1">
      <alignment horizontal="left" vertical="center" wrapText="1"/>
    </xf>
    <xf numFmtId="0" fontId="43" fillId="0" borderId="5" xfId="0" applyFont="1" applyBorder="1" applyAlignment="1">
      <alignment wrapText="1"/>
    </xf>
    <xf numFmtId="0" fontId="43" fillId="0" borderId="14" xfId="0" applyFont="1" applyBorder="1" applyAlignment="1">
      <alignment horizontal="left" vertical="center" wrapText="1"/>
    </xf>
    <xf numFmtId="0" fontId="26" fillId="0" borderId="5"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14"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42" fillId="0" borderId="5" xfId="0" applyFont="1" applyBorder="1" applyAlignment="1">
      <alignment horizontal="left" vertical="top" wrapText="1"/>
    </xf>
    <xf numFmtId="0" fontId="48" fillId="0" borderId="5" xfId="0" applyFont="1" applyBorder="1" applyAlignment="1">
      <alignment horizontal="left" vertical="top" wrapText="1"/>
    </xf>
    <xf numFmtId="0" fontId="49" fillId="0" borderId="5" xfId="0" applyFont="1" applyBorder="1" applyAlignment="1">
      <alignment horizontal="left" vertical="top" wrapText="1"/>
    </xf>
    <xf numFmtId="0" fontId="25" fillId="0" borderId="5" xfId="1" applyFont="1" applyFill="1" applyBorder="1" applyAlignment="1" applyProtection="1">
      <protection locked="0"/>
    </xf>
    <xf numFmtId="0" fontId="26" fillId="0" borderId="4" xfId="5" applyFont="1" applyBorder="1" applyAlignment="1" applyProtection="1">
      <alignment horizontal="center" wrapText="1"/>
    </xf>
    <xf numFmtId="0" fontId="52" fillId="0" borderId="4" xfId="0" applyFont="1" applyBorder="1" applyAlignment="1">
      <alignment horizontal="left" vertical="center" wrapText="1"/>
    </xf>
    <xf numFmtId="0" fontId="53" fillId="0" borderId="5" xfId="0" applyFont="1" applyBorder="1" applyAlignment="1" applyProtection="1">
      <alignment vertical="center" wrapText="1"/>
      <protection locked="0"/>
    </xf>
    <xf numFmtId="0" fontId="52" fillId="0" borderId="5" xfId="0" applyFont="1" applyBorder="1" applyAlignment="1" applyProtection="1">
      <alignment vertical="center" wrapText="1"/>
      <protection locked="0"/>
    </xf>
    <xf numFmtId="0" fontId="54" fillId="0" borderId="4" xfId="5" applyFont="1" applyBorder="1" applyAlignment="1">
      <alignment wrapText="1"/>
    </xf>
    <xf numFmtId="0" fontId="54" fillId="0" borderId="4" xfId="5" applyFont="1" applyBorder="1" applyAlignment="1">
      <alignment vertical="top" wrapText="1"/>
    </xf>
    <xf numFmtId="0" fontId="7" fillId="8" borderId="0" xfId="0" applyFont="1" applyFill="1" applyProtection="1">
      <protection locked="0"/>
    </xf>
    <xf numFmtId="0" fontId="28" fillId="8" borderId="0" xfId="0" applyFont="1" applyFill="1" applyProtection="1">
      <protection locked="0"/>
    </xf>
    <xf numFmtId="0" fontId="13" fillId="5" borderId="4" xfId="5" applyFont="1" applyFill="1" applyBorder="1" applyAlignment="1">
      <alignment vertical="center" wrapText="1"/>
    </xf>
    <xf numFmtId="0" fontId="24" fillId="0" borderId="4" xfId="5" applyFont="1" applyBorder="1" applyAlignment="1">
      <alignment wrapText="1"/>
    </xf>
    <xf numFmtId="0" fontId="26" fillId="0" borderId="4" xfId="5" applyFont="1" applyBorder="1" applyAlignment="1">
      <alignment wrapText="1"/>
    </xf>
    <xf numFmtId="0" fontId="57" fillId="18" borderId="5" xfId="14" applyFont="1" applyFill="1" applyBorder="1" applyAlignment="1">
      <alignment horizontal="left" vertical="center" wrapText="1"/>
    </xf>
    <xf numFmtId="0" fontId="57" fillId="18" borderId="5" xfId="14" applyFont="1" applyFill="1" applyBorder="1" applyAlignment="1">
      <alignment horizontal="center" vertical="center" wrapText="1"/>
    </xf>
    <xf numFmtId="0" fontId="57" fillId="19" borderId="5" xfId="14" applyFont="1" applyFill="1" applyBorder="1" applyAlignment="1">
      <alignment horizontal="left" vertical="center" wrapText="1"/>
    </xf>
    <xf numFmtId="0" fontId="3" fillId="0" borderId="5" xfId="14" applyBorder="1" applyAlignment="1">
      <alignment horizontal="center" vertical="center" wrapText="1"/>
    </xf>
    <xf numFmtId="0" fontId="15" fillId="0" borderId="5" xfId="0" applyFont="1" applyBorder="1" applyAlignment="1">
      <alignment vertical="center" wrapText="1"/>
    </xf>
    <xf numFmtId="0" fontId="52" fillId="0" borderId="5" xfId="0" applyFont="1" applyBorder="1" applyAlignment="1">
      <alignment horizontal="left" vertical="center" wrapText="1"/>
    </xf>
    <xf numFmtId="0" fontId="15" fillId="0" borderId="5" xfId="0" quotePrefix="1" applyFont="1" applyBorder="1" applyAlignment="1">
      <alignment horizontal="center" vertical="center" wrapText="1"/>
    </xf>
    <xf numFmtId="15" fontId="15" fillId="0" borderId="5" xfId="0" applyNumberFormat="1" applyFont="1" applyBorder="1" applyAlignment="1">
      <alignment horizontal="center" vertical="center" wrapText="1"/>
    </xf>
    <xf numFmtId="0" fontId="2" fillId="0" borderId="5" xfId="14" applyFont="1" applyBorder="1" applyAlignment="1">
      <alignment horizontal="center" vertical="center" wrapText="1"/>
    </xf>
    <xf numFmtId="0" fontId="15" fillId="0" borderId="5" xfId="0" quotePrefix="1" applyFont="1" applyBorder="1" applyAlignment="1">
      <alignment horizontal="left" vertical="center" wrapText="1"/>
    </xf>
    <xf numFmtId="0" fontId="26" fillId="0" borderId="4" xfId="5" applyFont="1" applyBorder="1" applyAlignment="1">
      <alignment vertical="center" wrapText="1"/>
    </xf>
    <xf numFmtId="0" fontId="26" fillId="0" borderId="4" xfId="5" applyFont="1" applyFill="1" applyBorder="1" applyAlignment="1">
      <alignment wrapText="1"/>
    </xf>
    <xf numFmtId="0" fontId="3" fillId="0" borderId="5" xfId="14" applyBorder="1" applyAlignment="1">
      <alignment horizontal="left" vertical="center" wrapText="1"/>
    </xf>
    <xf numFmtId="0" fontId="2" fillId="0" borderId="5" xfId="14" applyFont="1" applyBorder="1" applyAlignment="1">
      <alignment horizontal="left" vertical="center" wrapText="1"/>
    </xf>
    <xf numFmtId="15" fontId="3" fillId="0" borderId="5" xfId="14" applyNumberFormat="1" applyBorder="1" applyAlignment="1">
      <alignment horizontal="left" vertical="center" wrapText="1"/>
    </xf>
    <xf numFmtId="0" fontId="3" fillId="19" borderId="5" xfId="14" applyFill="1" applyBorder="1" applyAlignment="1">
      <alignment horizontal="left" vertical="center" wrapText="1"/>
    </xf>
    <xf numFmtId="0" fontId="58" fillId="0" borderId="1" xfId="14" applyFont="1" applyBorder="1" applyAlignment="1">
      <alignment horizontal="left" vertical="center"/>
    </xf>
    <xf numFmtId="0" fontId="58" fillId="0" borderId="2" xfId="14" applyFont="1" applyBorder="1" applyAlignment="1">
      <alignment horizontal="left" vertical="center"/>
    </xf>
    <xf numFmtId="0" fontId="58" fillId="0" borderId="3" xfId="14" applyFont="1" applyBorder="1" applyAlignment="1">
      <alignment horizontal="left" vertical="center"/>
    </xf>
    <xf numFmtId="0" fontId="1" fillId="0" borderId="5" xfId="14" applyFont="1" applyBorder="1" applyAlignment="1">
      <alignment horizontal="left" vertical="center" wrapText="1"/>
    </xf>
    <xf numFmtId="0" fontId="13" fillId="5" borderId="5" xfId="0" applyFont="1" applyFill="1" applyBorder="1" applyAlignment="1">
      <alignment horizontal="left" vertical="center" wrapText="1"/>
    </xf>
    <xf numFmtId="0" fontId="15" fillId="0" borderId="5" xfId="0" quotePrefix="1" applyFont="1" applyBorder="1" applyAlignment="1">
      <alignment vertical="center" wrapText="1"/>
    </xf>
    <xf numFmtId="0" fontId="15" fillId="0" borderId="5" xfId="0" applyFont="1" applyBorder="1" applyAlignment="1">
      <alignment vertical="center" wrapText="1"/>
    </xf>
    <xf numFmtId="0" fontId="13" fillId="4" borderId="5" xfId="0" applyFont="1" applyFill="1" applyBorder="1" applyAlignment="1">
      <alignment horizontal="left" vertical="center" wrapText="1"/>
    </xf>
    <xf numFmtId="0" fontId="15" fillId="5" borderId="5" xfId="0" applyFont="1" applyFill="1" applyBorder="1" applyAlignment="1">
      <alignment vertical="center" wrapText="1"/>
    </xf>
    <xf numFmtId="0" fontId="15" fillId="6" borderId="5" xfId="0" applyFont="1" applyFill="1" applyBorder="1" applyAlignment="1">
      <alignment vertical="center" wrapText="1"/>
    </xf>
    <xf numFmtId="0" fontId="15" fillId="7" borderId="5" xfId="0" applyFont="1" applyFill="1" applyBorder="1" applyAlignment="1">
      <alignment vertical="center" wrapText="1"/>
    </xf>
    <xf numFmtId="0" fontId="7" fillId="4" borderId="5" xfId="0" applyFont="1" applyFill="1" applyBorder="1" applyAlignment="1" applyProtection="1">
      <alignment horizontal="right"/>
    </xf>
    <xf numFmtId="0" fontId="7" fillId="5" borderId="5" xfId="0" applyFont="1" applyFill="1" applyBorder="1" applyAlignment="1" applyProtection="1">
      <alignment horizontal="center"/>
    </xf>
    <xf numFmtId="0" fontId="7" fillId="4" borderId="5" xfId="0" applyFont="1" applyFill="1" applyBorder="1" applyAlignment="1" applyProtection="1">
      <alignment horizontal="right" vertical="center"/>
    </xf>
    <xf numFmtId="0" fontId="55" fillId="5" borderId="5" xfId="0" applyFont="1" applyFill="1" applyBorder="1" applyAlignment="1" applyProtection="1">
      <alignment horizontal="left" vertical="top" wrapText="1"/>
    </xf>
    <xf numFmtId="0" fontId="26" fillId="0" borderId="14" xfId="5" applyFont="1" applyBorder="1" applyAlignment="1" applyProtection="1">
      <alignment horizontal="center" vertical="center" wrapText="1"/>
    </xf>
    <xf numFmtId="0" fontId="26" fillId="0" borderId="15"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26" fillId="0" borderId="5" xfId="5" applyFont="1" applyBorder="1" applyAlignment="1">
      <alignment horizontal="center" vertical="center" wrapText="1"/>
    </xf>
    <xf numFmtId="0" fontId="24" fillId="0" borderId="5" xfId="5" applyFont="1" applyBorder="1" applyAlignment="1">
      <alignment horizontal="center" vertical="center" wrapText="1"/>
    </xf>
    <xf numFmtId="0" fontId="26" fillId="0" borderId="5" xfId="5" applyFont="1" applyBorder="1" applyAlignment="1" applyProtection="1">
      <alignment horizontal="center" vertical="center" wrapText="1"/>
    </xf>
    <xf numFmtId="0" fontId="26" fillId="0" borderId="5" xfId="5" applyFont="1" applyBorder="1" applyAlignment="1">
      <alignment horizontal="center" wrapText="1"/>
    </xf>
    <xf numFmtId="0" fontId="15" fillId="10" borderId="5" xfId="5" applyFont="1" applyFill="1" applyBorder="1" applyAlignment="1" applyProtection="1">
      <alignment horizontal="left" vertical="center" wrapText="1"/>
      <protection locked="0"/>
    </xf>
    <xf numFmtId="0" fontId="26" fillId="10" borderId="5" xfId="5" applyFont="1" applyFill="1" applyBorder="1" applyAlignment="1" applyProtection="1">
      <alignment horizontal="left" wrapText="1"/>
      <protection locked="0"/>
    </xf>
    <xf numFmtId="0" fontId="15" fillId="10" borderId="14" xfId="5" applyFont="1" applyFill="1" applyBorder="1" applyAlignment="1" applyProtection="1">
      <alignment horizontal="left" vertical="center" wrapText="1"/>
      <protection locked="0"/>
    </xf>
    <xf numFmtId="0" fontId="22" fillId="4" borderId="4" xfId="0" applyFont="1" applyFill="1" applyBorder="1" applyAlignment="1">
      <alignment horizontal="left" vertical="center"/>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46" fillId="15" borderId="5" xfId="0" applyFont="1" applyFill="1" applyBorder="1" applyAlignment="1">
      <alignment horizontal="left" vertical="center" wrapText="1"/>
    </xf>
    <xf numFmtId="0" fontId="48" fillId="0" borderId="5" xfId="0" applyFont="1" applyBorder="1" applyAlignment="1">
      <alignment horizontal="left" vertical="center" wrapText="1"/>
    </xf>
    <xf numFmtId="0" fontId="16" fillId="0" borderId="5" xfId="0" applyFont="1" applyBorder="1" applyAlignment="1">
      <alignment horizontal="left" vertical="center" wrapText="1"/>
    </xf>
    <xf numFmtId="0" fontId="43" fillId="0" borderId="5" xfId="0" applyFont="1" applyBorder="1" applyAlignment="1">
      <alignment horizontal="left" vertical="center" wrapText="1"/>
    </xf>
    <xf numFmtId="0" fontId="42" fillId="5" borderId="5" xfId="0" applyFont="1" applyFill="1" applyBorder="1" applyAlignment="1">
      <alignment horizontal="left" vertical="center"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tabSelected="1" zoomScaleNormal="100" workbookViewId="0">
      <selection activeCell="E15" sqref="E15"/>
    </sheetView>
  </sheetViews>
  <sheetFormatPr defaultRowHeight="14.4" x14ac:dyDescent="0.3"/>
  <cols>
    <col min="2" max="2" width="14.44140625" customWidth="1"/>
    <col min="3" max="3" width="15.33203125" customWidth="1"/>
    <col min="4" max="4" width="28.88671875" customWidth="1"/>
    <col min="5" max="5" width="39.77734375" customWidth="1"/>
    <col min="6" max="6" width="31.5546875" customWidth="1"/>
  </cols>
  <sheetData>
    <row r="3" spans="2:6" ht="31.95" customHeight="1" x14ac:dyDescent="0.3">
      <c r="B3" s="252" t="s">
        <v>1659</v>
      </c>
      <c r="C3" s="252"/>
      <c r="D3" s="252" t="s">
        <v>1660</v>
      </c>
      <c r="E3" s="252"/>
      <c r="F3" s="252"/>
    </row>
    <row r="4" spans="2:6" ht="31.95" customHeight="1" x14ac:dyDescent="0.3">
      <c r="B4" s="252" t="s">
        <v>1661</v>
      </c>
      <c r="C4" s="252"/>
      <c r="D4" s="253" t="s">
        <v>1680</v>
      </c>
      <c r="E4" s="252"/>
      <c r="F4" s="252"/>
    </row>
    <row r="5" spans="2:6" ht="31.95" customHeight="1" x14ac:dyDescent="0.3">
      <c r="B5" s="252" t="s">
        <v>19</v>
      </c>
      <c r="C5" s="252"/>
      <c r="D5" s="254">
        <v>44659</v>
      </c>
      <c r="E5" s="252"/>
      <c r="F5" s="252"/>
    </row>
    <row r="6" spans="2:6" ht="31.95" customHeight="1" x14ac:dyDescent="0.3">
      <c r="B6" s="252" t="s">
        <v>1662</v>
      </c>
      <c r="C6" s="252"/>
      <c r="D6" s="259" t="s">
        <v>1681</v>
      </c>
      <c r="E6" s="252"/>
      <c r="F6" s="252"/>
    </row>
    <row r="7" spans="2:6" ht="31.95" customHeight="1" x14ac:dyDescent="0.3">
      <c r="B7" s="252" t="s">
        <v>1663</v>
      </c>
      <c r="C7" s="252"/>
      <c r="D7" s="252" t="s">
        <v>1664</v>
      </c>
      <c r="E7" s="252"/>
      <c r="F7" s="252"/>
    </row>
    <row r="13" spans="2:6" ht="18" x14ac:dyDescent="0.3">
      <c r="B13" s="256" t="s">
        <v>1665</v>
      </c>
      <c r="C13" s="257"/>
      <c r="D13" s="257"/>
      <c r="E13" s="257"/>
      <c r="F13" s="258"/>
    </row>
    <row r="14" spans="2:6" x14ac:dyDescent="0.3">
      <c r="B14" s="240" t="s">
        <v>1665</v>
      </c>
      <c r="C14" s="241" t="s">
        <v>1666</v>
      </c>
      <c r="D14" s="241" t="s">
        <v>1667</v>
      </c>
      <c r="E14" s="241" t="s">
        <v>1668</v>
      </c>
      <c r="F14" s="241" t="s">
        <v>19</v>
      </c>
    </row>
    <row r="15" spans="2:6" ht="42.6" customHeight="1" x14ac:dyDescent="0.3">
      <c r="B15" s="242" t="s">
        <v>3</v>
      </c>
      <c r="C15" s="243" t="s">
        <v>4</v>
      </c>
      <c r="D15" s="248" t="s">
        <v>1679</v>
      </c>
      <c r="E15" s="243"/>
      <c r="F15" s="243"/>
    </row>
    <row r="16" spans="2:6" ht="42.6" customHeight="1" x14ac:dyDescent="0.3">
      <c r="B16" s="255" t="s">
        <v>1669</v>
      </c>
      <c r="C16" s="243" t="s">
        <v>1670</v>
      </c>
      <c r="D16" s="243" t="s">
        <v>1671</v>
      </c>
      <c r="E16" s="243"/>
      <c r="F16" s="243"/>
    </row>
    <row r="17" spans="2:6" ht="42.6" customHeight="1" x14ac:dyDescent="0.3">
      <c r="B17" s="255"/>
      <c r="C17" s="243" t="s">
        <v>7</v>
      </c>
      <c r="D17" s="243" t="s">
        <v>1672</v>
      </c>
      <c r="E17" s="243"/>
      <c r="F17" s="243"/>
    </row>
    <row r="18" spans="2:6" ht="42.6" customHeight="1" x14ac:dyDescent="0.3">
      <c r="B18" s="255"/>
      <c r="C18" s="243" t="s">
        <v>1673</v>
      </c>
      <c r="D18" s="243" t="s">
        <v>1674</v>
      </c>
      <c r="E18" s="243"/>
      <c r="F18" s="243"/>
    </row>
  </sheetData>
  <mergeCells count="12">
    <mergeCell ref="B16:B18"/>
    <mergeCell ref="B13:F13"/>
    <mergeCell ref="B6:C6"/>
    <mergeCell ref="D6:F6"/>
    <mergeCell ref="B7:C7"/>
    <mergeCell ref="D7:F7"/>
    <mergeCell ref="B3:C3"/>
    <mergeCell ref="D3:F3"/>
    <mergeCell ref="B4:C4"/>
    <mergeCell ref="D4:F4"/>
    <mergeCell ref="B5:C5"/>
    <mergeCell ref="D5:F5"/>
  </mergeCells>
  <pageMargins left="0.25" right="0.25" top="0.75" bottom="0.75" header="0.3" footer="0.3"/>
  <pageSetup paperSize="9" scale="71" orientation="portrait" r:id="rId1"/>
  <headerFooter>
    <oddHeader>&amp;L&amp;G
Form</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view="pageLayout" topLeftCell="B1" zoomScaleNormal="90" workbookViewId="0">
      <selection activeCell="D4" sqref="D4"/>
    </sheetView>
  </sheetViews>
  <sheetFormatPr defaultColWidth="8.5546875" defaultRowHeight="14.4" x14ac:dyDescent="0.3"/>
  <cols>
    <col min="1" max="1" width="39.5546875" style="200" customWidth="1"/>
    <col min="2" max="2" width="53.44140625" style="201" customWidth="1"/>
    <col min="3" max="3" width="30.5546875" style="201" customWidth="1"/>
    <col min="4" max="4" width="80.44140625" style="201" customWidth="1"/>
    <col min="5" max="1024" width="8.5546875" style="201"/>
  </cols>
  <sheetData>
    <row r="1" spans="1:4" ht="15.6" x14ac:dyDescent="0.3">
      <c r="A1" s="211" t="s">
        <v>1493</v>
      </c>
      <c r="B1" s="212"/>
      <c r="C1" s="212"/>
      <c r="D1" s="213"/>
    </row>
    <row r="2" spans="1:4" ht="15.6" x14ac:dyDescent="0.3">
      <c r="A2" s="214" t="s">
        <v>1494</v>
      </c>
      <c r="B2" s="215"/>
      <c r="C2" s="215"/>
      <c r="D2" s="216"/>
    </row>
    <row r="3" spans="1:4" s="204" customFormat="1" ht="13.2" x14ac:dyDescent="0.3">
      <c r="A3" s="203" t="s">
        <v>1495</v>
      </c>
      <c r="B3" s="203" t="s">
        <v>1496</v>
      </c>
      <c r="C3" s="203" t="s">
        <v>1497</v>
      </c>
      <c r="D3" s="203" t="s">
        <v>1498</v>
      </c>
    </row>
    <row r="4" spans="1:4" ht="170.1" customHeight="1" x14ac:dyDescent="0.3">
      <c r="A4" s="285" t="s">
        <v>1499</v>
      </c>
      <c r="B4" s="286" t="s">
        <v>1500</v>
      </c>
      <c r="C4" s="217" t="s">
        <v>317</v>
      </c>
      <c r="D4" s="206" t="s">
        <v>1501</v>
      </c>
    </row>
    <row r="5" spans="1:4" ht="22.8" x14ac:dyDescent="0.3">
      <c r="A5" s="285"/>
      <c r="B5" s="286"/>
      <c r="C5" s="217" t="s">
        <v>318</v>
      </c>
      <c r="D5" s="206" t="s">
        <v>1502</v>
      </c>
    </row>
    <row r="6" spans="1:4" ht="79.8" x14ac:dyDescent="0.3">
      <c r="A6" s="285"/>
      <c r="B6" s="286"/>
      <c r="C6" s="218" t="s">
        <v>319</v>
      </c>
      <c r="D6" s="208" t="s">
        <v>1503</v>
      </c>
    </row>
    <row r="7" spans="1:4" ht="23.1" customHeight="1" x14ac:dyDescent="0.3">
      <c r="A7" s="285"/>
      <c r="B7" s="287" t="s">
        <v>1504</v>
      </c>
      <c r="C7" s="218" t="s">
        <v>321</v>
      </c>
      <c r="D7" s="208" t="s">
        <v>1505</v>
      </c>
    </row>
    <row r="8" spans="1:4" ht="34.200000000000003" x14ac:dyDescent="0.3">
      <c r="A8" s="285"/>
      <c r="B8" s="287"/>
      <c r="C8" s="218" t="s">
        <v>322</v>
      </c>
      <c r="D8" s="208" t="s">
        <v>1506</v>
      </c>
    </row>
    <row r="9" spans="1:4" x14ac:dyDescent="0.3">
      <c r="A9" s="285"/>
      <c r="B9" s="287"/>
      <c r="C9" s="218" t="s">
        <v>323</v>
      </c>
      <c r="D9" s="208" t="s">
        <v>1507</v>
      </c>
    </row>
    <row r="10" spans="1:4" ht="34.5" customHeight="1" x14ac:dyDescent="0.3">
      <c r="A10" s="285" t="s">
        <v>1508</v>
      </c>
      <c r="B10" s="218" t="s">
        <v>1509</v>
      </c>
      <c r="C10" s="288" t="s">
        <v>1510</v>
      </c>
      <c r="D10" s="288"/>
    </row>
    <row r="11" spans="1:4" ht="34.200000000000003" x14ac:dyDescent="0.3">
      <c r="A11" s="285"/>
      <c r="B11" s="218" t="s">
        <v>1511</v>
      </c>
      <c r="C11" s="218" t="s">
        <v>326</v>
      </c>
      <c r="D11" s="208" t="s">
        <v>1512</v>
      </c>
    </row>
    <row r="12" spans="1:4" ht="46.05" customHeight="1" x14ac:dyDescent="0.3">
      <c r="A12" s="285"/>
      <c r="B12" s="218" t="s">
        <v>1513</v>
      </c>
      <c r="C12" s="288" t="s">
        <v>1510</v>
      </c>
      <c r="D12" s="288"/>
    </row>
    <row r="13" spans="1:4" ht="34.5" customHeight="1" x14ac:dyDescent="0.3">
      <c r="A13" s="285"/>
      <c r="B13" s="218" t="s">
        <v>1514</v>
      </c>
      <c r="C13" s="288" t="s">
        <v>1510</v>
      </c>
      <c r="D13" s="288"/>
    </row>
    <row r="14" spans="1:4" ht="34.5" customHeight="1" x14ac:dyDescent="0.3">
      <c r="A14" s="285"/>
      <c r="B14" s="218" t="s">
        <v>1515</v>
      </c>
      <c r="C14" s="288" t="s">
        <v>1510</v>
      </c>
      <c r="D14" s="288"/>
    </row>
    <row r="15" spans="1:4" ht="34.5" customHeight="1" x14ac:dyDescent="0.3">
      <c r="A15" s="285"/>
      <c r="B15" s="218" t="s">
        <v>1516</v>
      </c>
      <c r="C15" s="288" t="s">
        <v>1510</v>
      </c>
      <c r="D15" s="288"/>
    </row>
    <row r="16" spans="1:4" ht="34.5" customHeight="1" x14ac:dyDescent="0.3">
      <c r="A16" s="285"/>
      <c r="B16" s="287" t="s">
        <v>1517</v>
      </c>
      <c r="C16" s="218" t="s">
        <v>328</v>
      </c>
      <c r="D16" s="208" t="s">
        <v>1518</v>
      </c>
    </row>
    <row r="17" spans="1:4" ht="22.8" x14ac:dyDescent="0.3">
      <c r="A17" s="285"/>
      <c r="B17" s="287"/>
      <c r="C17" s="218" t="s">
        <v>330</v>
      </c>
      <c r="D17" s="208" t="s">
        <v>1519</v>
      </c>
    </row>
    <row r="18" spans="1:4" ht="22.8" x14ac:dyDescent="0.3">
      <c r="A18" s="285"/>
      <c r="B18" s="287"/>
      <c r="C18" s="218" t="s">
        <v>331</v>
      </c>
      <c r="D18" s="208" t="s">
        <v>1520</v>
      </c>
    </row>
    <row r="19" spans="1:4" ht="22.8" x14ac:dyDescent="0.3">
      <c r="A19" s="285"/>
      <c r="B19" s="287"/>
      <c r="C19" s="218" t="s">
        <v>333</v>
      </c>
      <c r="D19" s="208" t="s">
        <v>1521</v>
      </c>
    </row>
    <row r="20" spans="1:4" ht="34.5" customHeight="1" x14ac:dyDescent="0.3">
      <c r="A20" s="285"/>
      <c r="B20" s="218" t="s">
        <v>1522</v>
      </c>
      <c r="C20" s="288" t="s">
        <v>1510</v>
      </c>
      <c r="D20" s="288"/>
    </row>
    <row r="21" spans="1:4" ht="34.5" customHeight="1" x14ac:dyDescent="0.3">
      <c r="A21" s="285" t="s">
        <v>1523</v>
      </c>
      <c r="B21" s="287" t="s">
        <v>1524</v>
      </c>
      <c r="C21" s="218" t="s">
        <v>336</v>
      </c>
      <c r="D21" s="208" t="s">
        <v>1525</v>
      </c>
    </row>
    <row r="22" spans="1:4" ht="34.200000000000003" x14ac:dyDescent="0.3">
      <c r="A22" s="285"/>
      <c r="B22" s="287"/>
      <c r="C22" s="218" t="s">
        <v>337</v>
      </c>
      <c r="D22" s="208" t="s">
        <v>1526</v>
      </c>
    </row>
    <row r="23" spans="1:4" ht="46.8" x14ac:dyDescent="0.3">
      <c r="A23" s="285"/>
      <c r="B23" s="219" t="s">
        <v>1527</v>
      </c>
      <c r="C23" s="218" t="s">
        <v>339</v>
      </c>
      <c r="D23" s="208" t="s">
        <v>1528</v>
      </c>
    </row>
    <row r="24" spans="1:4" ht="34.5" customHeight="1" x14ac:dyDescent="0.3">
      <c r="A24" s="285" t="s">
        <v>1529</v>
      </c>
      <c r="B24" s="220" t="s">
        <v>1530</v>
      </c>
      <c r="C24" s="288" t="s">
        <v>1531</v>
      </c>
      <c r="D24" s="288"/>
    </row>
    <row r="25" spans="1:4" ht="34.5" customHeight="1" x14ac:dyDescent="0.3">
      <c r="A25" s="285"/>
      <c r="B25" s="287" t="s">
        <v>1532</v>
      </c>
      <c r="C25" s="218" t="s">
        <v>344</v>
      </c>
      <c r="D25" s="208" t="s">
        <v>1533</v>
      </c>
    </row>
    <row r="26" spans="1:4" ht="34.200000000000003" x14ac:dyDescent="0.3">
      <c r="A26" s="285"/>
      <c r="B26" s="287"/>
      <c r="C26" s="218" t="s">
        <v>345</v>
      </c>
      <c r="D26" s="208" t="s">
        <v>1534</v>
      </c>
    </row>
    <row r="27" spans="1:4" ht="34.200000000000003" x14ac:dyDescent="0.3">
      <c r="A27" s="285"/>
      <c r="B27" s="287"/>
      <c r="C27" s="218" t="s">
        <v>346</v>
      </c>
      <c r="D27" s="208" t="s">
        <v>1535</v>
      </c>
    </row>
    <row r="28" spans="1:4" ht="34.200000000000003" x14ac:dyDescent="0.3">
      <c r="A28" s="285"/>
      <c r="B28" s="218" t="s">
        <v>1536</v>
      </c>
      <c r="C28" s="218" t="s">
        <v>1537</v>
      </c>
      <c r="D28" s="208" t="s">
        <v>1538</v>
      </c>
    </row>
    <row r="29" spans="1:4" ht="23.1" customHeight="1" x14ac:dyDescent="0.3">
      <c r="A29" s="285" t="s">
        <v>1539</v>
      </c>
      <c r="B29" s="287" t="s">
        <v>1540</v>
      </c>
      <c r="C29" s="218" t="s">
        <v>350</v>
      </c>
      <c r="D29" s="208" t="s">
        <v>1541</v>
      </c>
    </row>
    <row r="30" spans="1:4" ht="34.200000000000003" x14ac:dyDescent="0.3">
      <c r="A30" s="285"/>
      <c r="B30" s="287"/>
      <c r="C30" s="218" t="s">
        <v>351</v>
      </c>
      <c r="D30" s="208" t="s">
        <v>1542</v>
      </c>
    </row>
    <row r="31" spans="1:4" ht="45.6" x14ac:dyDescent="0.3">
      <c r="A31" s="285"/>
      <c r="B31" s="218" t="s">
        <v>1543</v>
      </c>
      <c r="C31" s="218" t="s">
        <v>353</v>
      </c>
      <c r="D31" s="208" t="s">
        <v>1544</v>
      </c>
    </row>
    <row r="32" spans="1:4" ht="68.400000000000006" x14ac:dyDescent="0.3">
      <c r="A32" s="285"/>
      <c r="B32" s="218" t="s">
        <v>1545</v>
      </c>
      <c r="C32" s="218" t="s">
        <v>355</v>
      </c>
      <c r="D32" s="208" t="s">
        <v>1546</v>
      </c>
    </row>
    <row r="33" spans="1:4" ht="34.5" customHeight="1" x14ac:dyDescent="0.3">
      <c r="A33" s="285"/>
      <c r="B33" s="218" t="s">
        <v>1547</v>
      </c>
      <c r="C33" s="288" t="s">
        <v>1510</v>
      </c>
      <c r="D33" s="288"/>
    </row>
    <row r="34" spans="1:4" ht="103.5" customHeight="1" x14ac:dyDescent="0.3">
      <c r="A34" s="285" t="s">
        <v>1548</v>
      </c>
      <c r="B34" s="218" t="s">
        <v>1549</v>
      </c>
      <c r="C34" s="288" t="s">
        <v>1550</v>
      </c>
      <c r="D34" s="288"/>
    </row>
    <row r="35" spans="1:4" ht="103.5" customHeight="1" x14ac:dyDescent="0.3">
      <c r="A35" s="285"/>
      <c r="B35" s="218" t="s">
        <v>1551</v>
      </c>
      <c r="C35" s="288" t="s">
        <v>1510</v>
      </c>
      <c r="D35" s="288"/>
    </row>
    <row r="36" spans="1:4" ht="46.05" customHeight="1" x14ac:dyDescent="0.3">
      <c r="A36" s="285" t="s">
        <v>1552</v>
      </c>
      <c r="B36" s="218" t="s">
        <v>1553</v>
      </c>
      <c r="C36" s="218" t="s">
        <v>360</v>
      </c>
      <c r="D36" s="208" t="s">
        <v>1554</v>
      </c>
    </row>
    <row r="37" spans="1:4" ht="46.05" customHeight="1" x14ac:dyDescent="0.3">
      <c r="A37" s="285"/>
      <c r="B37" s="218" t="s">
        <v>1555</v>
      </c>
      <c r="C37" s="288" t="s">
        <v>1510</v>
      </c>
      <c r="D37" s="288"/>
    </row>
    <row r="38" spans="1:4" ht="57.6" customHeight="1" x14ac:dyDescent="0.3">
      <c r="A38" s="285"/>
      <c r="B38" s="218" t="s">
        <v>1556</v>
      </c>
      <c r="C38" s="288" t="s">
        <v>1510</v>
      </c>
      <c r="D38" s="288"/>
    </row>
    <row r="39" spans="1:4" ht="80.55" customHeight="1" x14ac:dyDescent="0.3">
      <c r="A39" s="285" t="s">
        <v>1557</v>
      </c>
      <c r="B39" s="218" t="s">
        <v>1558</v>
      </c>
      <c r="C39" s="218" t="s">
        <v>363</v>
      </c>
      <c r="D39" s="208" t="s">
        <v>1559</v>
      </c>
    </row>
    <row r="40" spans="1:4" ht="46.05" customHeight="1" x14ac:dyDescent="0.3">
      <c r="A40" s="285"/>
      <c r="B40" s="218" t="s">
        <v>1560</v>
      </c>
      <c r="C40" s="288" t="s">
        <v>1510</v>
      </c>
      <c r="D40" s="288"/>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25" right="0.25" top="0.75" bottom="0.75" header="0.3" footer="0.3"/>
  <pageSetup paperSize="9" scale="69" firstPageNumber="0" fitToHeight="0" orientation="landscape" r:id="rId1"/>
  <headerFooter>
    <oddHeader>&amp;L&amp;G
Form&amp;C  Doc Number: D0000003422
             Name: Product security standard assessment
        Revision: AB&amp;RTab: Privacy BR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sheetPr>
  <dimension ref="A1:AMJ34"/>
  <sheetViews>
    <sheetView view="pageLayout" topLeftCell="A30" zoomScaleNormal="85" workbookViewId="0">
      <selection activeCell="B50" sqref="B50"/>
    </sheetView>
  </sheetViews>
  <sheetFormatPr defaultColWidth="8.5546875" defaultRowHeight="14.4" x14ac:dyDescent="0.3"/>
  <cols>
    <col min="1" max="1" width="26.44140625" style="2" customWidth="1"/>
    <col min="2" max="2" width="37.44140625" style="2" customWidth="1"/>
    <col min="3" max="3" width="1.5546875" style="2" customWidth="1"/>
    <col min="4" max="4" width="20.5546875" style="2" customWidth="1"/>
    <col min="5" max="5" width="39.44140625" style="2" customWidth="1"/>
    <col min="6" max="1024" width="8.5546875" style="2"/>
  </cols>
  <sheetData>
    <row r="1" spans="1:5" ht="15.6" x14ac:dyDescent="0.3">
      <c r="A1" s="3" t="s">
        <v>0</v>
      </c>
      <c r="B1" s="4"/>
      <c r="C1" s="4"/>
      <c r="D1" s="4"/>
      <c r="E1" s="5"/>
    </row>
    <row r="2" spans="1:5" s="8" customFormat="1" ht="10.199999999999999" x14ac:dyDescent="0.2">
      <c r="A2" s="6"/>
      <c r="B2" s="7"/>
      <c r="C2" s="7"/>
      <c r="D2" s="7"/>
      <c r="E2" s="7"/>
    </row>
    <row r="3" spans="1:5" s="8" customFormat="1" ht="13.8" x14ac:dyDescent="0.25">
      <c r="A3" s="9" t="s">
        <v>1</v>
      </c>
      <c r="B3" s="10"/>
      <c r="C3" s="10"/>
      <c r="D3" s="10"/>
      <c r="E3" s="11"/>
    </row>
    <row r="4" spans="1:5" x14ac:dyDescent="0.3">
      <c r="A4" s="12" t="s">
        <v>2</v>
      </c>
      <c r="B4" s="230" t="s">
        <v>1618</v>
      </c>
      <c r="C4" s="14"/>
      <c r="D4" s="12" t="s">
        <v>3</v>
      </c>
      <c r="E4" s="13" t="s">
        <v>4</v>
      </c>
    </row>
    <row r="5" spans="1:5" x14ac:dyDescent="0.3">
      <c r="A5" s="15" t="s">
        <v>5</v>
      </c>
      <c r="B5" s="249" t="s">
        <v>1677</v>
      </c>
      <c r="C5" s="14"/>
      <c r="D5" s="15" t="s">
        <v>6</v>
      </c>
      <c r="E5" s="16" t="s">
        <v>1678</v>
      </c>
    </row>
    <row r="6" spans="1:5" x14ac:dyDescent="0.3">
      <c r="A6" s="15" t="s">
        <v>8</v>
      </c>
      <c r="B6" s="16" t="s">
        <v>1682</v>
      </c>
      <c r="C6" s="14"/>
      <c r="D6" s="15" t="s">
        <v>9</v>
      </c>
      <c r="E6" s="16" t="s">
        <v>10</v>
      </c>
    </row>
    <row r="7" spans="1:5" x14ac:dyDescent="0.3">
      <c r="A7" s="15" t="s">
        <v>11</v>
      </c>
      <c r="B7" s="16" t="s">
        <v>1619</v>
      </c>
      <c r="C7" s="14"/>
      <c r="D7" s="15" t="s">
        <v>12</v>
      </c>
      <c r="E7" s="16" t="s">
        <v>13</v>
      </c>
    </row>
    <row r="8" spans="1:5" ht="240.6" customHeight="1" x14ac:dyDescent="0.3">
      <c r="A8" s="15" t="s">
        <v>14</v>
      </c>
      <c r="B8" s="245" t="s">
        <v>1683</v>
      </c>
      <c r="C8" s="14"/>
      <c r="D8" s="15" t="s">
        <v>15</v>
      </c>
      <c r="E8" s="16"/>
    </row>
    <row r="9" spans="1:5" s="8" customFormat="1" ht="19.2" x14ac:dyDescent="0.35">
      <c r="A9" s="17" t="s">
        <v>16</v>
      </c>
      <c r="B9" s="18"/>
      <c r="C9" s="7"/>
      <c r="D9" s="19"/>
      <c r="E9" s="20"/>
    </row>
    <row r="10" spans="1:5" ht="14.1" customHeight="1" x14ac:dyDescent="0.3">
      <c r="A10" s="21" t="s">
        <v>17</v>
      </c>
      <c r="B10" s="260" t="s">
        <v>18</v>
      </c>
      <c r="C10" s="260"/>
      <c r="D10" s="21" t="s">
        <v>19</v>
      </c>
      <c r="E10" s="21" t="s">
        <v>3</v>
      </c>
    </row>
    <row r="11" spans="1:5" ht="43.95" customHeight="1" x14ac:dyDescent="0.3">
      <c r="A11" s="246" t="s">
        <v>1676</v>
      </c>
      <c r="B11" s="262" t="s">
        <v>1675</v>
      </c>
      <c r="C11" s="262"/>
      <c r="D11" s="247">
        <v>44438</v>
      </c>
      <c r="E11" s="22" t="s">
        <v>4</v>
      </c>
    </row>
    <row r="12" spans="1:5" ht="164.4" customHeight="1" x14ac:dyDescent="0.3">
      <c r="A12" s="246" t="s">
        <v>1677</v>
      </c>
      <c r="B12" s="261" t="s">
        <v>1684</v>
      </c>
      <c r="C12" s="262"/>
      <c r="D12" s="247">
        <v>44659</v>
      </c>
      <c r="E12" s="244" t="s">
        <v>4</v>
      </c>
    </row>
    <row r="13" spans="1:5" x14ac:dyDescent="0.3">
      <c r="A13" s="22"/>
      <c r="B13" s="262"/>
      <c r="C13" s="262"/>
      <c r="D13" s="22"/>
      <c r="E13" s="22"/>
    </row>
    <row r="14" spans="1:5" x14ac:dyDescent="0.3">
      <c r="A14" s="23"/>
      <c r="B14" s="23"/>
      <c r="C14" s="23"/>
      <c r="D14" s="23"/>
      <c r="E14" s="23"/>
    </row>
    <row r="15" spans="1:5" s="8" customFormat="1" ht="13.8" x14ac:dyDescent="0.25">
      <c r="A15" s="24" t="s">
        <v>20</v>
      </c>
      <c r="B15" s="25"/>
      <c r="C15" s="25"/>
      <c r="D15" s="25"/>
      <c r="E15" s="26"/>
    </row>
    <row r="16" spans="1:5" x14ac:dyDescent="0.3">
      <c r="A16" s="27" t="s">
        <v>21</v>
      </c>
      <c r="B16" s="28"/>
      <c r="C16" s="28"/>
      <c r="D16" s="28"/>
      <c r="E16" s="29"/>
    </row>
    <row r="17" spans="1:5" x14ac:dyDescent="0.3">
      <c r="A17" s="30" t="s">
        <v>22</v>
      </c>
      <c r="B17" s="31"/>
      <c r="C17" s="31"/>
      <c r="D17" s="31"/>
      <c r="E17" s="32"/>
    </row>
    <row r="18" spans="1:5" x14ac:dyDescent="0.3">
      <c r="A18" s="30" t="s">
        <v>23</v>
      </c>
      <c r="B18" s="31"/>
      <c r="C18" s="31"/>
      <c r="D18" s="31"/>
      <c r="E18" s="32"/>
    </row>
    <row r="19" spans="1:5" x14ac:dyDescent="0.3">
      <c r="A19" s="30" t="s">
        <v>24</v>
      </c>
      <c r="B19" s="31"/>
      <c r="C19" s="31"/>
      <c r="D19" s="31"/>
      <c r="E19" s="32"/>
    </row>
    <row r="20" spans="1:5" x14ac:dyDescent="0.3">
      <c r="A20" s="30" t="s">
        <v>25</v>
      </c>
      <c r="B20" s="31"/>
      <c r="C20" s="31"/>
      <c r="D20" s="31"/>
      <c r="E20" s="32"/>
    </row>
    <row r="21" spans="1:5" x14ac:dyDescent="0.3">
      <c r="A21" s="33" t="s">
        <v>26</v>
      </c>
      <c r="B21" s="34"/>
      <c r="C21" s="34"/>
      <c r="D21" s="34"/>
      <c r="E21" s="35"/>
    </row>
    <row r="22" spans="1:5" x14ac:dyDescent="0.3">
      <c r="A22" s="23"/>
      <c r="B22" s="23"/>
      <c r="C22" s="23"/>
      <c r="D22" s="23"/>
      <c r="E22" s="23"/>
    </row>
    <row r="23" spans="1:5" s="8" customFormat="1" ht="13.8" x14ac:dyDescent="0.25">
      <c r="A23" s="9" t="s">
        <v>27</v>
      </c>
      <c r="B23" s="10"/>
      <c r="C23" s="10"/>
      <c r="D23" s="10"/>
      <c r="E23" s="11"/>
    </row>
    <row r="24" spans="1:5" ht="14.1" customHeight="1" x14ac:dyDescent="0.3">
      <c r="A24" s="36" t="s">
        <v>28</v>
      </c>
      <c r="B24" s="263" t="s">
        <v>29</v>
      </c>
      <c r="C24" s="263"/>
      <c r="D24" s="263"/>
      <c r="E24" s="36" t="s">
        <v>30</v>
      </c>
    </row>
    <row r="25" spans="1:5" ht="14.1" customHeight="1" x14ac:dyDescent="0.3">
      <c r="A25" s="37" t="s">
        <v>31</v>
      </c>
      <c r="B25" s="265" t="s">
        <v>32</v>
      </c>
      <c r="C25" s="265"/>
      <c r="D25" s="265"/>
      <c r="E25" s="38" t="s">
        <v>33</v>
      </c>
    </row>
    <row r="26" spans="1:5" ht="27.6" customHeight="1" x14ac:dyDescent="0.3">
      <c r="A26" s="39" t="s">
        <v>34</v>
      </c>
      <c r="B26" s="266" t="s">
        <v>35</v>
      </c>
      <c r="C26" s="266"/>
      <c r="D26" s="266"/>
      <c r="E26" s="40" t="s">
        <v>33</v>
      </c>
    </row>
    <row r="27" spans="1:5" ht="30" customHeight="1" x14ac:dyDescent="0.3">
      <c r="A27" s="39" t="s">
        <v>36</v>
      </c>
      <c r="B27" s="266" t="s">
        <v>37</v>
      </c>
      <c r="C27" s="266"/>
      <c r="D27" s="266"/>
      <c r="E27" s="40" t="s">
        <v>33</v>
      </c>
    </row>
    <row r="28" spans="1:5" ht="30" customHeight="1" x14ac:dyDescent="0.3">
      <c r="A28" s="39" t="s">
        <v>38</v>
      </c>
      <c r="B28" s="266" t="s">
        <v>39</v>
      </c>
      <c r="C28" s="266"/>
      <c r="D28" s="266"/>
      <c r="E28" s="40" t="s">
        <v>33</v>
      </c>
    </row>
    <row r="29" spans="1:5" ht="43.35" customHeight="1" x14ac:dyDescent="0.3">
      <c r="A29" s="41" t="s">
        <v>40</v>
      </c>
      <c r="B29" s="264" t="s">
        <v>41</v>
      </c>
      <c r="C29" s="264"/>
      <c r="D29" s="264"/>
      <c r="E29" s="42" t="s">
        <v>42</v>
      </c>
    </row>
    <row r="30" spans="1:5" ht="14.1" customHeight="1" x14ac:dyDescent="0.3">
      <c r="A30" s="41" t="s">
        <v>43</v>
      </c>
      <c r="B30" s="264" t="s">
        <v>44</v>
      </c>
      <c r="C30" s="264"/>
      <c r="D30" s="264"/>
      <c r="E30" s="42" t="s">
        <v>42</v>
      </c>
    </row>
    <row r="31" spans="1:5" ht="29.85" customHeight="1" x14ac:dyDescent="0.3">
      <c r="A31" s="41" t="s">
        <v>45</v>
      </c>
      <c r="B31" s="264" t="s">
        <v>46</v>
      </c>
      <c r="C31" s="264"/>
      <c r="D31" s="264"/>
      <c r="E31" s="42" t="s">
        <v>42</v>
      </c>
    </row>
    <row r="32" spans="1:5" ht="29.85" customHeight="1" x14ac:dyDescent="0.3">
      <c r="A32" s="41" t="s">
        <v>47</v>
      </c>
      <c r="B32" s="264" t="s">
        <v>48</v>
      </c>
      <c r="C32" s="264"/>
      <c r="D32" s="264"/>
      <c r="E32" s="42" t="s">
        <v>42</v>
      </c>
    </row>
    <row r="33" spans="1:5" ht="50.1" customHeight="1" x14ac:dyDescent="0.3">
      <c r="A33" s="41" t="s">
        <v>49</v>
      </c>
      <c r="B33" s="264" t="s">
        <v>50</v>
      </c>
      <c r="C33" s="264"/>
      <c r="D33" s="264"/>
      <c r="E33" s="42" t="s">
        <v>42</v>
      </c>
    </row>
    <row r="34" spans="1:5" x14ac:dyDescent="0.3">
      <c r="A34" s="43"/>
      <c r="B34" s="43"/>
      <c r="C34" s="43"/>
      <c r="D34" s="43"/>
      <c r="E34" s="43"/>
    </row>
  </sheetData>
  <mergeCells count="14">
    <mergeCell ref="B30:D30"/>
    <mergeCell ref="B31:D31"/>
    <mergeCell ref="B32:D32"/>
    <mergeCell ref="B33:D33"/>
    <mergeCell ref="B25:D25"/>
    <mergeCell ref="B26:D26"/>
    <mergeCell ref="B27:D27"/>
    <mergeCell ref="B28:D28"/>
    <mergeCell ref="B29:D29"/>
    <mergeCell ref="B10:C10"/>
    <mergeCell ref="B12:C12"/>
    <mergeCell ref="B13:C13"/>
    <mergeCell ref="B24:D24"/>
    <mergeCell ref="B11:C11"/>
  </mergeCells>
  <pageMargins left="0.25" right="0.25" top="0.75" bottom="0.75" header="0.3" footer="0.3"/>
  <pageSetup paperSize="9" scale="71" firstPageNumber="0" orientation="portrait" r:id="rId1"/>
  <headerFooter>
    <oddHeader>&amp;L&amp;G
Form&amp;C  Doc Number: D0000003422
             Name: Product security standard assessment
        Revision: AB&amp;RTab: Header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0"/>
  <sheetViews>
    <sheetView topLeftCell="C24" zoomScale="80" zoomScaleNormal="80" workbookViewId="0">
      <selection activeCell="E29" sqref="E29"/>
    </sheetView>
  </sheetViews>
  <sheetFormatPr defaultColWidth="8.5546875" defaultRowHeight="14.4" x14ac:dyDescent="0.3"/>
  <cols>
    <col min="1" max="1" width="8.5546875" style="44"/>
    <col min="2" max="2" width="26.44140625" style="44" customWidth="1"/>
    <col min="3" max="3" width="104.44140625" style="44" customWidth="1"/>
    <col min="4" max="4" width="11" style="44" customWidth="1"/>
    <col min="5" max="5" width="60.44140625" style="44" customWidth="1"/>
    <col min="6" max="6" width="72.5546875" style="44" customWidth="1"/>
    <col min="7" max="8" width="8.5546875" style="44" customWidth="1"/>
    <col min="9" max="9" width="8.5546875" style="44" hidden="1" customWidth="1"/>
    <col min="10" max="10" width="7.5546875" style="44" hidden="1" customWidth="1"/>
    <col min="11" max="1024" width="8.5546875" style="44"/>
  </cols>
  <sheetData>
    <row r="1" spans="1:10" ht="15.6" x14ac:dyDescent="0.3">
      <c r="A1" s="45" t="s">
        <v>51</v>
      </c>
      <c r="B1" s="45"/>
      <c r="C1" s="45"/>
      <c r="D1" s="45"/>
      <c r="E1" s="235"/>
    </row>
    <row r="2" spans="1:10" x14ac:dyDescent="0.3">
      <c r="A2" s="267" t="s">
        <v>52</v>
      </c>
      <c r="B2" s="267"/>
      <c r="C2" s="268" t="str">
        <f>IF(Header!B7="","(enter in Header tab)",Header!B7)</f>
        <v>SGTC-NPD-000-02</v>
      </c>
      <c r="D2" s="268"/>
      <c r="E2" s="47"/>
    </row>
    <row r="3" spans="1:10" ht="129.75" customHeight="1" x14ac:dyDescent="0.3">
      <c r="A3" s="269" t="s">
        <v>53</v>
      </c>
      <c r="B3" s="269"/>
      <c r="C3" s="270" t="str">
        <f>IF(Header!B8="","(enter in Header tab)",Header!B8)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70"/>
      <c r="E3" s="48" t="s">
        <v>54</v>
      </c>
    </row>
    <row r="4" spans="1:10" x14ac:dyDescent="0.3">
      <c r="A4" s="49"/>
      <c r="B4" s="49"/>
      <c r="C4" s="49"/>
      <c r="D4" s="49"/>
      <c r="E4" s="50" t="s">
        <v>55</v>
      </c>
    </row>
    <row r="5" spans="1:10" x14ac:dyDescent="0.3">
      <c r="A5" s="49"/>
      <c r="B5" s="51" t="s">
        <v>56</v>
      </c>
      <c r="C5" s="52"/>
      <c r="D5" s="53"/>
      <c r="E5" s="50" t="s">
        <v>57</v>
      </c>
      <c r="I5" s="54" t="s">
        <v>58</v>
      </c>
      <c r="J5" s="54"/>
    </row>
    <row r="6" spans="1:10" x14ac:dyDescent="0.3">
      <c r="A6" s="49"/>
      <c r="B6" s="55" t="s">
        <v>59</v>
      </c>
      <c r="C6" s="55" t="s">
        <v>60</v>
      </c>
      <c r="D6" s="55" t="s">
        <v>61</v>
      </c>
      <c r="E6" s="50" t="s">
        <v>62</v>
      </c>
      <c r="I6" s="54"/>
      <c r="J6" s="54"/>
    </row>
    <row r="7" spans="1:10" x14ac:dyDescent="0.3">
      <c r="A7" s="49"/>
      <c r="B7" s="56" t="s">
        <v>63</v>
      </c>
      <c r="C7" s="57" t="s">
        <v>64</v>
      </c>
      <c r="D7" s="58" t="s">
        <v>65</v>
      </c>
      <c r="E7" s="50" t="s">
        <v>66</v>
      </c>
      <c r="I7" s="54" t="s">
        <v>67</v>
      </c>
      <c r="J7" s="54" t="s">
        <v>68</v>
      </c>
    </row>
    <row r="8" spans="1:10" x14ac:dyDescent="0.3">
      <c r="A8" s="49"/>
      <c r="B8" s="59" t="s">
        <v>69</v>
      </c>
      <c r="C8" s="60" t="s">
        <v>70</v>
      </c>
      <c r="D8" s="61" t="s">
        <v>65</v>
      </c>
      <c r="E8" s="50" t="s">
        <v>71</v>
      </c>
      <c r="I8" s="54" t="s">
        <v>72</v>
      </c>
      <c r="J8" s="54" t="s">
        <v>73</v>
      </c>
    </row>
    <row r="9" spans="1:10" x14ac:dyDescent="0.3">
      <c r="A9" s="49"/>
      <c r="B9" s="62" t="s">
        <v>74</v>
      </c>
      <c r="C9" s="60" t="s">
        <v>75</v>
      </c>
      <c r="D9" s="61" t="s">
        <v>65</v>
      </c>
      <c r="E9" s="50" t="s">
        <v>76</v>
      </c>
      <c r="I9" s="54" t="s">
        <v>65</v>
      </c>
      <c r="J9" s="54"/>
    </row>
    <row r="10" spans="1:10" ht="35.4" x14ac:dyDescent="0.3">
      <c r="A10" s="49"/>
      <c r="B10" s="63"/>
      <c r="C10" s="64" t="s">
        <v>77</v>
      </c>
      <c r="D10" s="65" t="str">
        <f>IF(OR(D7="High",D8="High",D9="High")=TRUE(),"High",IF(OR(D7="Moderate",D8="Moderate",D9="Moderate")=TRUE(),"Moderate","Low"))</f>
        <v>Low</v>
      </c>
      <c r="E10" s="66" t="s">
        <v>78</v>
      </c>
      <c r="I10" s="54" t="s">
        <v>79</v>
      </c>
      <c r="J10" s="54"/>
    </row>
    <row r="11" spans="1:10" x14ac:dyDescent="0.3">
      <c r="A11" s="49"/>
      <c r="B11" s="49"/>
      <c r="C11" s="67"/>
      <c r="D11" s="49"/>
      <c r="E11" s="49"/>
      <c r="I11" s="54"/>
      <c r="J11" s="54"/>
    </row>
    <row r="12" spans="1:10" ht="14.85" customHeight="1" x14ac:dyDescent="0.3">
      <c r="A12" s="68" t="s">
        <v>80</v>
      </c>
      <c r="B12" s="69"/>
      <c r="C12" s="69"/>
      <c r="D12" s="69"/>
      <c r="E12" s="70"/>
      <c r="F12" s="71"/>
    </row>
    <row r="13" spans="1:10" ht="14.85" customHeight="1" x14ac:dyDescent="0.3">
      <c r="A13" s="72" t="s">
        <v>81</v>
      </c>
      <c r="B13" s="73"/>
      <c r="C13" s="73"/>
      <c r="D13" s="73"/>
      <c r="E13" s="74"/>
      <c r="F13" s="71"/>
    </row>
    <row r="14" spans="1:10" x14ac:dyDescent="0.3">
      <c r="A14" s="55" t="s">
        <v>82</v>
      </c>
      <c r="B14" s="75" t="s">
        <v>83</v>
      </c>
      <c r="C14" s="75" t="s">
        <v>84</v>
      </c>
      <c r="D14" s="55" t="s">
        <v>85</v>
      </c>
      <c r="E14" s="75" t="s">
        <v>86</v>
      </c>
      <c r="F14" s="76"/>
    </row>
    <row r="15" spans="1:10" ht="41.4" x14ac:dyDescent="0.3">
      <c r="A15" s="77">
        <v>10</v>
      </c>
      <c r="B15" s="78" t="s">
        <v>87</v>
      </c>
      <c r="C15" s="79" t="s">
        <v>88</v>
      </c>
      <c r="D15" s="80" t="s">
        <v>68</v>
      </c>
      <c r="E15" s="231" t="s">
        <v>1643</v>
      </c>
      <c r="F15" s="81"/>
    </row>
    <row r="16" spans="1:10" x14ac:dyDescent="0.3">
      <c r="A16" s="77">
        <v>20</v>
      </c>
      <c r="B16" s="78" t="s">
        <v>89</v>
      </c>
      <c r="C16" s="79" t="s">
        <v>90</v>
      </c>
      <c r="D16" s="80" t="s">
        <v>68</v>
      </c>
      <c r="E16" s="231" t="s">
        <v>1626</v>
      </c>
      <c r="F16" s="82"/>
    </row>
    <row r="17" spans="1:6" ht="28.2" x14ac:dyDescent="0.3">
      <c r="A17" s="77">
        <v>30</v>
      </c>
      <c r="B17" s="78" t="s">
        <v>91</v>
      </c>
      <c r="C17" s="79" t="s">
        <v>92</v>
      </c>
      <c r="D17" s="83" t="s">
        <v>73</v>
      </c>
      <c r="E17" s="231" t="s">
        <v>1627</v>
      </c>
      <c r="F17" s="82"/>
    </row>
    <row r="18" spans="1:6" ht="82.8" x14ac:dyDescent="0.3">
      <c r="A18" s="77">
        <v>40</v>
      </c>
      <c r="B18" s="78" t="s">
        <v>93</v>
      </c>
      <c r="C18" s="79" t="s">
        <v>94</v>
      </c>
      <c r="D18" s="80" t="s">
        <v>73</v>
      </c>
      <c r="E18" s="232" t="s">
        <v>1628</v>
      </c>
      <c r="F18" s="84"/>
    </row>
    <row r="19" spans="1:6" ht="69" x14ac:dyDescent="0.3">
      <c r="A19" s="77">
        <v>50</v>
      </c>
      <c r="B19" s="78" t="s">
        <v>95</v>
      </c>
      <c r="C19" s="79" t="s">
        <v>96</v>
      </c>
      <c r="D19" s="80" t="s">
        <v>68</v>
      </c>
      <c r="E19" s="86" t="s">
        <v>1629</v>
      </c>
      <c r="F19" s="85"/>
    </row>
    <row r="20" spans="1:6" ht="28.2" x14ac:dyDescent="0.3">
      <c r="A20" s="77">
        <v>60</v>
      </c>
      <c r="B20" s="78" t="s">
        <v>97</v>
      </c>
      <c r="C20" s="79" t="s">
        <v>98</v>
      </c>
      <c r="D20" s="80" t="s">
        <v>68</v>
      </c>
      <c r="E20" s="231" t="s">
        <v>1630</v>
      </c>
      <c r="F20" s="85"/>
    </row>
    <row r="21" spans="1:6" ht="42" x14ac:dyDescent="0.3">
      <c r="A21" s="77">
        <v>70</v>
      </c>
      <c r="B21" s="78" t="s">
        <v>99</v>
      </c>
      <c r="C21" s="79" t="s">
        <v>100</v>
      </c>
      <c r="D21" s="80" t="s">
        <v>68</v>
      </c>
      <c r="E21" s="231" t="s">
        <v>1631</v>
      </c>
      <c r="F21" s="87"/>
    </row>
    <row r="22" spans="1:6" ht="28.2" x14ac:dyDescent="0.3">
      <c r="A22" s="77">
        <v>80</v>
      </c>
      <c r="B22" s="78" t="s">
        <v>101</v>
      </c>
      <c r="C22" s="79" t="s">
        <v>102</v>
      </c>
      <c r="D22" s="83" t="s">
        <v>73</v>
      </c>
      <c r="E22" s="88" t="s">
        <v>1632</v>
      </c>
      <c r="F22" s="87"/>
    </row>
    <row r="23" spans="1:6" ht="28.2" x14ac:dyDescent="0.3">
      <c r="A23" s="77">
        <v>90</v>
      </c>
      <c r="B23" s="78" t="s">
        <v>103</v>
      </c>
      <c r="C23" s="79" t="s">
        <v>104</v>
      </c>
      <c r="D23" s="80" t="s">
        <v>73</v>
      </c>
      <c r="E23" s="88" t="s">
        <v>1633</v>
      </c>
      <c r="F23" s="89"/>
    </row>
    <row r="24" spans="1:6" ht="82.8" x14ac:dyDescent="0.3">
      <c r="A24" s="77">
        <v>100</v>
      </c>
      <c r="B24" s="78" t="s">
        <v>105</v>
      </c>
      <c r="C24" s="79" t="s">
        <v>106</v>
      </c>
      <c r="D24" s="80" t="s">
        <v>68</v>
      </c>
      <c r="E24" s="86" t="s">
        <v>1634</v>
      </c>
      <c r="F24" s="81"/>
    </row>
    <row r="25" spans="1:6" ht="82.8" x14ac:dyDescent="0.3">
      <c r="A25" s="77">
        <v>110</v>
      </c>
      <c r="B25" s="78" t="s">
        <v>107</v>
      </c>
      <c r="C25" s="79" t="s">
        <v>108</v>
      </c>
      <c r="D25" s="80" t="s">
        <v>68</v>
      </c>
      <c r="E25" s="86" t="s">
        <v>1635</v>
      </c>
      <c r="F25" s="81"/>
    </row>
    <row r="26" spans="1:6" ht="96.6" x14ac:dyDescent="0.3">
      <c r="A26" s="77">
        <v>120</v>
      </c>
      <c r="B26" s="78" t="s">
        <v>109</v>
      </c>
      <c r="C26" s="79" t="s">
        <v>110</v>
      </c>
      <c r="D26" s="80" t="s">
        <v>68</v>
      </c>
      <c r="E26" s="86" t="s">
        <v>1636</v>
      </c>
      <c r="F26" s="81"/>
    </row>
    <row r="27" spans="1:6" ht="38.549999999999997" customHeight="1" x14ac:dyDescent="0.3">
      <c r="A27" s="77">
        <v>130</v>
      </c>
      <c r="B27" s="78" t="s">
        <v>111</v>
      </c>
      <c r="C27" s="79" t="s">
        <v>112</v>
      </c>
      <c r="D27" s="80" t="s">
        <v>68</v>
      </c>
      <c r="E27" s="86" t="s">
        <v>1637</v>
      </c>
      <c r="F27" s="89"/>
    </row>
    <row r="28" spans="1:6" ht="69" x14ac:dyDescent="0.3">
      <c r="A28" s="77">
        <v>140</v>
      </c>
      <c r="B28" s="78" t="s">
        <v>113</v>
      </c>
      <c r="C28" s="79" t="s">
        <v>114</v>
      </c>
      <c r="D28" s="80" t="s">
        <v>68</v>
      </c>
      <c r="E28" s="86" t="s">
        <v>1638</v>
      </c>
      <c r="F28" s="90"/>
    </row>
    <row r="29" spans="1:6" ht="69" x14ac:dyDescent="0.3">
      <c r="A29" s="77">
        <v>150</v>
      </c>
      <c r="B29" s="78" t="s">
        <v>115</v>
      </c>
      <c r="C29" s="79" t="s">
        <v>116</v>
      </c>
      <c r="D29" s="80" t="s">
        <v>68</v>
      </c>
      <c r="E29" s="86" t="s">
        <v>1703</v>
      </c>
      <c r="F29" s="81"/>
    </row>
    <row r="30" spans="1:6" ht="41.4" x14ac:dyDescent="0.3">
      <c r="A30" s="77">
        <v>160</v>
      </c>
      <c r="B30" s="78" t="s">
        <v>117</v>
      </c>
      <c r="C30" s="79" t="s">
        <v>118</v>
      </c>
      <c r="D30" s="80" t="s">
        <v>68</v>
      </c>
      <c r="E30" s="86" t="s">
        <v>1639</v>
      </c>
      <c r="F30" s="89"/>
    </row>
    <row r="31" spans="1:6" ht="55.2" x14ac:dyDescent="0.3">
      <c r="A31" s="77">
        <v>170</v>
      </c>
      <c r="B31" s="78" t="s">
        <v>119</v>
      </c>
      <c r="C31" s="79" t="s">
        <v>120</v>
      </c>
      <c r="D31" s="80" t="s">
        <v>68</v>
      </c>
      <c r="E31" s="86" t="s">
        <v>1640</v>
      </c>
      <c r="F31" s="89"/>
    </row>
    <row r="32" spans="1:6" ht="42" x14ac:dyDescent="0.3">
      <c r="A32" s="77">
        <v>180</v>
      </c>
      <c r="B32" s="78" t="s">
        <v>121</v>
      </c>
      <c r="C32" s="79" t="s">
        <v>122</v>
      </c>
      <c r="D32" s="80" t="s">
        <v>68</v>
      </c>
      <c r="E32" s="91" t="s">
        <v>1641</v>
      </c>
      <c r="F32" s="82"/>
    </row>
    <row r="33" spans="1:6" ht="42" x14ac:dyDescent="0.3">
      <c r="A33" s="77">
        <v>190</v>
      </c>
      <c r="B33" s="78" t="s">
        <v>123</v>
      </c>
      <c r="C33" s="79" t="s">
        <v>124</v>
      </c>
      <c r="D33" s="80" t="s">
        <v>68</v>
      </c>
      <c r="E33" s="91" t="s">
        <v>1641</v>
      </c>
      <c r="F33" s="82"/>
    </row>
    <row r="34" spans="1:6" x14ac:dyDescent="0.3">
      <c r="A34" s="49"/>
      <c r="B34" s="49"/>
      <c r="C34" s="49"/>
      <c r="D34" s="49"/>
      <c r="E34" s="49"/>
    </row>
    <row r="35" spans="1:6" x14ac:dyDescent="0.3">
      <c r="A35" s="68" t="s">
        <v>125</v>
      </c>
      <c r="B35" s="69"/>
      <c r="C35" s="69"/>
      <c r="D35" s="70"/>
      <c r="E35" s="49"/>
    </row>
    <row r="36" spans="1:6" x14ac:dyDescent="0.3">
      <c r="A36" s="92" t="s">
        <v>82</v>
      </c>
      <c r="B36" s="93" t="s">
        <v>126</v>
      </c>
      <c r="C36" s="93" t="s">
        <v>127</v>
      </c>
      <c r="D36" s="92" t="s">
        <v>128</v>
      </c>
      <c r="E36" s="49"/>
    </row>
    <row r="37" spans="1:6" ht="69" x14ac:dyDescent="0.3">
      <c r="A37" s="77">
        <v>200</v>
      </c>
      <c r="B37" s="94" t="s">
        <v>129</v>
      </c>
      <c r="C37" s="95" t="s">
        <v>130</v>
      </c>
      <c r="D37" s="80" t="s">
        <v>73</v>
      </c>
      <c r="E37" s="67"/>
    </row>
    <row r="38" spans="1:6" ht="41.4" x14ac:dyDescent="0.3">
      <c r="A38" s="77">
        <v>210</v>
      </c>
      <c r="B38" s="96" t="s">
        <v>131</v>
      </c>
      <c r="C38" s="95" t="s">
        <v>132</v>
      </c>
      <c r="D38" s="80" t="s">
        <v>73</v>
      </c>
      <c r="E38" s="49"/>
    </row>
    <row r="39" spans="1:6" x14ac:dyDescent="0.3">
      <c r="A39" s="49"/>
      <c r="B39" s="49"/>
      <c r="C39" s="49"/>
      <c r="D39" s="49"/>
      <c r="E39" s="49"/>
    </row>
    <row r="40" spans="1:6" x14ac:dyDescent="0.3">
      <c r="A40" s="49" t="s">
        <v>133</v>
      </c>
      <c r="B40" s="49"/>
      <c r="C40" s="49"/>
      <c r="D40" s="49"/>
      <c r="E40" s="49"/>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25" right="0.25" top="0.75" bottom="0.75" header="0.3" footer="0.3"/>
  <pageSetup paperSize="9" scale="46" firstPageNumber="0" fitToHeight="0" orientation="portrait" r:id="rId1"/>
  <headerFooter>
    <oddHeader>&amp;L&amp;G
Form&amp;C  Doc Number: D0000003422
             Name: Product security standard assessment
        Revision: AB&amp;RTab: Capabilities Assessment</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169"/>
  <sheetViews>
    <sheetView view="pageLayout" topLeftCell="B118" zoomScaleNormal="80" workbookViewId="0">
      <selection activeCell="D120" sqref="D120"/>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134</v>
      </c>
      <c r="B1" s="102"/>
      <c r="C1" s="102"/>
      <c r="D1" s="102"/>
      <c r="E1" s="236"/>
    </row>
    <row r="2" spans="1:14" x14ac:dyDescent="0.3">
      <c r="A2" s="46" t="s">
        <v>52</v>
      </c>
      <c r="B2" s="268" t="str">
        <f>IF(Header!B7="","(enter in PS Plan page)",Header!B7)</f>
        <v>SGTC-NPD-000-02</v>
      </c>
      <c r="C2" s="268"/>
      <c r="D2" s="268"/>
      <c r="E2" s="103"/>
    </row>
    <row r="3" spans="1:14" x14ac:dyDescent="0.3">
      <c r="A3" s="46" t="s">
        <v>53</v>
      </c>
      <c r="B3" s="268"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8"/>
      <c r="D3" s="268"/>
      <c r="E3" s="103"/>
    </row>
    <row r="4" spans="1:14" x14ac:dyDescent="0.3">
      <c r="A4" s="104" t="s">
        <v>54</v>
      </c>
      <c r="B4" s="49"/>
      <c r="C4" s="49"/>
      <c r="D4" s="49"/>
      <c r="E4" s="103"/>
    </row>
    <row r="5" spans="1:14" x14ac:dyDescent="0.3">
      <c r="A5" s="50" t="s">
        <v>135</v>
      </c>
      <c r="B5" s="49"/>
      <c r="C5" s="49"/>
      <c r="D5" s="49"/>
      <c r="E5" s="103"/>
    </row>
    <row r="6" spans="1:14" x14ac:dyDescent="0.3">
      <c r="A6" s="50" t="s">
        <v>136</v>
      </c>
      <c r="B6" s="49"/>
      <c r="C6" s="49"/>
      <c r="D6" s="49"/>
      <c r="E6" s="103"/>
    </row>
    <row r="7" spans="1:14" x14ac:dyDescent="0.3">
      <c r="A7" s="50" t="s">
        <v>137</v>
      </c>
      <c r="B7" s="49"/>
      <c r="C7" s="49"/>
      <c r="D7" s="49"/>
      <c r="E7" s="103"/>
    </row>
    <row r="8" spans="1:14" x14ac:dyDescent="0.3">
      <c r="A8" s="50" t="s">
        <v>138</v>
      </c>
      <c r="B8" s="49"/>
      <c r="C8" s="49"/>
      <c r="D8" s="49"/>
      <c r="E8" s="103"/>
    </row>
    <row r="9" spans="1:14" x14ac:dyDescent="0.3">
      <c r="A9" s="50" t="s">
        <v>139</v>
      </c>
      <c r="B9" s="49"/>
      <c r="C9" s="49"/>
      <c r="D9" s="49"/>
      <c r="E9" s="103"/>
    </row>
    <row r="10" spans="1:14" x14ac:dyDescent="0.3">
      <c r="A10" s="50" t="s">
        <v>140</v>
      </c>
      <c r="B10" s="49"/>
      <c r="C10" s="49"/>
      <c r="D10" s="49"/>
      <c r="E10" s="103"/>
    </row>
    <row r="11" spans="1:14" x14ac:dyDescent="0.3">
      <c r="A11" s="50" t="s">
        <v>141</v>
      </c>
      <c r="B11" s="49"/>
      <c r="C11" s="49"/>
      <c r="D11" s="49"/>
      <c r="E11" s="103"/>
    </row>
    <row r="12" spans="1:14" x14ac:dyDescent="0.3">
      <c r="A12" s="105"/>
      <c r="B12" s="49"/>
      <c r="C12" s="49"/>
      <c r="D12" s="49"/>
      <c r="E12" s="103"/>
    </row>
    <row r="13" spans="1:14" s="109" customFormat="1" ht="18.600000000000001" customHeight="1" x14ac:dyDescent="0.3">
      <c r="A13" s="106" t="s">
        <v>142</v>
      </c>
      <c r="B13" s="107"/>
      <c r="C13" s="107"/>
      <c r="D13" s="107"/>
      <c r="E13" s="108"/>
      <c r="N13" s="110"/>
    </row>
    <row r="14" spans="1:14" s="109" customFormat="1" ht="46.2" x14ac:dyDescent="0.3">
      <c r="A14" s="111" t="s">
        <v>143</v>
      </c>
      <c r="B14" s="112" t="s">
        <v>144</v>
      </c>
      <c r="C14" s="112" t="s">
        <v>145</v>
      </c>
      <c r="D14" s="113" t="s">
        <v>146</v>
      </c>
      <c r="E14" s="237" t="s">
        <v>147</v>
      </c>
      <c r="M14" s="110"/>
    </row>
    <row r="15" spans="1:14" s="98" customFormat="1" ht="39.6" x14ac:dyDescent="0.25">
      <c r="A15" s="114" t="s">
        <v>148</v>
      </c>
      <c r="B15" s="115" t="str">
        <f>'Logic Table'!AH9</f>
        <v>Y</v>
      </c>
      <c r="C15" s="116" t="s">
        <v>73</v>
      </c>
      <c r="D15" s="222" t="s">
        <v>1620</v>
      </c>
      <c r="E15" s="238" t="s">
        <v>1690</v>
      </c>
      <c r="F15" s="99"/>
      <c r="M15" s="100"/>
    </row>
    <row r="16" spans="1:14" s="98" customFormat="1" ht="25.5" customHeight="1" x14ac:dyDescent="0.25">
      <c r="A16" s="114" t="s">
        <v>149</v>
      </c>
      <c r="B16" s="115" t="str">
        <f>'Logic Table'!AH10</f>
        <v>Y</v>
      </c>
      <c r="C16" s="117" t="s">
        <v>73</v>
      </c>
      <c r="D16" s="222" t="s">
        <v>1572</v>
      </c>
      <c r="E16" s="239" t="s">
        <v>1691</v>
      </c>
      <c r="F16" s="99"/>
      <c r="M16" s="100"/>
    </row>
    <row r="17" spans="1:13" s="98" customFormat="1" ht="13.8" x14ac:dyDescent="0.25">
      <c r="A17" s="114" t="s">
        <v>150</v>
      </c>
      <c r="B17" s="115" t="str">
        <f>'Logic Table'!AH11</f>
        <v>N</v>
      </c>
      <c r="C17" s="116" t="s">
        <v>73</v>
      </c>
      <c r="D17" s="1" t="s">
        <v>1561</v>
      </c>
      <c r="E17" s="239" t="str">
        <f>IF($C17="No","N/A","")</f>
        <v>N/A</v>
      </c>
      <c r="F17" s="119"/>
      <c r="M17" s="100"/>
    </row>
    <row r="18" spans="1:13" s="98" customFormat="1" ht="26.4" x14ac:dyDescent="0.25">
      <c r="A18" s="114" t="s">
        <v>151</v>
      </c>
      <c r="B18" s="115" t="str">
        <f>'Logic Table'!AH12</f>
        <v>N</v>
      </c>
      <c r="C18" s="117" t="str">
        <f>IF(B18="N","No","")</f>
        <v>No</v>
      </c>
      <c r="D18" s="1" t="s">
        <v>1596</v>
      </c>
      <c r="E18" s="239" t="str">
        <f>IF($C18="No","N/A","")</f>
        <v>N/A</v>
      </c>
      <c r="F18" s="99"/>
      <c r="M18" s="100"/>
    </row>
    <row r="19" spans="1:13" s="98" customFormat="1" ht="26.4" x14ac:dyDescent="0.25">
      <c r="A19" s="114" t="s">
        <v>152</v>
      </c>
      <c r="B19" s="115" t="str">
        <f>'Logic Table'!AH13</f>
        <v>N</v>
      </c>
      <c r="C19" s="117" t="str">
        <f>IF(B19="N","No","")</f>
        <v>No</v>
      </c>
      <c r="D19" s="1" t="s">
        <v>1562</v>
      </c>
      <c r="E19" s="239" t="str">
        <f>IF($C19="No","N/A","")</f>
        <v>N/A</v>
      </c>
      <c r="F19" s="99"/>
      <c r="M19" s="100"/>
    </row>
    <row r="20" spans="1:13" s="98" customFormat="1" ht="39.6" x14ac:dyDescent="0.25">
      <c r="A20" s="114" t="s">
        <v>153</v>
      </c>
      <c r="B20" s="115" t="str">
        <f>'Logic Table'!AH14</f>
        <v>Y</v>
      </c>
      <c r="C20" s="117" t="s">
        <v>68</v>
      </c>
      <c r="D20" s="1"/>
      <c r="E20" s="239" t="s">
        <v>1644</v>
      </c>
      <c r="F20" s="99"/>
      <c r="M20" s="100"/>
    </row>
    <row r="21" spans="1:13" s="98" customFormat="1" ht="26.4" x14ac:dyDescent="0.25">
      <c r="A21" s="114" t="s">
        <v>154</v>
      </c>
      <c r="B21" s="115" t="str">
        <f>'Logic Table'!AH15</f>
        <v>Y</v>
      </c>
      <c r="C21" s="117" t="s">
        <v>73</v>
      </c>
      <c r="D21" s="1" t="s">
        <v>1597</v>
      </c>
      <c r="E21" s="239" t="str">
        <f>IF($C21="No","N/A","")</f>
        <v>N/A</v>
      </c>
      <c r="F21" s="99"/>
      <c r="M21" s="100"/>
    </row>
    <row r="22" spans="1:13" s="98" customFormat="1" ht="52.8" x14ac:dyDescent="0.25">
      <c r="A22" s="114" t="s">
        <v>155</v>
      </c>
      <c r="B22" s="115" t="str">
        <f>'Logic Table'!AH16</f>
        <v>N</v>
      </c>
      <c r="C22" s="117" t="s">
        <v>68</v>
      </c>
      <c r="D22" s="1"/>
      <c r="E22" s="233" t="s">
        <v>1642</v>
      </c>
      <c r="F22" s="99"/>
      <c r="M22" s="100"/>
    </row>
    <row r="23" spans="1:13" s="98" customFormat="1" ht="26.4" x14ac:dyDescent="0.25">
      <c r="A23" s="114" t="s">
        <v>156</v>
      </c>
      <c r="B23" s="115" t="str">
        <f>'Logic Table'!AH17</f>
        <v>N</v>
      </c>
      <c r="C23" s="117" t="str">
        <f>IF(B23="N","No","")</f>
        <v>No</v>
      </c>
      <c r="D23" s="222" t="s">
        <v>1598</v>
      </c>
      <c r="E23" s="239" t="str">
        <f>IF($C23="No","N/A","")</f>
        <v>N/A</v>
      </c>
      <c r="F23" s="99"/>
      <c r="M23" s="100"/>
    </row>
    <row r="24" spans="1:13" s="98" customFormat="1" ht="26.4" x14ac:dyDescent="0.25">
      <c r="A24" s="114" t="s">
        <v>157</v>
      </c>
      <c r="B24" s="115" t="str">
        <f>'Logic Table'!AH18</f>
        <v>Y</v>
      </c>
      <c r="C24" s="117" t="s">
        <v>73</v>
      </c>
      <c r="D24" s="1" t="s">
        <v>1599</v>
      </c>
      <c r="E24" s="239" t="str">
        <f>IF($C24="No","N/A","")</f>
        <v>N/A</v>
      </c>
      <c r="F24" s="99"/>
      <c r="M24" s="100"/>
    </row>
    <row r="25" spans="1:13" s="98" customFormat="1" ht="13.8" x14ac:dyDescent="0.25">
      <c r="A25" s="114" t="s">
        <v>158</v>
      </c>
      <c r="B25" s="115" t="str">
        <f>'Logic Table'!AH19</f>
        <v>Y</v>
      </c>
      <c r="C25" s="116" t="s">
        <v>73</v>
      </c>
      <c r="D25" s="1" t="s">
        <v>1600</v>
      </c>
      <c r="E25" s="239" t="s">
        <v>159</v>
      </c>
      <c r="F25" s="99"/>
      <c r="M25" s="100"/>
    </row>
    <row r="26" spans="1:13" s="98" customFormat="1" ht="52.8" x14ac:dyDescent="0.25">
      <c r="A26" s="114" t="s">
        <v>160</v>
      </c>
      <c r="B26" s="115" t="str">
        <f>'Logic Table'!AH20</f>
        <v>Y</v>
      </c>
      <c r="C26" s="116" t="s">
        <v>68</v>
      </c>
      <c r="D26" s="1"/>
      <c r="E26" s="239" t="s">
        <v>1692</v>
      </c>
      <c r="F26" s="99"/>
      <c r="M26" s="100"/>
    </row>
    <row r="27" spans="1:13" s="98" customFormat="1" ht="39.6" x14ac:dyDescent="0.25">
      <c r="A27" s="114" t="s">
        <v>161</v>
      </c>
      <c r="B27" s="115" t="str">
        <f>'Logic Table'!AH21</f>
        <v>Y</v>
      </c>
      <c r="C27" s="117" t="s">
        <v>68</v>
      </c>
      <c r="D27" s="1"/>
      <c r="E27" s="250" t="s">
        <v>1693</v>
      </c>
      <c r="F27" s="99"/>
      <c r="M27" s="100"/>
    </row>
    <row r="28" spans="1:13" s="98" customFormat="1" ht="26.4" x14ac:dyDescent="0.25">
      <c r="A28" s="114" t="s">
        <v>162</v>
      </c>
      <c r="B28" s="115" t="str">
        <f>'Logic Table'!AH22</f>
        <v>N</v>
      </c>
      <c r="C28" s="117" t="str">
        <f>IF(B28="N","No","")</f>
        <v>No</v>
      </c>
      <c r="D28" s="1" t="s">
        <v>1621</v>
      </c>
      <c r="E28" s="239" t="str">
        <f>IF($C28="No","N/A","")</f>
        <v>N/A</v>
      </c>
      <c r="F28" s="99"/>
      <c r="M28" s="100"/>
    </row>
    <row r="29" spans="1:13" s="98" customFormat="1" ht="26.4" x14ac:dyDescent="0.25">
      <c r="A29" s="114" t="s">
        <v>163</v>
      </c>
      <c r="B29" s="115" t="str">
        <f>'Logic Table'!AH23</f>
        <v>N</v>
      </c>
      <c r="C29" s="117" t="str">
        <f>IF(B29="N","No","")</f>
        <v>No</v>
      </c>
      <c r="D29" s="1" t="s">
        <v>1601</v>
      </c>
      <c r="E29" s="239" t="str">
        <f>IF($C29="No","N/A","")</f>
        <v>N/A</v>
      </c>
      <c r="F29" s="99"/>
      <c r="M29" s="100"/>
    </row>
    <row r="30" spans="1:13" s="98" customFormat="1" ht="26.4" x14ac:dyDescent="0.25">
      <c r="A30" s="114" t="s">
        <v>164</v>
      </c>
      <c r="B30" s="115" t="str">
        <f>'Logic Table'!AH24</f>
        <v>N</v>
      </c>
      <c r="C30" s="117" t="str">
        <f>IF(B30="N","No","")</f>
        <v>No</v>
      </c>
      <c r="D30" s="1" t="s">
        <v>1622</v>
      </c>
      <c r="E30" s="239" t="str">
        <f>IF($C30="No","N/A","")</f>
        <v>N/A</v>
      </c>
      <c r="F30" s="99"/>
      <c r="M30" s="100"/>
    </row>
    <row r="31" spans="1:13" s="98" customFormat="1" ht="25.5" customHeight="1" x14ac:dyDescent="0.25">
      <c r="A31" s="114" t="s">
        <v>165</v>
      </c>
      <c r="B31" s="115" t="str">
        <f>'Logic Table'!AH25</f>
        <v>Y</v>
      </c>
      <c r="C31" s="117" t="s">
        <v>68</v>
      </c>
      <c r="D31" s="1"/>
      <c r="E31" s="238" t="s">
        <v>1694</v>
      </c>
      <c r="F31" s="99"/>
      <c r="M31" s="100"/>
    </row>
    <row r="32" spans="1:13" s="98" customFormat="1" ht="26.4" x14ac:dyDescent="0.25">
      <c r="A32" s="114" t="s">
        <v>166</v>
      </c>
      <c r="B32" s="115" t="str">
        <f>'Logic Table'!AH26</f>
        <v>Y</v>
      </c>
      <c r="C32" s="117" t="s">
        <v>68</v>
      </c>
      <c r="D32" s="1"/>
      <c r="E32" s="238" t="s">
        <v>1694</v>
      </c>
      <c r="F32" s="99"/>
      <c r="M32" s="100"/>
    </row>
    <row r="33" spans="1:13" s="98" customFormat="1" ht="26.4" x14ac:dyDescent="0.25">
      <c r="A33" s="114" t="s">
        <v>167</v>
      </c>
      <c r="B33" s="115" t="str">
        <f>'Logic Table'!AH27</f>
        <v>Y</v>
      </c>
      <c r="C33" s="117" t="s">
        <v>73</v>
      </c>
      <c r="D33" s="1" t="s">
        <v>1602</v>
      </c>
      <c r="E33" s="239" t="str">
        <f>IF($C33="No","N/A","")</f>
        <v>N/A</v>
      </c>
      <c r="F33" s="99"/>
      <c r="M33" s="100"/>
    </row>
    <row r="34" spans="1:13" s="98" customFormat="1" ht="26.4" x14ac:dyDescent="0.25">
      <c r="A34" s="114" t="s">
        <v>168</v>
      </c>
      <c r="B34" s="115" t="str">
        <f>'Logic Table'!AH28</f>
        <v>Y</v>
      </c>
      <c r="C34" s="117" t="s">
        <v>73</v>
      </c>
      <c r="D34" s="222" t="s">
        <v>1603</v>
      </c>
      <c r="E34" s="239" t="str">
        <f>IF($C34="No","N/A","")</f>
        <v>N/A</v>
      </c>
      <c r="F34" s="99"/>
      <c r="M34" s="100"/>
    </row>
    <row r="35" spans="1:13" s="98" customFormat="1" ht="39.6" x14ac:dyDescent="0.25">
      <c r="A35" s="114" t="s">
        <v>169</v>
      </c>
      <c r="B35" s="115" t="str">
        <f>'Logic Table'!AH29</f>
        <v>Y</v>
      </c>
      <c r="C35" s="117" t="s">
        <v>68</v>
      </c>
      <c r="D35" s="222"/>
      <c r="E35" s="233" t="s">
        <v>1645</v>
      </c>
      <c r="F35" s="99"/>
      <c r="M35" s="100"/>
    </row>
    <row r="36" spans="1:13" s="98" customFormat="1" ht="39.6" x14ac:dyDescent="0.25">
      <c r="A36" s="114" t="s">
        <v>170</v>
      </c>
      <c r="B36" s="115" t="str">
        <f>'Logic Table'!AH30</f>
        <v>Y</v>
      </c>
      <c r="C36" s="117" t="s">
        <v>68</v>
      </c>
      <c r="D36" s="1"/>
      <c r="E36" s="233" t="s">
        <v>1645</v>
      </c>
      <c r="F36" s="99"/>
      <c r="M36" s="100"/>
    </row>
    <row r="37" spans="1:13" s="98" customFormat="1" ht="26.4" x14ac:dyDescent="0.25">
      <c r="A37" s="114" t="s">
        <v>171</v>
      </c>
      <c r="B37" s="115" t="str">
        <f>'Logic Table'!AH31</f>
        <v>Y</v>
      </c>
      <c r="C37" s="117" t="s">
        <v>73</v>
      </c>
      <c r="D37" s="1" t="s">
        <v>1569</v>
      </c>
      <c r="E37" s="239" t="str">
        <f>IF($C37="No","N/A","")</f>
        <v>N/A</v>
      </c>
      <c r="F37" s="99"/>
      <c r="M37" s="100"/>
    </row>
    <row r="38" spans="1:13" s="98" customFormat="1" ht="26.4" x14ac:dyDescent="0.25">
      <c r="A38" s="114" t="s">
        <v>172</v>
      </c>
      <c r="B38" s="115" t="str">
        <f>'Logic Table'!AH32</f>
        <v>Y</v>
      </c>
      <c r="C38" s="117" t="s">
        <v>73</v>
      </c>
      <c r="D38" s="1" t="s">
        <v>1623</v>
      </c>
      <c r="E38" s="239" t="str">
        <f>IF($C38="No","N/A","")</f>
        <v>N/A</v>
      </c>
      <c r="F38" s="99"/>
      <c r="M38" s="100"/>
    </row>
    <row r="39" spans="1:13" s="98" customFormat="1" ht="39.6" x14ac:dyDescent="0.25">
      <c r="A39" s="114" t="s">
        <v>173</v>
      </c>
      <c r="B39" s="115" t="str">
        <f>'Logic Table'!AH33</f>
        <v>Y</v>
      </c>
      <c r="C39" s="117" t="s">
        <v>73</v>
      </c>
      <c r="D39" s="1" t="s">
        <v>1604</v>
      </c>
      <c r="E39" s="239" t="str">
        <f>IF($C39="No","N/A","")</f>
        <v>N/A</v>
      </c>
      <c r="F39" s="99"/>
      <c r="M39" s="100"/>
    </row>
    <row r="40" spans="1:13" s="98" customFormat="1" ht="13.8" x14ac:dyDescent="0.25">
      <c r="A40" s="114" t="s">
        <v>174</v>
      </c>
      <c r="B40" s="115" t="str">
        <f>'Logic Table'!AH34</f>
        <v>N</v>
      </c>
      <c r="C40" s="117" t="str">
        <f>IF(B40="N","No","")</f>
        <v>No</v>
      </c>
      <c r="D40" s="1" t="s">
        <v>1570</v>
      </c>
      <c r="E40" s="239" t="str">
        <f>IF($C40="No","N/A","")</f>
        <v>N/A</v>
      </c>
      <c r="F40" s="119"/>
      <c r="M40" s="100"/>
    </row>
    <row r="41" spans="1:13" s="98" customFormat="1" ht="39.6" x14ac:dyDescent="0.25">
      <c r="A41" s="114" t="s">
        <v>175</v>
      </c>
      <c r="B41" s="120" t="str">
        <f>'Logic Table'!AH35</f>
        <v>Y</v>
      </c>
      <c r="C41" s="117" t="s">
        <v>68</v>
      </c>
      <c r="D41" s="1"/>
      <c r="E41" s="233" t="s">
        <v>1645</v>
      </c>
      <c r="F41" s="99"/>
      <c r="M41" s="100"/>
    </row>
    <row r="42" spans="1:13" s="98" customFormat="1" ht="48" customHeight="1" x14ac:dyDescent="0.25">
      <c r="A42" s="114" t="s">
        <v>176</v>
      </c>
      <c r="B42" s="120" t="str">
        <f>'Logic Table'!AH36</f>
        <v>Y</v>
      </c>
      <c r="C42" s="117" t="s">
        <v>68</v>
      </c>
      <c r="D42" s="1"/>
      <c r="E42" s="234" t="s">
        <v>1646</v>
      </c>
      <c r="F42" s="99"/>
      <c r="M42" s="100"/>
    </row>
    <row r="43" spans="1:13" s="98" customFormat="1" ht="39.6" x14ac:dyDescent="0.25">
      <c r="A43" s="114" t="s">
        <v>177</v>
      </c>
      <c r="B43" s="115" t="str">
        <f>'Logic Table'!AH37</f>
        <v>N</v>
      </c>
      <c r="C43" s="117" t="str">
        <f>IF(B43="N","No","")</f>
        <v>No</v>
      </c>
      <c r="D43" s="1" t="s">
        <v>1605</v>
      </c>
      <c r="E43" s="239" t="str">
        <f t="shared" ref="E43:E50" si="0">IF($C43="No","N/A","")</f>
        <v>N/A</v>
      </c>
      <c r="F43" s="99"/>
      <c r="M43" s="100"/>
    </row>
    <row r="44" spans="1:13" s="98" customFormat="1" ht="26.4" x14ac:dyDescent="0.25">
      <c r="A44" s="114" t="s">
        <v>178</v>
      </c>
      <c r="B44" s="120" t="str">
        <f>'Logic Table'!AH38</f>
        <v>Y</v>
      </c>
      <c r="C44" s="117" t="s">
        <v>73</v>
      </c>
      <c r="D44" s="222" t="s">
        <v>1571</v>
      </c>
      <c r="E44" s="239" t="str">
        <f t="shared" si="0"/>
        <v>N/A</v>
      </c>
      <c r="F44" s="99"/>
      <c r="M44" s="100"/>
    </row>
    <row r="45" spans="1:13" s="98" customFormat="1" ht="39.6" x14ac:dyDescent="0.25">
      <c r="A45" s="114" t="s">
        <v>179</v>
      </c>
      <c r="B45" s="120" t="str">
        <f>'Logic Table'!AH39</f>
        <v>Y</v>
      </c>
      <c r="C45" s="117" t="s">
        <v>68</v>
      </c>
      <c r="D45" s="1"/>
      <c r="E45" s="239" t="s">
        <v>1644</v>
      </c>
      <c r="F45" s="99"/>
      <c r="M45" s="100"/>
    </row>
    <row r="46" spans="1:13" s="98" customFormat="1" ht="25.05" customHeight="1" x14ac:dyDescent="0.25">
      <c r="A46" s="114" t="s">
        <v>180</v>
      </c>
      <c r="B46" s="115" t="str">
        <f>'Logic Table'!AH40</f>
        <v>N</v>
      </c>
      <c r="C46" s="117" t="str">
        <f>IF(B46="N","No","")</f>
        <v>No</v>
      </c>
      <c r="D46" s="271" t="s">
        <v>1571</v>
      </c>
      <c r="E46" s="239" t="str">
        <f t="shared" si="0"/>
        <v>N/A</v>
      </c>
      <c r="F46" s="99"/>
      <c r="M46" s="100"/>
    </row>
    <row r="47" spans="1:13" s="98" customFormat="1" ht="13.8" x14ac:dyDescent="0.25">
      <c r="A47" s="114" t="s">
        <v>181</v>
      </c>
      <c r="B47" s="115" t="str">
        <f>'Logic Table'!AH41</f>
        <v>N</v>
      </c>
      <c r="C47" s="117" t="str">
        <f>IF(B47="N","No","")</f>
        <v>No</v>
      </c>
      <c r="D47" s="272"/>
      <c r="E47" s="239" t="str">
        <f t="shared" si="0"/>
        <v>N/A</v>
      </c>
      <c r="F47" s="99"/>
      <c r="M47" s="100"/>
    </row>
    <row r="48" spans="1:13" s="98" customFormat="1" ht="13.8" x14ac:dyDescent="0.25">
      <c r="A48" s="114" t="s">
        <v>182</v>
      </c>
      <c r="B48" s="115" t="str">
        <f>'Logic Table'!AH42</f>
        <v>N</v>
      </c>
      <c r="C48" s="117" t="str">
        <f>IF(B48="N","No","")</f>
        <v>No</v>
      </c>
      <c r="D48" s="272"/>
      <c r="E48" s="239" t="str">
        <f t="shared" si="0"/>
        <v>N/A</v>
      </c>
      <c r="F48" s="99"/>
      <c r="M48" s="100"/>
    </row>
    <row r="49" spans="1:13" s="98" customFormat="1" ht="13.8" x14ac:dyDescent="0.25">
      <c r="A49" s="114" t="s">
        <v>183</v>
      </c>
      <c r="B49" s="115" t="str">
        <f>'Logic Table'!AH43</f>
        <v>N</v>
      </c>
      <c r="C49" s="117" t="str">
        <f>IF(B49="N","No","")</f>
        <v>No</v>
      </c>
      <c r="D49" s="273"/>
      <c r="E49" s="239" t="str">
        <f t="shared" si="0"/>
        <v>N/A</v>
      </c>
      <c r="F49" s="99"/>
      <c r="M49" s="100"/>
    </row>
    <row r="50" spans="1:13" s="98" customFormat="1" ht="26.4" x14ac:dyDescent="0.25">
      <c r="A50" s="114" t="s">
        <v>184</v>
      </c>
      <c r="B50" s="120" t="str">
        <f>'Logic Table'!AH44</f>
        <v>Y</v>
      </c>
      <c r="C50" s="117" t="s">
        <v>73</v>
      </c>
      <c r="D50" s="117" t="s">
        <v>1563</v>
      </c>
      <c r="E50" s="239" t="str">
        <f t="shared" si="0"/>
        <v>N/A</v>
      </c>
      <c r="F50" s="99"/>
      <c r="M50" s="100"/>
    </row>
    <row r="51" spans="1:13" s="98" customFormat="1" ht="81.75" customHeight="1" x14ac:dyDescent="0.25">
      <c r="A51" s="114" t="s">
        <v>185</v>
      </c>
      <c r="B51" s="115" t="str">
        <f>'Logic Table'!AH45</f>
        <v>Y</v>
      </c>
      <c r="C51" s="117" t="s">
        <v>73</v>
      </c>
      <c r="D51" s="271" t="s">
        <v>1564</v>
      </c>
      <c r="E51" s="238" t="s">
        <v>159</v>
      </c>
      <c r="F51" s="99"/>
      <c r="M51" s="100"/>
    </row>
    <row r="52" spans="1:13" s="98" customFormat="1" ht="25.05" customHeight="1" x14ac:dyDescent="0.25">
      <c r="A52" s="114" t="s">
        <v>186</v>
      </c>
      <c r="B52" s="115" t="str">
        <f>'Logic Table'!AH46</f>
        <v>Y</v>
      </c>
      <c r="C52" s="117" t="s">
        <v>73</v>
      </c>
      <c r="D52" s="272"/>
      <c r="E52" s="238" t="s">
        <v>159</v>
      </c>
      <c r="F52" s="99"/>
      <c r="M52" s="100"/>
    </row>
    <row r="53" spans="1:13" s="98" customFormat="1" ht="25.05" customHeight="1" x14ac:dyDescent="0.25">
      <c r="A53" s="114" t="s">
        <v>187</v>
      </c>
      <c r="B53" s="115" t="str">
        <f>'Logic Table'!AH47</f>
        <v>N</v>
      </c>
      <c r="C53" s="117" t="str">
        <f>IF(B53="N","No","")</f>
        <v>No</v>
      </c>
      <c r="D53" s="272"/>
      <c r="E53" s="239" t="str">
        <f>IF($C53="No","N/A","")</f>
        <v>N/A</v>
      </c>
      <c r="F53" s="99"/>
      <c r="M53" s="100"/>
    </row>
    <row r="54" spans="1:13" s="98" customFormat="1" ht="25.05" customHeight="1" x14ac:dyDescent="0.25">
      <c r="A54" s="114" t="s">
        <v>188</v>
      </c>
      <c r="B54" s="115" t="str">
        <f>'Logic Table'!AH48</f>
        <v>Y</v>
      </c>
      <c r="C54" s="117" t="s">
        <v>73</v>
      </c>
      <c r="D54" s="272"/>
      <c r="E54" s="238" t="s">
        <v>159</v>
      </c>
      <c r="F54" s="99"/>
      <c r="M54" s="100"/>
    </row>
    <row r="55" spans="1:13" s="98" customFormat="1" ht="25.05" customHeight="1" x14ac:dyDescent="0.25">
      <c r="A55" s="114" t="s">
        <v>189</v>
      </c>
      <c r="B55" s="115" t="str">
        <f>'Logic Table'!AH49</f>
        <v>N</v>
      </c>
      <c r="C55" s="117" t="str">
        <f>IF(B55="N","No","")</f>
        <v>No</v>
      </c>
      <c r="D55" s="273"/>
      <c r="E55" s="239" t="str">
        <f>IF($C55="No","N/A","")</f>
        <v>N/A</v>
      </c>
      <c r="F55" s="99"/>
      <c r="M55" s="100"/>
    </row>
    <row r="56" spans="1:13" s="98" customFormat="1" ht="66" x14ac:dyDescent="0.25">
      <c r="A56" s="114" t="s">
        <v>190</v>
      </c>
      <c r="B56" s="115" t="str">
        <f>'Logic Table'!AH50</f>
        <v>Y</v>
      </c>
      <c r="C56" s="117" t="s">
        <v>73</v>
      </c>
      <c r="D56" s="1" t="s">
        <v>1606</v>
      </c>
      <c r="E56" s="121" t="s">
        <v>1695</v>
      </c>
      <c r="F56" s="99"/>
      <c r="M56" s="100"/>
    </row>
    <row r="57" spans="1:13" s="98" customFormat="1" ht="26.4" x14ac:dyDescent="0.25">
      <c r="A57" s="114" t="s">
        <v>191</v>
      </c>
      <c r="B57" s="115" t="str">
        <f>'Logic Table'!AH51</f>
        <v>Y</v>
      </c>
      <c r="C57" s="117" t="s">
        <v>73</v>
      </c>
      <c r="D57" s="97" t="s">
        <v>1607</v>
      </c>
      <c r="E57" s="239" t="str">
        <f>IF($C57="No","N/A","")</f>
        <v>N/A</v>
      </c>
      <c r="F57" s="99"/>
      <c r="M57" s="100"/>
    </row>
    <row r="58" spans="1:13" s="98" customFormat="1" ht="25.05" customHeight="1" x14ac:dyDescent="0.25">
      <c r="A58" s="114" t="s">
        <v>192</v>
      </c>
      <c r="B58" s="115" t="str">
        <f>'Logic Table'!AH52</f>
        <v>N</v>
      </c>
      <c r="C58" s="117" t="str">
        <f>IF(B58="N","No","")</f>
        <v>No</v>
      </c>
      <c r="D58" s="223" t="s">
        <v>1608</v>
      </c>
      <c r="E58" s="239" t="str">
        <f>IF($C58="No","N/A","")</f>
        <v>N/A</v>
      </c>
      <c r="F58" s="99"/>
      <c r="M58" s="100"/>
    </row>
    <row r="59" spans="1:13" s="98" customFormat="1" ht="26.4" x14ac:dyDescent="0.25">
      <c r="A59" s="114" t="s">
        <v>193</v>
      </c>
      <c r="B59" s="115" t="str">
        <f>'Logic Table'!AH53</f>
        <v>Y</v>
      </c>
      <c r="C59" s="117" t="s">
        <v>73</v>
      </c>
      <c r="D59" s="222" t="s">
        <v>1603</v>
      </c>
      <c r="E59" s="239" t="str">
        <f>IF($C59="No","N/A","")</f>
        <v>N/A</v>
      </c>
      <c r="F59" s="99"/>
      <c r="M59" s="100"/>
    </row>
    <row r="60" spans="1:13" s="98" customFormat="1" ht="39.6" x14ac:dyDescent="0.25">
      <c r="A60" s="114" t="s">
        <v>194</v>
      </c>
      <c r="B60" s="115" t="str">
        <f>'Logic Table'!AH54</f>
        <v>Y</v>
      </c>
      <c r="C60" s="117" t="s">
        <v>68</v>
      </c>
      <c r="D60" s="1"/>
      <c r="E60" s="121" t="s">
        <v>1696</v>
      </c>
      <c r="F60" s="99"/>
      <c r="M60" s="100"/>
    </row>
    <row r="61" spans="1:13" s="98" customFormat="1" ht="39.6" x14ac:dyDescent="0.25">
      <c r="A61" s="114" t="s">
        <v>195</v>
      </c>
      <c r="B61" s="115" t="str">
        <f>'Logic Table'!AH55</f>
        <v>Y</v>
      </c>
      <c r="C61" s="117" t="s">
        <v>68</v>
      </c>
      <c r="D61" s="1"/>
      <c r="E61" s="121" t="s">
        <v>1696</v>
      </c>
      <c r="F61" s="99"/>
      <c r="M61" s="100"/>
    </row>
    <row r="62" spans="1:13" s="98" customFormat="1" ht="39.6" x14ac:dyDescent="0.25">
      <c r="A62" s="114" t="s">
        <v>196</v>
      </c>
      <c r="B62" s="115" t="str">
        <f>'Logic Table'!AH56</f>
        <v>Y</v>
      </c>
      <c r="C62" s="117" t="s">
        <v>68</v>
      </c>
      <c r="D62" s="1"/>
      <c r="E62" s="121" t="s">
        <v>1696</v>
      </c>
      <c r="F62" s="99"/>
      <c r="M62" s="100"/>
    </row>
    <row r="63" spans="1:13" s="98" customFormat="1" ht="13.8" x14ac:dyDescent="0.25">
      <c r="A63" s="114" t="s">
        <v>197</v>
      </c>
      <c r="B63" s="115" t="str">
        <f>'Logic Table'!AH57</f>
        <v>N</v>
      </c>
      <c r="C63" s="117" t="str">
        <f>IF(B63="N","No","")</f>
        <v>No</v>
      </c>
      <c r="D63" s="271" t="s">
        <v>1609</v>
      </c>
      <c r="E63" s="239" t="str">
        <f t="shared" ref="E63:E68" si="1">IF($C63="No","N/A","")</f>
        <v>N/A</v>
      </c>
      <c r="F63" s="99"/>
      <c r="M63" s="100"/>
    </row>
    <row r="64" spans="1:13" s="98" customFormat="1" ht="13.8" x14ac:dyDescent="0.25">
      <c r="A64" s="114" t="s">
        <v>198</v>
      </c>
      <c r="B64" s="115" t="str">
        <f>'Logic Table'!AH58</f>
        <v>N</v>
      </c>
      <c r="C64" s="117" t="str">
        <f>IF(B64="N","No","")</f>
        <v>No</v>
      </c>
      <c r="D64" s="273"/>
      <c r="E64" s="239" t="str">
        <f t="shared" si="1"/>
        <v>N/A</v>
      </c>
      <c r="F64" s="99"/>
      <c r="M64" s="100"/>
    </row>
    <row r="65" spans="1:13" s="98" customFormat="1" ht="13.8" x14ac:dyDescent="0.25">
      <c r="A65" s="114" t="s">
        <v>199</v>
      </c>
      <c r="B65" s="115" t="str">
        <f>'Logic Table'!AH59</f>
        <v>N</v>
      </c>
      <c r="C65" s="117" t="str">
        <f>IF(B65="N","No","")</f>
        <v>No</v>
      </c>
      <c r="D65" s="1" t="s">
        <v>1611</v>
      </c>
      <c r="E65" s="239" t="str">
        <f t="shared" si="1"/>
        <v>N/A</v>
      </c>
      <c r="F65" s="99"/>
      <c r="M65" s="100"/>
    </row>
    <row r="66" spans="1:13" s="98" customFormat="1" ht="13.8" x14ac:dyDescent="0.25">
      <c r="A66" s="114" t="s">
        <v>200</v>
      </c>
      <c r="B66" s="115" t="str">
        <f>'Logic Table'!AH60</f>
        <v>Y</v>
      </c>
      <c r="C66" s="117" t="s">
        <v>73</v>
      </c>
      <c r="D66" s="1" t="s">
        <v>1610</v>
      </c>
      <c r="E66" s="239" t="str">
        <f t="shared" si="1"/>
        <v>N/A</v>
      </c>
      <c r="F66" s="99"/>
      <c r="M66" s="100"/>
    </row>
    <row r="67" spans="1:13" s="98" customFormat="1" ht="13.8" x14ac:dyDescent="0.25">
      <c r="A67" s="114" t="s">
        <v>201</v>
      </c>
      <c r="B67" s="115" t="str">
        <f>'Logic Table'!AH61</f>
        <v>Y</v>
      </c>
      <c r="C67" s="117" t="s">
        <v>73</v>
      </c>
      <c r="D67" s="1" t="s">
        <v>1612</v>
      </c>
      <c r="E67" s="239" t="str">
        <f t="shared" si="1"/>
        <v>N/A</v>
      </c>
      <c r="F67" s="99"/>
      <c r="M67" s="100"/>
    </row>
    <row r="68" spans="1:13" s="98" customFormat="1" ht="39.6" x14ac:dyDescent="0.25">
      <c r="A68" s="114" t="s">
        <v>202</v>
      </c>
      <c r="B68" s="115" t="str">
        <f>'Logic Table'!AH62</f>
        <v>N</v>
      </c>
      <c r="C68" s="117" t="str">
        <f>IF(B68="N","No","")</f>
        <v>No</v>
      </c>
      <c r="D68" s="1" t="s">
        <v>1568</v>
      </c>
      <c r="E68" s="239" t="str">
        <f t="shared" si="1"/>
        <v>N/A</v>
      </c>
      <c r="F68" s="99"/>
      <c r="M68" s="100"/>
    </row>
    <row r="69" spans="1:13" s="98" customFormat="1" ht="14.1" customHeight="1" x14ac:dyDescent="0.25">
      <c r="A69" s="114" t="s">
        <v>203</v>
      </c>
      <c r="B69" s="115" t="str">
        <f>'Logic Table'!AH63</f>
        <v>Y</v>
      </c>
      <c r="C69" s="117" t="s">
        <v>73</v>
      </c>
      <c r="D69" s="271" t="s">
        <v>1613</v>
      </c>
      <c r="E69" s="274" t="s">
        <v>1688</v>
      </c>
      <c r="F69" s="99"/>
      <c r="M69" s="100"/>
    </row>
    <row r="70" spans="1:13" s="98" customFormat="1" ht="13.8" x14ac:dyDescent="0.25">
      <c r="A70" s="114" t="s">
        <v>204</v>
      </c>
      <c r="B70" s="115" t="str">
        <f>'Logic Table'!AH64</f>
        <v>Y + (1) (12)</v>
      </c>
      <c r="C70" s="117" t="s">
        <v>73</v>
      </c>
      <c r="D70" s="272"/>
      <c r="E70" s="274"/>
      <c r="F70" s="99"/>
      <c r="M70" s="100"/>
    </row>
    <row r="71" spans="1:13" s="98" customFormat="1" ht="13.8" x14ac:dyDescent="0.25">
      <c r="A71" s="114" t="s">
        <v>205</v>
      </c>
      <c r="B71" s="115" t="str">
        <f>'Logic Table'!AH65</f>
        <v>Y</v>
      </c>
      <c r="C71" s="117" t="s">
        <v>73</v>
      </c>
      <c r="D71" s="272"/>
      <c r="E71" s="274"/>
      <c r="F71" s="99"/>
      <c r="M71" s="100"/>
    </row>
    <row r="72" spans="1:13" s="98" customFormat="1" ht="13.8" x14ac:dyDescent="0.25">
      <c r="A72" s="114" t="s">
        <v>206</v>
      </c>
      <c r="B72" s="115" t="str">
        <f>'Logic Table'!AH66</f>
        <v>Y + (1) (11)</v>
      </c>
      <c r="C72" s="117" t="s">
        <v>73</v>
      </c>
      <c r="D72" s="272"/>
      <c r="E72" s="274"/>
      <c r="F72" s="99"/>
      <c r="M72" s="100"/>
    </row>
    <row r="73" spans="1:13" s="98" customFormat="1" ht="13.8" x14ac:dyDescent="0.25">
      <c r="A73" s="114" t="s">
        <v>207</v>
      </c>
      <c r="B73" s="115" t="str">
        <f>'Logic Table'!AH67</f>
        <v>Y</v>
      </c>
      <c r="C73" s="117" t="s">
        <v>73</v>
      </c>
      <c r="D73" s="272"/>
      <c r="E73" s="274"/>
      <c r="F73" s="99"/>
      <c r="M73" s="100"/>
    </row>
    <row r="74" spans="1:13" s="98" customFormat="1" ht="13.8" x14ac:dyDescent="0.25">
      <c r="A74" s="114" t="s">
        <v>208</v>
      </c>
      <c r="B74" s="115" t="str">
        <f>'Logic Table'!AH68</f>
        <v>Y + (1) (2) (3) (4)</v>
      </c>
      <c r="C74" s="117" t="s">
        <v>73</v>
      </c>
      <c r="D74" s="272"/>
      <c r="E74" s="274"/>
      <c r="F74" s="99"/>
      <c r="M74" s="100"/>
    </row>
    <row r="75" spans="1:13" s="98" customFormat="1" ht="13.8" x14ac:dyDescent="0.25">
      <c r="A75" s="114" t="s">
        <v>209</v>
      </c>
      <c r="B75" s="115" t="str">
        <f>'Logic Table'!AH69</f>
        <v>N</v>
      </c>
      <c r="C75" s="117" t="str">
        <f>IF(B75="N","No","")</f>
        <v>No</v>
      </c>
      <c r="D75" s="272"/>
      <c r="E75" s="274"/>
      <c r="F75" s="99"/>
      <c r="M75" s="100"/>
    </row>
    <row r="76" spans="1:13" s="98" customFormat="1" ht="13.8" x14ac:dyDescent="0.25">
      <c r="A76" s="114" t="s">
        <v>210</v>
      </c>
      <c r="B76" s="115" t="str">
        <f>'Logic Table'!AH70</f>
        <v>N</v>
      </c>
      <c r="C76" s="117" t="str">
        <f>IF(B76="N","No","")</f>
        <v>No</v>
      </c>
      <c r="D76" s="272"/>
      <c r="E76" s="274"/>
      <c r="F76" s="99"/>
      <c r="M76" s="100"/>
    </row>
    <row r="77" spans="1:13" s="98" customFormat="1" ht="13.8" x14ac:dyDescent="0.25">
      <c r="A77" s="114" t="s">
        <v>211</v>
      </c>
      <c r="B77" s="115" t="str">
        <f>'Logic Table'!AH71</f>
        <v>N</v>
      </c>
      <c r="C77" s="117" t="str">
        <f>IF(B77="N","No","")</f>
        <v>No</v>
      </c>
      <c r="D77" s="273"/>
      <c r="E77" s="274"/>
      <c r="F77" s="99"/>
      <c r="M77" s="100"/>
    </row>
    <row r="78" spans="1:13" s="98" customFormat="1" ht="58.5" customHeight="1" x14ac:dyDescent="0.25">
      <c r="A78" s="114" t="s">
        <v>212</v>
      </c>
      <c r="B78" s="115" t="str">
        <f>'Logic Table'!AH72</f>
        <v>Y</v>
      </c>
      <c r="C78" s="117" t="s">
        <v>68</v>
      </c>
      <c r="D78" s="117"/>
      <c r="E78" s="275" t="s">
        <v>1689</v>
      </c>
      <c r="F78" s="99"/>
      <c r="M78" s="100"/>
    </row>
    <row r="79" spans="1:13" s="98" customFormat="1" ht="38.25" customHeight="1" x14ac:dyDescent="0.25">
      <c r="A79" s="114" t="s">
        <v>213</v>
      </c>
      <c r="B79" s="115" t="str">
        <f>'Logic Table'!AH73</f>
        <v>Y</v>
      </c>
      <c r="C79" s="117" t="s">
        <v>68</v>
      </c>
      <c r="D79" s="117"/>
      <c r="E79" s="275"/>
      <c r="F79" s="99"/>
      <c r="M79" s="100"/>
    </row>
    <row r="80" spans="1:13" s="98" customFormat="1" ht="13.8" x14ac:dyDescent="0.25">
      <c r="A80" s="114" t="s">
        <v>214</v>
      </c>
      <c r="B80" s="115" t="str">
        <f>'Logic Table'!AH74</f>
        <v>N</v>
      </c>
      <c r="C80" s="117" t="str">
        <f>IF(B80="N","No","")</f>
        <v>No</v>
      </c>
      <c r="D80" s="229" t="s">
        <v>1614</v>
      </c>
      <c r="E80" s="275"/>
      <c r="F80" s="99"/>
      <c r="M80" s="100"/>
    </row>
    <row r="81" spans="1:13" s="98" customFormat="1" ht="13.8" x14ac:dyDescent="0.25">
      <c r="A81" s="114" t="s">
        <v>215</v>
      </c>
      <c r="B81" s="115" t="str">
        <f>'Logic Table'!AH75</f>
        <v>Y</v>
      </c>
      <c r="C81" s="117" t="s">
        <v>68</v>
      </c>
      <c r="D81" s="117"/>
      <c r="E81" s="275"/>
      <c r="F81" s="99"/>
      <c r="M81" s="100"/>
    </row>
    <row r="82" spans="1:13" s="98" customFormat="1" ht="13.8" x14ac:dyDescent="0.25">
      <c r="A82" s="114" t="s">
        <v>216</v>
      </c>
      <c r="B82" s="115" t="str">
        <f>'Logic Table'!AH76</f>
        <v>Y</v>
      </c>
      <c r="C82" s="117" t="s">
        <v>68</v>
      </c>
      <c r="D82" s="117"/>
      <c r="E82" s="275"/>
      <c r="F82" s="99"/>
      <c r="M82" s="100"/>
    </row>
    <row r="83" spans="1:13" s="98" customFormat="1" ht="13.8" x14ac:dyDescent="0.25">
      <c r="A83" s="114" t="s">
        <v>217</v>
      </c>
      <c r="B83" s="115" t="str">
        <f>'Logic Table'!AH77</f>
        <v>Y</v>
      </c>
      <c r="C83" s="117" t="s">
        <v>68</v>
      </c>
      <c r="D83" s="117"/>
      <c r="E83" s="275"/>
      <c r="F83" s="99"/>
      <c r="M83" s="100"/>
    </row>
    <row r="84" spans="1:13" s="98" customFormat="1" ht="13.8" x14ac:dyDescent="0.25">
      <c r="A84" s="114" t="s">
        <v>218</v>
      </c>
      <c r="B84" s="115" t="str">
        <f>'Logic Table'!AH78</f>
        <v>Y</v>
      </c>
      <c r="C84" s="117" t="s">
        <v>68</v>
      </c>
      <c r="D84" s="117"/>
      <c r="E84" s="275"/>
      <c r="F84" s="99"/>
      <c r="M84" s="100"/>
    </row>
    <row r="85" spans="1:13" s="98" customFormat="1" ht="13.8" x14ac:dyDescent="0.25">
      <c r="A85" s="114" t="s">
        <v>219</v>
      </c>
      <c r="B85" s="115" t="str">
        <f>'Logic Table'!AH79</f>
        <v>Y</v>
      </c>
      <c r="C85" s="117" t="s">
        <v>68</v>
      </c>
      <c r="D85" s="117"/>
      <c r="E85" s="275"/>
      <c r="F85" s="99"/>
      <c r="M85" s="100"/>
    </row>
    <row r="86" spans="1:13" s="98" customFormat="1" ht="26.4" x14ac:dyDescent="0.25">
      <c r="A86" s="114" t="s">
        <v>220</v>
      </c>
      <c r="B86" s="115" t="str">
        <f>'Logic Table'!AH80</f>
        <v>N</v>
      </c>
      <c r="C86" s="117" t="str">
        <f>IF(B86="N","No","")</f>
        <v>No</v>
      </c>
      <c r="D86" s="229" t="s">
        <v>1615</v>
      </c>
      <c r="E86" s="275"/>
      <c r="F86" s="99"/>
      <c r="M86" s="100"/>
    </row>
    <row r="87" spans="1:13" s="98" customFormat="1" ht="26.4" x14ac:dyDescent="0.25">
      <c r="A87" s="114" t="s">
        <v>221</v>
      </c>
      <c r="B87" s="115" t="str">
        <f>'Logic Table'!AH81</f>
        <v>N</v>
      </c>
      <c r="C87" s="117" t="str">
        <f>IF(B87="N","No","")</f>
        <v>No</v>
      </c>
      <c r="D87" s="224" t="s">
        <v>1616</v>
      </c>
      <c r="E87" s="275"/>
      <c r="F87" s="99"/>
      <c r="M87" s="100"/>
    </row>
    <row r="88" spans="1:13" s="98" customFormat="1" ht="13.8" x14ac:dyDescent="0.25">
      <c r="A88" s="114" t="s">
        <v>222</v>
      </c>
      <c r="B88" s="115" t="str">
        <f>'Logic Table'!AH82</f>
        <v>Y</v>
      </c>
      <c r="C88" s="117" t="s">
        <v>68</v>
      </c>
      <c r="D88" s="221"/>
      <c r="E88" s="275" t="s">
        <v>1697</v>
      </c>
      <c r="F88" s="99"/>
      <c r="M88" s="100"/>
    </row>
    <row r="89" spans="1:13" s="98" customFormat="1" ht="25.5" customHeight="1" x14ac:dyDescent="0.25">
      <c r="A89" s="114" t="s">
        <v>223</v>
      </c>
      <c r="B89" s="115" t="str">
        <f>'Logic Table'!AH83</f>
        <v>Y</v>
      </c>
      <c r="C89" s="117" t="s">
        <v>68</v>
      </c>
      <c r="D89" s="221"/>
      <c r="E89" s="275"/>
      <c r="F89" s="99"/>
      <c r="M89" s="100"/>
    </row>
    <row r="90" spans="1:13" s="98" customFormat="1" ht="13.8" x14ac:dyDescent="0.25">
      <c r="A90" s="114" t="s">
        <v>224</v>
      </c>
      <c r="B90" s="115" t="str">
        <f>'Logic Table'!AH84</f>
        <v>N</v>
      </c>
      <c r="C90" s="117" t="str">
        <f>IF(B90="N","No","")</f>
        <v>No</v>
      </c>
      <c r="D90" s="221" t="s">
        <v>1574</v>
      </c>
      <c r="E90" s="275"/>
      <c r="F90" s="99"/>
      <c r="M90" s="100"/>
    </row>
    <row r="91" spans="1:13" s="98" customFormat="1" ht="22.8" x14ac:dyDescent="0.25">
      <c r="A91" s="114" t="s">
        <v>225</v>
      </c>
      <c r="B91" s="115" t="str">
        <f>'Logic Table'!AH85</f>
        <v>Y</v>
      </c>
      <c r="C91" s="117" t="s">
        <v>68</v>
      </c>
      <c r="D91" s="221"/>
      <c r="E91" s="275"/>
      <c r="F91" s="122"/>
      <c r="M91" s="100"/>
    </row>
    <row r="92" spans="1:13" s="98" customFormat="1" ht="25.5" customHeight="1" x14ac:dyDescent="0.25">
      <c r="A92" s="114" t="s">
        <v>226</v>
      </c>
      <c r="B92" s="115" t="str">
        <f>'Logic Table'!AH86</f>
        <v>Y</v>
      </c>
      <c r="C92" s="117" t="s">
        <v>68</v>
      </c>
      <c r="D92" s="221"/>
      <c r="E92" s="275"/>
      <c r="F92" s="99"/>
      <c r="M92" s="100"/>
    </row>
    <row r="93" spans="1:13" s="98" customFormat="1" ht="26.4" x14ac:dyDescent="0.25">
      <c r="A93" s="114" t="s">
        <v>227</v>
      </c>
      <c r="B93" s="115" t="str">
        <f>'Logic Table'!AH87</f>
        <v>N</v>
      </c>
      <c r="C93" s="117" t="str">
        <f>IF(B93="N","No","")</f>
        <v>No</v>
      </c>
      <c r="D93" s="222" t="s">
        <v>1575</v>
      </c>
      <c r="E93" s="275"/>
      <c r="F93" s="99"/>
      <c r="M93" s="100"/>
    </row>
    <row r="94" spans="1:13" s="98" customFormat="1" ht="14.1" customHeight="1" x14ac:dyDescent="0.25">
      <c r="A94" s="114" t="s">
        <v>228</v>
      </c>
      <c r="B94" s="115" t="str">
        <f>'Logic Table'!AH88</f>
        <v>Y</v>
      </c>
      <c r="C94" s="117" t="s">
        <v>73</v>
      </c>
      <c r="D94" s="271" t="s">
        <v>1573</v>
      </c>
      <c r="E94" s="239" t="str">
        <f t="shared" ref="E94:E100" si="2">IF($C94="No","N/A","")</f>
        <v>N/A</v>
      </c>
      <c r="F94" s="99"/>
      <c r="M94" s="100"/>
    </row>
    <row r="95" spans="1:13" s="98" customFormat="1" ht="13.8" x14ac:dyDescent="0.25">
      <c r="A95" s="114" t="s">
        <v>229</v>
      </c>
      <c r="B95" s="115" t="str">
        <f>'Logic Table'!AH89</f>
        <v>Y</v>
      </c>
      <c r="C95" s="117" t="s">
        <v>73</v>
      </c>
      <c r="D95" s="272"/>
      <c r="E95" s="239" t="str">
        <f t="shared" si="2"/>
        <v>N/A</v>
      </c>
      <c r="F95" s="99"/>
      <c r="M95" s="100"/>
    </row>
    <row r="96" spans="1:13" s="98" customFormat="1" ht="13.8" x14ac:dyDescent="0.25">
      <c r="A96" s="114" t="s">
        <v>230</v>
      </c>
      <c r="B96" s="115" t="str">
        <f>'Logic Table'!AH90</f>
        <v>N</v>
      </c>
      <c r="C96" s="117" t="str">
        <f>IF(B96="N","No","")</f>
        <v>No</v>
      </c>
      <c r="D96" s="272"/>
      <c r="E96" s="239" t="str">
        <f t="shared" si="2"/>
        <v>N/A</v>
      </c>
      <c r="F96" s="99"/>
      <c r="M96" s="100"/>
    </row>
    <row r="97" spans="1:13" s="98" customFormat="1" ht="13.8" x14ac:dyDescent="0.25">
      <c r="A97" s="114" t="s">
        <v>231</v>
      </c>
      <c r="B97" s="115" t="str">
        <f>'Logic Table'!AH91</f>
        <v>Y</v>
      </c>
      <c r="C97" s="117" t="s">
        <v>73</v>
      </c>
      <c r="D97" s="272"/>
      <c r="E97" s="239" t="str">
        <f t="shared" si="2"/>
        <v>N/A</v>
      </c>
      <c r="F97" s="99"/>
      <c r="M97" s="100"/>
    </row>
    <row r="98" spans="1:13" s="98" customFormat="1" ht="13.8" x14ac:dyDescent="0.25">
      <c r="A98" s="114" t="s">
        <v>232</v>
      </c>
      <c r="B98" s="115" t="str">
        <f>'Logic Table'!AH92</f>
        <v>N</v>
      </c>
      <c r="C98" s="117" t="str">
        <f>IF(B98="N","No","")</f>
        <v>No</v>
      </c>
      <c r="D98" s="273"/>
      <c r="E98" s="239" t="str">
        <f t="shared" si="2"/>
        <v>N/A</v>
      </c>
      <c r="F98" s="99"/>
      <c r="M98" s="100"/>
    </row>
    <row r="99" spans="1:13" s="98" customFormat="1" ht="14.1" customHeight="1" x14ac:dyDescent="0.25">
      <c r="A99" s="114" t="s">
        <v>233</v>
      </c>
      <c r="B99" s="115" t="str">
        <f>'Logic Table'!AH93</f>
        <v>Y</v>
      </c>
      <c r="C99" s="117" t="s">
        <v>73</v>
      </c>
      <c r="D99" s="276" t="s">
        <v>1617</v>
      </c>
      <c r="E99" s="239" t="str">
        <f t="shared" si="2"/>
        <v>N/A</v>
      </c>
      <c r="F99" s="99"/>
      <c r="M99" s="100"/>
    </row>
    <row r="100" spans="1:13" s="98" customFormat="1" ht="13.8" x14ac:dyDescent="0.25">
      <c r="A100" s="114" t="s">
        <v>234</v>
      </c>
      <c r="B100" s="115" t="str">
        <f>'Logic Table'!AH94</f>
        <v>Y</v>
      </c>
      <c r="C100" s="117" t="s">
        <v>73</v>
      </c>
      <c r="D100" s="276"/>
      <c r="E100" s="239" t="str">
        <f t="shared" si="2"/>
        <v>N/A</v>
      </c>
      <c r="F100" s="99"/>
      <c r="M100" s="100"/>
    </row>
    <row r="101" spans="1:13" s="98" customFormat="1" ht="26.4" x14ac:dyDescent="0.25">
      <c r="A101" s="114" t="s">
        <v>235</v>
      </c>
      <c r="B101" s="115" t="str">
        <f>'Logic Table'!AH95</f>
        <v>Y</v>
      </c>
      <c r="C101" s="117" t="s">
        <v>68</v>
      </c>
      <c r="D101" s="276"/>
      <c r="E101" s="239" t="s">
        <v>1698</v>
      </c>
      <c r="F101" s="99"/>
      <c r="M101" s="100"/>
    </row>
    <row r="102" spans="1:13" s="98" customFormat="1" ht="13.8" x14ac:dyDescent="0.25">
      <c r="A102" s="114" t="s">
        <v>236</v>
      </c>
      <c r="B102" s="115" t="str">
        <f>'Logic Table'!AH96</f>
        <v>N</v>
      </c>
      <c r="C102" s="117" t="str">
        <f>IF(B102="N","No","")</f>
        <v>No</v>
      </c>
      <c r="D102" s="276"/>
      <c r="E102" s="239" t="str">
        <f>IF($C102="No","N/A","")</f>
        <v>N/A</v>
      </c>
      <c r="F102" s="99"/>
      <c r="M102" s="100"/>
    </row>
    <row r="103" spans="1:13" s="98" customFormat="1" ht="13.8" x14ac:dyDescent="0.25">
      <c r="A103" s="114" t="s">
        <v>237</v>
      </c>
      <c r="B103" s="115" t="str">
        <f>'Logic Table'!AH97</f>
        <v>N</v>
      </c>
      <c r="C103" s="117" t="str">
        <f>IF(B103="N","No","")</f>
        <v>No</v>
      </c>
      <c r="D103" s="276"/>
      <c r="E103" s="239" t="str">
        <f>IF($C103="No","N/A","")</f>
        <v>N/A</v>
      </c>
      <c r="F103" s="119"/>
      <c r="M103" s="100"/>
    </row>
    <row r="104" spans="1:13" s="98" customFormat="1" ht="13.8" x14ac:dyDescent="0.25">
      <c r="A104" s="114" t="s">
        <v>238</v>
      </c>
      <c r="B104" s="115" t="str">
        <f>'Logic Table'!AH98</f>
        <v>Y</v>
      </c>
      <c r="C104" s="117" t="s">
        <v>73</v>
      </c>
      <c r="D104" s="276"/>
      <c r="E104" s="239" t="str">
        <f>IF($C104="No","N/A","")</f>
        <v>N/A</v>
      </c>
      <c r="F104" s="99"/>
      <c r="M104" s="100"/>
    </row>
    <row r="105" spans="1:13" s="98" customFormat="1" ht="13.8" x14ac:dyDescent="0.25">
      <c r="A105" s="114" t="s">
        <v>239</v>
      </c>
      <c r="B105" s="115" t="str">
        <f>'Logic Table'!AH99</f>
        <v>N</v>
      </c>
      <c r="C105" s="117" t="str">
        <f>IF(B105="N","No","")</f>
        <v>No</v>
      </c>
      <c r="D105" s="276"/>
      <c r="E105" s="239" t="str">
        <f>IF($C105="No","N/A","")</f>
        <v>N/A</v>
      </c>
      <c r="F105" s="99"/>
      <c r="M105" s="100"/>
    </row>
    <row r="106" spans="1:13" s="98" customFormat="1" ht="13.8" x14ac:dyDescent="0.25">
      <c r="A106" s="114" t="s">
        <v>240</v>
      </c>
      <c r="B106" s="115" t="str">
        <f>'Logic Table'!AH100</f>
        <v>N</v>
      </c>
      <c r="C106" s="117" t="str">
        <f>IF(B106="N","No","")</f>
        <v>No</v>
      </c>
      <c r="D106" s="276"/>
      <c r="E106" s="239" t="str">
        <f>IF($C106="No","N/A","")</f>
        <v>N/A</v>
      </c>
      <c r="F106" s="99"/>
      <c r="M106" s="100"/>
    </row>
    <row r="107" spans="1:13" s="98" customFormat="1" ht="39.450000000000003" customHeight="1" x14ac:dyDescent="0.25">
      <c r="A107" s="114" t="s">
        <v>241</v>
      </c>
      <c r="B107" s="115" t="str">
        <f>'Logic Table'!AH101</f>
        <v>Y</v>
      </c>
      <c r="C107" s="117" t="s">
        <v>68</v>
      </c>
      <c r="D107" s="117" t="str">
        <f t="shared" ref="D107:D115" si="3">IF(OR($C107="Yes",$B107="N"),"N/A","")</f>
        <v>N/A</v>
      </c>
      <c r="E107" s="277" t="s">
        <v>1647</v>
      </c>
      <c r="F107" s="99"/>
      <c r="M107" s="100"/>
    </row>
    <row r="108" spans="1:13" s="98" customFormat="1" ht="42.45" customHeight="1" x14ac:dyDescent="0.25">
      <c r="A108" s="114" t="s">
        <v>242</v>
      </c>
      <c r="B108" s="115" t="str">
        <f>'Logic Table'!AH102</f>
        <v>Y</v>
      </c>
      <c r="C108" s="117" t="s">
        <v>68</v>
      </c>
      <c r="D108" s="117" t="str">
        <f t="shared" si="3"/>
        <v>N/A</v>
      </c>
      <c r="E108" s="277"/>
      <c r="F108" s="99"/>
      <c r="M108" s="100"/>
    </row>
    <row r="109" spans="1:13" s="98" customFormat="1" ht="33" customHeight="1" x14ac:dyDescent="0.25">
      <c r="A109" s="114" t="s">
        <v>243</v>
      </c>
      <c r="B109" s="115" t="str">
        <f>'Logic Table'!AH103</f>
        <v>Y</v>
      </c>
      <c r="C109" s="117" t="s">
        <v>68</v>
      </c>
      <c r="D109" s="117" t="str">
        <f t="shared" si="3"/>
        <v>N/A</v>
      </c>
      <c r="E109" s="277"/>
      <c r="F109" s="99"/>
      <c r="M109" s="100"/>
    </row>
    <row r="110" spans="1:13" s="98" customFormat="1" ht="43.95" customHeight="1" x14ac:dyDescent="0.25">
      <c r="A110" s="114" t="s">
        <v>244</v>
      </c>
      <c r="B110" s="115" t="str">
        <f>'Logic Table'!AH104</f>
        <v>N</v>
      </c>
      <c r="C110" s="117" t="str">
        <f>IF(B110="N","No","")</f>
        <v>No</v>
      </c>
      <c r="D110" s="229" t="s">
        <v>1624</v>
      </c>
      <c r="E110" s="277"/>
      <c r="F110" s="99"/>
      <c r="M110" s="100"/>
    </row>
    <row r="111" spans="1:13" s="98" customFormat="1" ht="54" customHeight="1" x14ac:dyDescent="0.25">
      <c r="A111" s="114" t="s">
        <v>245</v>
      </c>
      <c r="B111" s="115" t="str">
        <f>'Logic Table'!AH105</f>
        <v>N</v>
      </c>
      <c r="C111" s="117" t="s">
        <v>68</v>
      </c>
      <c r="D111" s="117" t="str">
        <f t="shared" si="3"/>
        <v>N/A</v>
      </c>
      <c r="E111" s="277"/>
      <c r="F111" s="99"/>
      <c r="M111" s="100"/>
    </row>
    <row r="112" spans="1:13" s="98" customFormat="1" ht="58.95" customHeight="1" x14ac:dyDescent="0.25">
      <c r="A112" s="114" t="s">
        <v>246</v>
      </c>
      <c r="B112" s="115" t="str">
        <f>'Logic Table'!AH106</f>
        <v>Y</v>
      </c>
      <c r="C112" s="117" t="s">
        <v>68</v>
      </c>
      <c r="D112" s="117" t="str">
        <f t="shared" si="3"/>
        <v>N/A</v>
      </c>
      <c r="E112" s="277"/>
      <c r="F112" s="99"/>
      <c r="M112" s="100"/>
    </row>
    <row r="113" spans="1:13" s="98" customFormat="1" ht="53.55" customHeight="1" x14ac:dyDescent="0.25">
      <c r="A113" s="114" t="s">
        <v>247</v>
      </c>
      <c r="B113" s="115" t="str">
        <f>'Logic Table'!AH107</f>
        <v>Y</v>
      </c>
      <c r="C113" s="117" t="s">
        <v>68</v>
      </c>
      <c r="D113" s="117" t="str">
        <f t="shared" si="3"/>
        <v>N/A</v>
      </c>
      <c r="E113" s="277"/>
      <c r="F113" s="99"/>
      <c r="M113" s="100"/>
    </row>
    <row r="114" spans="1:13" s="98" customFormat="1" ht="55.5" customHeight="1" x14ac:dyDescent="0.25">
      <c r="A114" s="114" t="s">
        <v>248</v>
      </c>
      <c r="B114" s="115" t="str">
        <f>'Logic Table'!AH108</f>
        <v>Y</v>
      </c>
      <c r="C114" s="117" t="s">
        <v>68</v>
      </c>
      <c r="D114" s="117" t="str">
        <f t="shared" si="3"/>
        <v>N/A</v>
      </c>
      <c r="E114" s="277"/>
      <c r="F114" s="99"/>
      <c r="M114" s="100"/>
    </row>
    <row r="115" spans="1:13" s="98" customFormat="1" ht="54.45" customHeight="1" x14ac:dyDescent="0.25">
      <c r="A115" s="114" t="s">
        <v>249</v>
      </c>
      <c r="B115" s="115" t="str">
        <f>'Logic Table'!AH109</f>
        <v>Y</v>
      </c>
      <c r="C115" s="117" t="s">
        <v>68</v>
      </c>
      <c r="D115" s="117" t="str">
        <f t="shared" si="3"/>
        <v>N/A</v>
      </c>
      <c r="E115" s="277"/>
      <c r="F115" s="99"/>
      <c r="M115" s="100"/>
    </row>
    <row r="116" spans="1:13" s="98" customFormat="1" ht="26.4" x14ac:dyDescent="0.25">
      <c r="A116" s="114" t="s">
        <v>250</v>
      </c>
      <c r="B116" s="115" t="str">
        <f>'Logic Table'!AH110</f>
        <v>Y</v>
      </c>
      <c r="C116" s="117" t="s">
        <v>73</v>
      </c>
      <c r="D116" s="117" t="s">
        <v>251</v>
      </c>
      <c r="E116" s="239" t="s">
        <v>159</v>
      </c>
      <c r="F116" s="99"/>
      <c r="M116" s="100"/>
    </row>
    <row r="117" spans="1:13" s="98" customFormat="1" ht="105.6" x14ac:dyDescent="0.25">
      <c r="A117" s="114" t="s">
        <v>252</v>
      </c>
      <c r="B117" s="115" t="str">
        <f>'Logic Table'!AH111</f>
        <v>Y</v>
      </c>
      <c r="C117" s="117" t="s">
        <v>68</v>
      </c>
      <c r="D117" s="117" t="str">
        <f>IF(OR($C117="Yes",$B117="N"),"N/A","")</f>
        <v>N/A</v>
      </c>
      <c r="E117" s="239" t="s">
        <v>1648</v>
      </c>
      <c r="F117" s="99"/>
      <c r="M117" s="100"/>
    </row>
    <row r="118" spans="1:13" s="98" customFormat="1" ht="79.2" x14ac:dyDescent="0.25">
      <c r="A118" s="114" t="s">
        <v>253</v>
      </c>
      <c r="B118" s="115" t="str">
        <f>'Logic Table'!AH112</f>
        <v>Y</v>
      </c>
      <c r="C118" s="117" t="s">
        <v>68</v>
      </c>
      <c r="D118" s="117" t="str">
        <f>IF(OR($C118="Yes",$B118="N"),"N/A","")</f>
        <v>N/A</v>
      </c>
      <c r="E118" s="239" t="s">
        <v>1649</v>
      </c>
      <c r="F118" s="99"/>
      <c r="M118" s="100"/>
    </row>
    <row r="119" spans="1:13" s="98" customFormat="1" ht="26.4" x14ac:dyDescent="0.25">
      <c r="A119" s="114" t="s">
        <v>254</v>
      </c>
      <c r="B119" s="115" t="str">
        <f>'Logic Table'!AH113</f>
        <v>Y</v>
      </c>
      <c r="C119" s="117" t="s">
        <v>68</v>
      </c>
      <c r="D119" s="117" t="str">
        <f>IF(OR($C119="Yes",$B119="N"),"N/A","")</f>
        <v>N/A</v>
      </c>
      <c r="E119" s="251" t="s">
        <v>1687</v>
      </c>
      <c r="F119" s="99"/>
      <c r="M119" s="100"/>
    </row>
    <row r="120" spans="1:13" s="98" customFormat="1" ht="66" x14ac:dyDescent="0.25">
      <c r="A120" s="114" t="s">
        <v>255</v>
      </c>
      <c r="B120" s="115" t="str">
        <f>'Logic Table'!AH114</f>
        <v>Y</v>
      </c>
      <c r="C120" s="117" t="s">
        <v>68</v>
      </c>
      <c r="D120" s="117" t="str">
        <f>IF(OR($C120="Yes",$B120="N"),"N/A","")</f>
        <v>N/A</v>
      </c>
      <c r="E120" s="251" t="s">
        <v>1686</v>
      </c>
      <c r="F120" s="99"/>
      <c r="M120" s="100"/>
    </row>
    <row r="121" spans="1:13" s="98" customFormat="1" ht="106.2" customHeight="1" x14ac:dyDescent="0.25">
      <c r="A121" s="114" t="s">
        <v>256</v>
      </c>
      <c r="B121" s="115" t="str">
        <f>'Logic Table'!AH115</f>
        <v>Y</v>
      </c>
      <c r="C121" s="117" t="s">
        <v>68</v>
      </c>
      <c r="D121" s="117" t="str">
        <f>IF(OR($C121="Yes",$B121="N"),"N/A","")</f>
        <v>N/A</v>
      </c>
      <c r="E121" s="239" t="s">
        <v>1650</v>
      </c>
      <c r="F121" s="99"/>
      <c r="M121" s="100"/>
    </row>
    <row r="122" spans="1:13" s="98" customFormat="1" ht="39.6" x14ac:dyDescent="0.25">
      <c r="A122" s="114" t="s">
        <v>257</v>
      </c>
      <c r="B122" s="115" t="str">
        <f>'Logic Table'!AH116</f>
        <v>Y</v>
      </c>
      <c r="C122" s="123" t="s">
        <v>68</v>
      </c>
      <c r="D122" s="117" t="s">
        <v>159</v>
      </c>
      <c r="E122" s="239" t="s">
        <v>1651</v>
      </c>
      <c r="F122" s="99"/>
      <c r="M122" s="100"/>
    </row>
    <row r="123" spans="1:13" s="98" customFormat="1" ht="105.6" x14ac:dyDescent="0.25">
      <c r="A123" s="114" t="s">
        <v>258</v>
      </c>
      <c r="B123" s="115" t="str">
        <f>'Logic Table'!AH117</f>
        <v>Y</v>
      </c>
      <c r="C123" s="117" t="s">
        <v>68</v>
      </c>
      <c r="D123" s="117" t="str">
        <f>IF(OR($C123="Yes",$B123="N"),"N/A","")</f>
        <v>N/A</v>
      </c>
      <c r="E123" s="251" t="s">
        <v>1685</v>
      </c>
      <c r="F123" s="99"/>
      <c r="M123" s="100"/>
    </row>
    <row r="124" spans="1:13" s="98" customFormat="1" ht="66" x14ac:dyDescent="0.25">
      <c r="A124" s="114" t="s">
        <v>259</v>
      </c>
      <c r="B124" s="115" t="str">
        <f>'Logic Table'!AH118</f>
        <v>N</v>
      </c>
      <c r="C124" s="123" t="s">
        <v>68</v>
      </c>
      <c r="D124" s="117" t="str">
        <f>IF(OR($C124="Yes",$B124="N"),"N/A","")</f>
        <v>N/A</v>
      </c>
      <c r="E124" s="239" t="s">
        <v>1652</v>
      </c>
      <c r="F124" s="99"/>
      <c r="M124" s="100"/>
    </row>
    <row r="125" spans="1:13" s="98" customFormat="1" ht="26.4" x14ac:dyDescent="0.25">
      <c r="A125" s="114" t="s">
        <v>260</v>
      </c>
      <c r="B125" s="115" t="str">
        <f>'Logic Table'!AH119</f>
        <v>Y</v>
      </c>
      <c r="C125" s="123" t="s">
        <v>68</v>
      </c>
      <c r="D125" s="117" t="s">
        <v>159</v>
      </c>
      <c r="E125" s="239" t="s">
        <v>1653</v>
      </c>
      <c r="F125" s="99"/>
      <c r="M125" s="100"/>
    </row>
    <row r="126" spans="1:13" s="98" customFormat="1" ht="39.6" x14ac:dyDescent="0.25">
      <c r="A126" s="114" t="s">
        <v>261</v>
      </c>
      <c r="B126" s="115" t="str">
        <f>'Logic Table'!AH120</f>
        <v>N</v>
      </c>
      <c r="C126" s="123" t="s">
        <v>68</v>
      </c>
      <c r="D126" s="117" t="str">
        <f t="shared" ref="D126:D136" si="4">IF(OR($C126="Yes",$B126="N"),"N/A","")</f>
        <v>N/A</v>
      </c>
      <c r="E126" s="239" t="s">
        <v>1654</v>
      </c>
      <c r="F126" s="99"/>
      <c r="M126" s="100"/>
    </row>
    <row r="127" spans="1:13" s="98" customFormat="1" ht="52.8" x14ac:dyDescent="0.25">
      <c r="A127" s="114" t="s">
        <v>262</v>
      </c>
      <c r="B127" s="115" t="str">
        <f>'Logic Table'!AH121</f>
        <v>N</v>
      </c>
      <c r="C127" s="123" t="s">
        <v>68</v>
      </c>
      <c r="D127" s="117" t="str">
        <f t="shared" si="4"/>
        <v>N/A</v>
      </c>
      <c r="E127" s="239" t="s">
        <v>1655</v>
      </c>
      <c r="F127" s="99"/>
      <c r="M127" s="100"/>
    </row>
    <row r="128" spans="1:13" s="98" customFormat="1" ht="26.4" x14ac:dyDescent="0.25">
      <c r="A128" s="114" t="s">
        <v>263</v>
      </c>
      <c r="B128" s="115" t="str">
        <f>'Logic Table'!AH122</f>
        <v>N</v>
      </c>
      <c r="C128" s="117" t="str">
        <f>IF(B128="N","No","")</f>
        <v>No</v>
      </c>
      <c r="D128" s="117" t="s">
        <v>1576</v>
      </c>
      <c r="E128" s="239" t="str">
        <f>IF($C128="No","N/A","")</f>
        <v>N/A</v>
      </c>
      <c r="F128" s="99"/>
      <c r="M128" s="100"/>
    </row>
    <row r="129" spans="1:13" s="98" customFormat="1" ht="92.4" x14ac:dyDescent="0.25">
      <c r="A129" s="114" t="s">
        <v>264</v>
      </c>
      <c r="B129" s="115" t="str">
        <f>'Logic Table'!AH123</f>
        <v>N</v>
      </c>
      <c r="C129" s="117" t="s">
        <v>68</v>
      </c>
      <c r="D129" s="117" t="str">
        <f t="shared" si="4"/>
        <v>N/A</v>
      </c>
      <c r="E129" s="239" t="s">
        <v>1699</v>
      </c>
      <c r="F129" s="99"/>
      <c r="M129" s="100"/>
    </row>
    <row r="130" spans="1:13" s="98" customFormat="1" ht="39.6" x14ac:dyDescent="0.25">
      <c r="A130" s="114" t="s">
        <v>265</v>
      </c>
      <c r="B130" s="115" t="str">
        <f>'Logic Table'!AH124</f>
        <v>N</v>
      </c>
      <c r="C130" s="117" t="str">
        <f t="shared" ref="C130:C135" si="5">IF(B130="N","No","")</f>
        <v>No</v>
      </c>
      <c r="D130" s="117" t="s">
        <v>1577</v>
      </c>
      <c r="E130" s="239" t="str">
        <f t="shared" ref="E130:E135" si="6">IF($C130="No","N/A","")</f>
        <v>N/A</v>
      </c>
      <c r="F130" s="99"/>
      <c r="M130" s="100"/>
    </row>
    <row r="131" spans="1:13" s="98" customFormat="1" ht="26.4" x14ac:dyDescent="0.25">
      <c r="A131" s="114" t="s">
        <v>266</v>
      </c>
      <c r="B131" s="115" t="str">
        <f>'Logic Table'!AH125</f>
        <v>N</v>
      </c>
      <c r="C131" s="117" t="str">
        <f t="shared" si="5"/>
        <v>No</v>
      </c>
      <c r="D131" s="117" t="s">
        <v>1566</v>
      </c>
      <c r="E131" s="239" t="str">
        <f t="shared" si="6"/>
        <v>N/A</v>
      </c>
      <c r="F131" s="99"/>
      <c r="M131" s="100"/>
    </row>
    <row r="132" spans="1:13" s="98" customFormat="1" ht="39.6" x14ac:dyDescent="0.25">
      <c r="A132" s="114" t="s">
        <v>267</v>
      </c>
      <c r="B132" s="115" t="str">
        <f>'Logic Table'!AH126</f>
        <v>N</v>
      </c>
      <c r="C132" s="117" t="str">
        <f t="shared" si="5"/>
        <v>No</v>
      </c>
      <c r="D132" s="117" t="s">
        <v>1578</v>
      </c>
      <c r="E132" s="239" t="str">
        <f t="shared" si="6"/>
        <v>N/A</v>
      </c>
      <c r="F132" s="99"/>
      <c r="M132" s="100"/>
    </row>
    <row r="133" spans="1:13" s="98" customFormat="1" ht="39.6" x14ac:dyDescent="0.25">
      <c r="A133" s="114" t="s">
        <v>268</v>
      </c>
      <c r="B133" s="115" t="str">
        <f>'Logic Table'!AH127</f>
        <v>N</v>
      </c>
      <c r="C133" s="117" t="s">
        <v>68</v>
      </c>
      <c r="D133" s="117"/>
      <c r="E133" s="239" t="s">
        <v>1700</v>
      </c>
      <c r="F133" s="99"/>
      <c r="M133" s="100"/>
    </row>
    <row r="134" spans="1:13" s="98" customFormat="1" ht="26.4" x14ac:dyDescent="0.25">
      <c r="A134" s="114" t="s">
        <v>269</v>
      </c>
      <c r="B134" s="115" t="str">
        <f>'Logic Table'!AH128</f>
        <v>N</v>
      </c>
      <c r="C134" s="117" t="str">
        <f t="shared" si="5"/>
        <v>No</v>
      </c>
      <c r="D134" s="117" t="s">
        <v>1567</v>
      </c>
      <c r="E134" s="239" t="str">
        <f t="shared" si="6"/>
        <v>N/A</v>
      </c>
      <c r="F134" s="99"/>
      <c r="M134" s="100"/>
    </row>
    <row r="135" spans="1:13" s="98" customFormat="1" ht="26.4" x14ac:dyDescent="0.25">
      <c r="A135" s="114" t="s">
        <v>270</v>
      </c>
      <c r="B135" s="115" t="str">
        <f>'Logic Table'!AH129</f>
        <v>N</v>
      </c>
      <c r="C135" s="117" t="str">
        <f t="shared" si="5"/>
        <v>No</v>
      </c>
      <c r="D135" s="117" t="s">
        <v>1579</v>
      </c>
      <c r="E135" s="239" t="str">
        <f t="shared" si="6"/>
        <v>N/A</v>
      </c>
      <c r="F135" s="99"/>
      <c r="M135" s="100"/>
    </row>
    <row r="136" spans="1:13" s="98" customFormat="1" ht="66" x14ac:dyDescent="0.25">
      <c r="A136" s="114" t="s">
        <v>271</v>
      </c>
      <c r="B136" s="115" t="str">
        <f>'Logic Table'!AH130</f>
        <v>Y</v>
      </c>
      <c r="C136" s="117" t="s">
        <v>68</v>
      </c>
      <c r="D136" s="117" t="str">
        <f t="shared" si="4"/>
        <v>N/A</v>
      </c>
      <c r="E136" s="239" t="s">
        <v>1656</v>
      </c>
      <c r="F136" s="119"/>
      <c r="M136" s="100"/>
    </row>
    <row r="137" spans="1:13" s="98" customFormat="1" ht="26.4" x14ac:dyDescent="0.25">
      <c r="A137" s="114" t="s">
        <v>272</v>
      </c>
      <c r="B137" s="115" t="str">
        <f>'Logic Table'!AH131</f>
        <v>Y</v>
      </c>
      <c r="C137" s="117" t="s">
        <v>73</v>
      </c>
      <c r="D137" s="117" t="s">
        <v>273</v>
      </c>
      <c r="E137" s="239" t="s">
        <v>159</v>
      </c>
      <c r="F137" s="99"/>
      <c r="M137" s="100"/>
    </row>
    <row r="138" spans="1:13" s="98" customFormat="1" ht="39.6" x14ac:dyDescent="0.25">
      <c r="A138" s="114" t="s">
        <v>274</v>
      </c>
      <c r="B138" s="115" t="str">
        <f>'Logic Table'!AH132</f>
        <v>N</v>
      </c>
      <c r="C138" s="117" t="s">
        <v>68</v>
      </c>
      <c r="D138" s="117" t="str">
        <f>IF(OR($C138="Yes",$B138="N"),"N/A","")</f>
        <v>N/A</v>
      </c>
      <c r="E138" s="239" t="s">
        <v>1701</v>
      </c>
      <c r="F138" s="99"/>
      <c r="M138" s="100"/>
    </row>
    <row r="139" spans="1:13" s="98" customFormat="1" ht="52.8" x14ac:dyDescent="0.25">
      <c r="A139" s="114" t="s">
        <v>275</v>
      </c>
      <c r="B139" s="115" t="str">
        <f>'Logic Table'!AH133</f>
        <v>Y</v>
      </c>
      <c r="C139" s="117" t="s">
        <v>68</v>
      </c>
      <c r="D139" s="118" t="s">
        <v>276</v>
      </c>
      <c r="E139" s="239" t="s">
        <v>1692</v>
      </c>
      <c r="F139" s="99"/>
      <c r="M139" s="100"/>
    </row>
    <row r="140" spans="1:13" s="98" customFormat="1" ht="52.8" x14ac:dyDescent="0.25">
      <c r="A140" s="114" t="s">
        <v>277</v>
      </c>
      <c r="B140" s="115" t="str">
        <f>'Logic Table'!AH134</f>
        <v>Y</v>
      </c>
      <c r="C140" s="117" t="s">
        <v>68</v>
      </c>
      <c r="D140" s="118" t="s">
        <v>276</v>
      </c>
      <c r="E140" s="239" t="s">
        <v>1692</v>
      </c>
      <c r="F140" s="99"/>
      <c r="M140" s="100"/>
    </row>
    <row r="141" spans="1:13" s="98" customFormat="1" ht="39.6" x14ac:dyDescent="0.25">
      <c r="A141" s="228" t="s">
        <v>278</v>
      </c>
      <c r="B141" s="115" t="str">
        <f>'Logic Table'!AH135</f>
        <v>N</v>
      </c>
      <c r="C141" s="117" t="s">
        <v>68</v>
      </c>
      <c r="D141" s="117"/>
      <c r="E141" s="239" t="s">
        <v>1657</v>
      </c>
      <c r="F141" s="99"/>
      <c r="M141" s="100"/>
    </row>
    <row r="142" spans="1:13" s="98" customFormat="1" ht="13.8" x14ac:dyDescent="0.25">
      <c r="A142" s="114" t="s">
        <v>279</v>
      </c>
      <c r="B142" s="115" t="str">
        <f>'Logic Table'!AH136</f>
        <v>N</v>
      </c>
      <c r="C142" s="117" t="str">
        <f t="shared" ref="C142:C155" si="7">IF(B142="N","No","")</f>
        <v>No</v>
      </c>
      <c r="D142" s="117" t="s">
        <v>1580</v>
      </c>
      <c r="E142" s="239" t="str">
        <f t="shared" ref="E142:E155" si="8">IF($C142="No","N/A","")</f>
        <v>N/A</v>
      </c>
      <c r="F142" s="99"/>
      <c r="M142" s="100"/>
    </row>
    <row r="143" spans="1:13" s="98" customFormat="1" ht="13.8" x14ac:dyDescent="0.25">
      <c r="A143" s="114" t="s">
        <v>280</v>
      </c>
      <c r="B143" s="115" t="str">
        <f>'Logic Table'!AH137</f>
        <v>N</v>
      </c>
      <c r="C143" s="117" t="str">
        <f t="shared" si="7"/>
        <v>No</v>
      </c>
      <c r="D143" s="118" t="s">
        <v>1581</v>
      </c>
      <c r="E143" s="239" t="str">
        <f t="shared" si="8"/>
        <v>N/A</v>
      </c>
      <c r="F143" s="99"/>
      <c r="M143" s="100"/>
    </row>
    <row r="144" spans="1:13" s="98" customFormat="1" ht="26.4" x14ac:dyDescent="0.25">
      <c r="A144" s="114" t="s">
        <v>281</v>
      </c>
      <c r="B144" s="115" t="str">
        <f>'Logic Table'!AH138</f>
        <v>N</v>
      </c>
      <c r="C144" s="117" t="str">
        <f t="shared" si="7"/>
        <v>No</v>
      </c>
      <c r="D144" s="117" t="s">
        <v>1582</v>
      </c>
      <c r="E144" s="239" t="str">
        <f t="shared" si="8"/>
        <v>N/A</v>
      </c>
      <c r="F144" s="99"/>
      <c r="M144" s="100"/>
    </row>
    <row r="145" spans="1:13" s="98" customFormat="1" ht="26.4" x14ac:dyDescent="0.25">
      <c r="A145" s="114" t="s">
        <v>282</v>
      </c>
      <c r="B145" s="115" t="str">
        <f>'Logic Table'!AH139</f>
        <v>N</v>
      </c>
      <c r="C145" s="117" t="str">
        <f t="shared" si="7"/>
        <v>No</v>
      </c>
      <c r="D145" s="117" t="s">
        <v>1583</v>
      </c>
      <c r="E145" s="239" t="str">
        <f t="shared" si="8"/>
        <v>N/A</v>
      </c>
      <c r="F145" s="99"/>
      <c r="M145" s="100"/>
    </row>
    <row r="146" spans="1:13" s="98" customFormat="1" ht="26.4" x14ac:dyDescent="0.25">
      <c r="A146" s="114" t="s">
        <v>283</v>
      </c>
      <c r="B146" s="115" t="str">
        <f>'Logic Table'!AH140</f>
        <v>N</v>
      </c>
      <c r="C146" s="117" t="str">
        <f t="shared" si="7"/>
        <v>No</v>
      </c>
      <c r="D146" s="117" t="s">
        <v>1584</v>
      </c>
      <c r="E146" s="239" t="str">
        <f t="shared" si="8"/>
        <v>N/A</v>
      </c>
      <c r="F146" s="99"/>
      <c r="M146" s="100"/>
    </row>
    <row r="147" spans="1:13" s="98" customFormat="1" ht="39.6" x14ac:dyDescent="0.25">
      <c r="A147" s="114" t="s">
        <v>284</v>
      </c>
      <c r="B147" s="115" t="str">
        <f>'Logic Table'!AH141</f>
        <v>N</v>
      </c>
      <c r="C147" s="117" t="str">
        <f t="shared" si="7"/>
        <v>No</v>
      </c>
      <c r="D147" s="117" t="s">
        <v>1585</v>
      </c>
      <c r="E147" s="239" t="str">
        <f t="shared" si="8"/>
        <v>N/A</v>
      </c>
      <c r="F147" s="99"/>
      <c r="M147" s="100"/>
    </row>
    <row r="148" spans="1:13" s="98" customFormat="1" ht="26.4" x14ac:dyDescent="0.25">
      <c r="A148" s="114" t="s">
        <v>285</v>
      </c>
      <c r="B148" s="115" t="str">
        <f>'Logic Table'!AH142</f>
        <v>N</v>
      </c>
      <c r="C148" s="117" t="str">
        <f t="shared" si="7"/>
        <v>No</v>
      </c>
      <c r="D148" s="117" t="s">
        <v>1586</v>
      </c>
      <c r="E148" s="239" t="str">
        <f t="shared" si="8"/>
        <v>N/A</v>
      </c>
      <c r="F148" s="99"/>
      <c r="M148" s="100"/>
    </row>
    <row r="149" spans="1:13" s="98" customFormat="1" ht="13.8" x14ac:dyDescent="0.25">
      <c r="A149" s="114" t="s">
        <v>286</v>
      </c>
      <c r="B149" s="115" t="str">
        <f>'Logic Table'!AH143</f>
        <v>N</v>
      </c>
      <c r="C149" s="117" t="str">
        <f t="shared" si="7"/>
        <v>No</v>
      </c>
      <c r="D149" s="118" t="s">
        <v>1587</v>
      </c>
      <c r="E149" s="239" t="str">
        <f t="shared" si="8"/>
        <v>N/A</v>
      </c>
      <c r="F149" s="99"/>
      <c r="M149" s="100"/>
    </row>
    <row r="150" spans="1:13" s="98" customFormat="1" ht="26.4" x14ac:dyDescent="0.25">
      <c r="A150" s="114" t="s">
        <v>287</v>
      </c>
      <c r="B150" s="115" t="str">
        <f>'Logic Table'!AH144</f>
        <v>N</v>
      </c>
      <c r="C150" s="117" t="str">
        <f t="shared" si="7"/>
        <v>No</v>
      </c>
      <c r="D150" s="117" t="s">
        <v>1588</v>
      </c>
      <c r="E150" s="239" t="str">
        <f t="shared" si="8"/>
        <v>N/A</v>
      </c>
      <c r="F150" s="99"/>
      <c r="M150" s="100"/>
    </row>
    <row r="151" spans="1:13" s="98" customFormat="1" ht="13.8" x14ac:dyDescent="0.25">
      <c r="A151" s="114" t="s">
        <v>288</v>
      </c>
      <c r="B151" s="115" t="str">
        <f>'Logic Table'!AH145</f>
        <v>N</v>
      </c>
      <c r="C151" s="117" t="str">
        <f t="shared" si="7"/>
        <v>No</v>
      </c>
      <c r="D151" s="117" t="s">
        <v>1565</v>
      </c>
      <c r="E151" s="239" t="str">
        <f t="shared" si="8"/>
        <v>N/A</v>
      </c>
      <c r="F151" s="99"/>
      <c r="M151" s="100"/>
    </row>
    <row r="152" spans="1:13" s="98" customFormat="1" ht="26.4" x14ac:dyDescent="0.25">
      <c r="A152" s="114" t="s">
        <v>289</v>
      </c>
      <c r="B152" s="115" t="str">
        <f>'Logic Table'!AH146</f>
        <v>N</v>
      </c>
      <c r="C152" s="117" t="str">
        <f t="shared" si="7"/>
        <v>No</v>
      </c>
      <c r="D152" s="117" t="s">
        <v>1589</v>
      </c>
      <c r="E152" s="239" t="str">
        <f t="shared" si="8"/>
        <v>N/A</v>
      </c>
      <c r="F152" s="99"/>
      <c r="M152" s="100"/>
    </row>
    <row r="153" spans="1:13" s="98" customFormat="1" ht="13.8" x14ac:dyDescent="0.25">
      <c r="A153" s="114" t="s">
        <v>290</v>
      </c>
      <c r="B153" s="115" t="str">
        <f>'Logic Table'!AH147</f>
        <v>N</v>
      </c>
      <c r="C153" s="117" t="str">
        <f t="shared" si="7"/>
        <v>No</v>
      </c>
      <c r="D153" s="117" t="s">
        <v>1590</v>
      </c>
      <c r="E153" s="239" t="str">
        <f t="shared" si="8"/>
        <v>N/A</v>
      </c>
      <c r="F153" s="99"/>
      <c r="M153" s="100"/>
    </row>
    <row r="154" spans="1:13" s="98" customFormat="1" ht="13.8" x14ac:dyDescent="0.25">
      <c r="A154" s="114" t="s">
        <v>291</v>
      </c>
      <c r="B154" s="115" t="str">
        <f>'Logic Table'!AH148</f>
        <v>N</v>
      </c>
      <c r="C154" s="117" t="str">
        <f t="shared" si="7"/>
        <v>No</v>
      </c>
      <c r="D154" s="118" t="s">
        <v>1590</v>
      </c>
      <c r="E154" s="239" t="str">
        <f t="shared" si="8"/>
        <v>N/A</v>
      </c>
      <c r="F154" s="99"/>
      <c r="M154" s="100"/>
    </row>
    <row r="155" spans="1:13" s="98" customFormat="1" ht="26.4" x14ac:dyDescent="0.25">
      <c r="A155" s="114" t="s">
        <v>292</v>
      </c>
      <c r="B155" s="115" t="str">
        <f>'Logic Table'!AH149</f>
        <v>N</v>
      </c>
      <c r="C155" s="117" t="str">
        <f t="shared" si="7"/>
        <v>No</v>
      </c>
      <c r="D155" s="118" t="s">
        <v>1591</v>
      </c>
      <c r="E155" s="239" t="str">
        <f t="shared" si="8"/>
        <v>N/A</v>
      </c>
      <c r="F155" s="99"/>
      <c r="M155" s="100"/>
    </row>
    <row r="156" spans="1:13" s="98" customFormat="1" ht="25.5" customHeight="1" x14ac:dyDescent="0.25">
      <c r="A156" s="114" t="s">
        <v>293</v>
      </c>
      <c r="B156" s="115" t="str">
        <f>'Logic Table'!AH150</f>
        <v>Y</v>
      </c>
      <c r="C156" s="117" t="s">
        <v>68</v>
      </c>
      <c r="D156" s="221"/>
      <c r="E156" s="274" t="s">
        <v>1702</v>
      </c>
      <c r="F156" s="99"/>
      <c r="M156" s="100"/>
    </row>
    <row r="157" spans="1:13" s="98" customFormat="1" ht="25.5" customHeight="1" x14ac:dyDescent="0.25">
      <c r="A157" s="114" t="s">
        <v>294</v>
      </c>
      <c r="B157" s="115" t="str">
        <f>'Logic Table'!AH151</f>
        <v>Y</v>
      </c>
      <c r="C157" s="117" t="s">
        <v>68</v>
      </c>
      <c r="D157" s="221"/>
      <c r="E157" s="274"/>
      <c r="F157" s="99"/>
      <c r="M157" s="100"/>
    </row>
    <row r="158" spans="1:13" s="98" customFormat="1" ht="25.5" customHeight="1" x14ac:dyDescent="0.25">
      <c r="A158" s="114" t="s">
        <v>295</v>
      </c>
      <c r="B158" s="115" t="str">
        <f>'Logic Table'!AH152</f>
        <v>Y</v>
      </c>
      <c r="C158" s="117" t="s">
        <v>68</v>
      </c>
      <c r="D158" s="221"/>
      <c r="E158" s="274"/>
      <c r="F158" s="99"/>
      <c r="M158" s="100"/>
    </row>
    <row r="159" spans="1:13" s="98" customFormat="1" ht="38.25" customHeight="1" x14ac:dyDescent="0.25">
      <c r="A159" s="114" t="s">
        <v>296</v>
      </c>
      <c r="B159" s="115" t="str">
        <f>'Logic Table'!AH153</f>
        <v>Y</v>
      </c>
      <c r="C159" s="117" t="s">
        <v>68</v>
      </c>
      <c r="D159" s="221"/>
      <c r="E159" s="274"/>
      <c r="F159" s="99"/>
      <c r="M159" s="100"/>
    </row>
    <row r="160" spans="1:13" s="98" customFormat="1" ht="38.25" customHeight="1" x14ac:dyDescent="0.25">
      <c r="A160" s="114" t="s">
        <v>297</v>
      </c>
      <c r="B160" s="115" t="str">
        <f>'Logic Table'!AH154</f>
        <v>Y</v>
      </c>
      <c r="C160" s="117" t="s">
        <v>68</v>
      </c>
      <c r="D160" s="221"/>
      <c r="E160" s="274"/>
      <c r="F160" s="99"/>
      <c r="M160" s="100"/>
    </row>
    <row r="161" spans="1:13" s="98" customFormat="1" ht="13.8" x14ac:dyDescent="0.25">
      <c r="A161" s="114" t="s">
        <v>298</v>
      </c>
      <c r="B161" s="115" t="str">
        <f>'Logic Table'!AH155</f>
        <v>N</v>
      </c>
      <c r="C161" s="117" t="str">
        <f>IF(B161="N","No","")</f>
        <v>No</v>
      </c>
      <c r="D161" s="221" t="s">
        <v>1592</v>
      </c>
      <c r="E161" s="274"/>
      <c r="F161" s="99"/>
      <c r="M161" s="100"/>
    </row>
    <row r="162" spans="1:13" s="98" customFormat="1" ht="13.8" x14ac:dyDescent="0.25">
      <c r="A162" s="114" t="s">
        <v>299</v>
      </c>
      <c r="B162" s="115" t="str">
        <f>'Logic Table'!AH156</f>
        <v>N</v>
      </c>
      <c r="C162" s="117" t="str">
        <f>IF(B162="N","No","")</f>
        <v>No</v>
      </c>
      <c r="D162" s="221" t="s">
        <v>1593</v>
      </c>
      <c r="E162" s="274"/>
      <c r="F162" s="99"/>
      <c r="M162" s="100"/>
    </row>
    <row r="163" spans="1:13" s="98" customFormat="1" ht="26.4" x14ac:dyDescent="0.25">
      <c r="A163" s="114" t="s">
        <v>300</v>
      </c>
      <c r="B163" s="115" t="str">
        <f>'Logic Table'!AH157</f>
        <v>N</v>
      </c>
      <c r="C163" s="117" t="str">
        <f>IF(B163="N","No","")</f>
        <v>No</v>
      </c>
      <c r="D163" s="221" t="s">
        <v>1595</v>
      </c>
      <c r="E163" s="274"/>
      <c r="F163" s="99"/>
      <c r="M163" s="100"/>
    </row>
    <row r="164" spans="1:13" s="98" customFormat="1" ht="13.8" x14ac:dyDescent="0.25">
      <c r="A164" s="114" t="s">
        <v>301</v>
      </c>
      <c r="B164" s="115" t="str">
        <f>'Logic Table'!AH158</f>
        <v>N</v>
      </c>
      <c r="C164" s="117" t="str">
        <f>IF(B164="N","No","")</f>
        <v>No</v>
      </c>
      <c r="D164" s="221" t="s">
        <v>1594</v>
      </c>
      <c r="E164" s="274"/>
      <c r="F164" s="99"/>
      <c r="M164" s="100"/>
    </row>
    <row r="165" spans="1:13" s="98" customFormat="1" ht="13.8" x14ac:dyDescent="0.25">
      <c r="A165" s="114" t="s">
        <v>302</v>
      </c>
      <c r="B165" s="115" t="str">
        <f>'Logic Table'!AH159</f>
        <v>N</v>
      </c>
      <c r="C165" s="117" t="s">
        <v>68</v>
      </c>
      <c r="D165" s="221"/>
      <c r="E165" s="274"/>
      <c r="F165" s="99"/>
      <c r="M165" s="100"/>
    </row>
    <row r="166" spans="1:13" s="98" customFormat="1" ht="25.5" customHeight="1" x14ac:dyDescent="0.25">
      <c r="A166" s="114" t="s">
        <v>303</v>
      </c>
      <c r="B166" s="115" t="str">
        <f>'Logic Table'!AH160</f>
        <v>Y</v>
      </c>
      <c r="C166" s="117" t="s">
        <v>68</v>
      </c>
      <c r="D166" s="221"/>
      <c r="E166" s="274"/>
      <c r="F166" s="99"/>
      <c r="M166" s="100"/>
    </row>
    <row r="167" spans="1:13" s="98" customFormat="1" ht="39.6" x14ac:dyDescent="0.25">
      <c r="A167" s="114" t="s">
        <v>304</v>
      </c>
      <c r="B167" s="115" t="str">
        <f>'Logic Table'!AH161</f>
        <v>N</v>
      </c>
      <c r="C167" s="117" t="s">
        <v>73</v>
      </c>
      <c r="D167" s="221" t="s">
        <v>1625</v>
      </c>
      <c r="E167" s="274"/>
      <c r="F167" s="99"/>
      <c r="M167" s="100"/>
    </row>
    <row r="168" spans="1:13" s="98" customFormat="1" ht="73.05" customHeight="1" x14ac:dyDescent="0.25">
      <c r="A168" s="114" t="s">
        <v>305</v>
      </c>
      <c r="B168" s="124" t="str">
        <f>'Logic Table'!AH162</f>
        <v>N</v>
      </c>
      <c r="C168" s="125" t="s">
        <v>68</v>
      </c>
      <c r="D168" s="221"/>
      <c r="E168" s="274"/>
      <c r="F168" s="99"/>
      <c r="M168" s="100"/>
    </row>
    <row r="169" spans="1:13" x14ac:dyDescent="0.3">
      <c r="B169" s="97"/>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25" right="0.25" top="0.75" bottom="0.75" header="0.3" footer="0.3"/>
  <pageSetup paperSize="9" scale="46" firstPageNumber="0" fitToHeight="2" orientation="portrait" r:id="rId1"/>
  <headerFooter>
    <oddHeader>&amp;L&amp;G
Form&amp;C  Doc Number: D0000003422
             Name: Product security standard assessment
        Revision: AB&amp;RTab: Security Contols Assessment</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view="pageLayout" zoomScaleNormal="80" workbookViewId="0">
      <selection activeCell="A13" sqref="A13"/>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306</v>
      </c>
      <c r="B1" s="102"/>
      <c r="C1" s="102"/>
      <c r="D1" s="102"/>
      <c r="E1" s="102"/>
    </row>
    <row r="2" spans="1:14" x14ac:dyDescent="0.3">
      <c r="A2" s="46" t="s">
        <v>52</v>
      </c>
      <c r="B2" s="268" t="str">
        <f>IF(Header!B7="","(enter in PS Plan page)",Header!B7)</f>
        <v>SGTC-NPD-000-02</v>
      </c>
      <c r="C2" s="268"/>
      <c r="D2" s="268"/>
      <c r="E2" s="103"/>
    </row>
    <row r="3" spans="1:14" x14ac:dyDescent="0.3">
      <c r="A3" s="46" t="s">
        <v>53</v>
      </c>
      <c r="B3" s="268"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8"/>
      <c r="D3" s="268"/>
      <c r="E3" s="103"/>
    </row>
    <row r="4" spans="1:14" ht="17.399999999999999" x14ac:dyDescent="0.3">
      <c r="A4" s="126"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49"/>
      <c r="C4" s="49"/>
      <c r="D4" s="49"/>
      <c r="E4" s="103"/>
    </row>
    <row r="5" spans="1:14" x14ac:dyDescent="0.3">
      <c r="A5" s="50"/>
      <c r="B5" s="49"/>
      <c r="C5" s="49"/>
      <c r="D5" s="49"/>
      <c r="E5" s="103"/>
    </row>
    <row r="6" spans="1:14" x14ac:dyDescent="0.3">
      <c r="A6" s="104" t="s">
        <v>54</v>
      </c>
      <c r="B6" s="49"/>
      <c r="C6" s="49"/>
      <c r="D6" s="49"/>
      <c r="E6" s="103"/>
    </row>
    <row r="7" spans="1:14" x14ac:dyDescent="0.3">
      <c r="A7" s="50" t="s">
        <v>307</v>
      </c>
      <c r="B7" s="49"/>
      <c r="C7" s="49"/>
      <c r="D7" s="49"/>
      <c r="E7" s="103"/>
    </row>
    <row r="8" spans="1:14" x14ac:dyDescent="0.3">
      <c r="A8" s="50" t="s">
        <v>308</v>
      </c>
      <c r="B8" s="49"/>
      <c r="C8" s="49"/>
      <c r="D8" s="49"/>
      <c r="E8" s="103"/>
    </row>
    <row r="9" spans="1:14" x14ac:dyDescent="0.3">
      <c r="A9" s="50" t="s">
        <v>309</v>
      </c>
      <c r="B9" s="49"/>
      <c r="C9" s="49"/>
      <c r="D9" s="49"/>
      <c r="E9" s="103"/>
    </row>
    <row r="10" spans="1:14" x14ac:dyDescent="0.3">
      <c r="A10" s="50" t="s">
        <v>310</v>
      </c>
      <c r="B10" s="49"/>
      <c r="C10" s="49"/>
      <c r="D10" s="49"/>
      <c r="E10" s="103"/>
    </row>
    <row r="11" spans="1:14" x14ac:dyDescent="0.3">
      <c r="A11" s="105"/>
      <c r="B11" s="49"/>
      <c r="C11" s="49"/>
      <c r="D11" s="49"/>
      <c r="E11" s="103"/>
    </row>
    <row r="12" spans="1:14" s="109" customFormat="1" ht="20.100000000000001" customHeight="1" x14ac:dyDescent="0.3">
      <c r="A12" s="106" t="s">
        <v>311</v>
      </c>
      <c r="B12" s="107"/>
      <c r="C12" s="107"/>
      <c r="D12" s="107"/>
      <c r="E12" s="127"/>
      <c r="N12" s="110"/>
    </row>
    <row r="13" spans="1:14" s="130" customFormat="1" ht="27.6" x14ac:dyDescent="0.25">
      <c r="A13" s="111" t="s">
        <v>312</v>
      </c>
      <c r="B13" s="111" t="s">
        <v>313</v>
      </c>
      <c r="C13" s="128" t="s">
        <v>145</v>
      </c>
      <c r="D13" s="111" t="s">
        <v>314</v>
      </c>
      <c r="E13" s="111" t="s">
        <v>147</v>
      </c>
      <c r="F13" s="129"/>
      <c r="M13" s="131"/>
    </row>
    <row r="14" spans="1:14" s="98" customFormat="1" ht="13.8" x14ac:dyDescent="0.25">
      <c r="A14" s="132" t="s">
        <v>315</v>
      </c>
      <c r="B14" s="133"/>
      <c r="C14" s="133"/>
      <c r="D14" s="133"/>
      <c r="E14" s="134"/>
      <c r="F14" s="99"/>
      <c r="M14" s="100"/>
    </row>
    <row r="15" spans="1:14" s="98" customFormat="1" ht="14.1" customHeight="1" x14ac:dyDescent="0.25">
      <c r="A15" s="278" t="s">
        <v>316</v>
      </c>
      <c r="B15" s="136" t="s">
        <v>317</v>
      </c>
      <c r="C15" s="137" t="s">
        <v>73</v>
      </c>
      <c r="D15" s="138" t="str">
        <f>IF(AND('Capabilities Assessment'!$D$38="No",'Capabilities Assessment'!$D$37="No"),"N/A - Not Assessed because no Privacy impact.","")</f>
        <v>N/A - Not Assessed because no Privacy impact.</v>
      </c>
      <c r="E15" s="138"/>
      <c r="F15" s="99"/>
      <c r="M15" s="100"/>
    </row>
    <row r="16" spans="1:14" s="98" customFormat="1" ht="14.1" customHeight="1" x14ac:dyDescent="0.25">
      <c r="A16" s="278"/>
      <c r="B16" s="136" t="s">
        <v>318</v>
      </c>
      <c r="C16" s="137" t="s">
        <v>73</v>
      </c>
      <c r="D16" s="138" t="str">
        <f>IF(AND('Capabilities Assessment'!$D$38="No",'Capabilities Assessment'!$D$37="No"),"N/A - Not Assessed because no Privacy impact.","")</f>
        <v>N/A - Not Assessed because no Privacy impact.</v>
      </c>
      <c r="E16" s="138"/>
      <c r="F16" s="99"/>
      <c r="M16" s="100"/>
    </row>
    <row r="17" spans="1:13" s="98" customFormat="1" ht="27.6" x14ac:dyDescent="0.25">
      <c r="A17" s="278"/>
      <c r="B17" s="136" t="s">
        <v>319</v>
      </c>
      <c r="C17" s="137" t="s">
        <v>73</v>
      </c>
      <c r="D17" s="138" t="str">
        <f>IF(AND('Capabilities Assessment'!$D$38="No",'Capabilities Assessment'!$D$37="No"),"N/A - Not Assessed because no Privacy impact.","")</f>
        <v>N/A - Not Assessed because no Privacy impact.</v>
      </c>
      <c r="E17" s="138"/>
      <c r="F17" s="99"/>
      <c r="M17" s="100"/>
    </row>
    <row r="18" spans="1:13" s="98" customFormat="1" ht="28.05" customHeight="1" x14ac:dyDescent="0.25">
      <c r="A18" s="278" t="s">
        <v>320</v>
      </c>
      <c r="B18" s="136" t="s">
        <v>321</v>
      </c>
      <c r="C18" s="137" t="s">
        <v>73</v>
      </c>
      <c r="D18" s="138" t="str">
        <f>IF(AND('Capabilities Assessment'!$D$38="No",'Capabilities Assessment'!$D$37="No"),"N/A - Not Assessed because no Privacy impact.","")</f>
        <v>N/A - Not Assessed because no Privacy impact.</v>
      </c>
      <c r="E18" s="138"/>
      <c r="F18" s="99"/>
      <c r="M18" s="100"/>
    </row>
    <row r="19" spans="1:13" s="98" customFormat="1" ht="14.1" customHeight="1" x14ac:dyDescent="0.25">
      <c r="A19" s="278"/>
      <c r="B19" s="136" t="s">
        <v>322</v>
      </c>
      <c r="C19" s="137" t="s">
        <v>73</v>
      </c>
      <c r="D19" s="138" t="str">
        <f>IF(AND('Capabilities Assessment'!$D$38="No",'Capabilities Assessment'!$D$37="No"),"N/A - Not Assessed because no Privacy impact.","")</f>
        <v>N/A - Not Assessed because no Privacy impact.</v>
      </c>
      <c r="E19" s="138"/>
      <c r="F19" s="99"/>
      <c r="M19" s="100"/>
    </row>
    <row r="20" spans="1:13" s="98" customFormat="1" ht="14.1" customHeight="1" x14ac:dyDescent="0.25">
      <c r="A20" s="278"/>
      <c r="B20" s="136" t="s">
        <v>323</v>
      </c>
      <c r="C20" s="137" t="s">
        <v>73</v>
      </c>
      <c r="D20" s="138" t="str">
        <f>IF(AND('Capabilities Assessment'!$D$38="No",'Capabilities Assessment'!$D$37="No"),"N/A - Not Assessed because no Privacy impact.","")</f>
        <v>N/A - Not Assessed because no Privacy impact.</v>
      </c>
      <c r="E20" s="138"/>
      <c r="F20" s="99"/>
      <c r="M20" s="100"/>
    </row>
    <row r="21" spans="1:13" s="98" customFormat="1" ht="13.8" x14ac:dyDescent="0.25">
      <c r="A21" s="132" t="s">
        <v>324</v>
      </c>
      <c r="B21" s="139"/>
      <c r="C21" s="133"/>
      <c r="D21" s="133"/>
      <c r="E21" s="134"/>
      <c r="F21" s="99"/>
      <c r="M21" s="100"/>
    </row>
    <row r="22" spans="1:13" s="98" customFormat="1" ht="27.6" x14ac:dyDescent="0.25">
      <c r="A22" s="140" t="s">
        <v>325</v>
      </c>
      <c r="B22" s="136" t="s">
        <v>326</v>
      </c>
      <c r="C22" s="141" t="s">
        <v>73</v>
      </c>
      <c r="D22" s="138" t="str">
        <f>IF(AND('Capabilities Assessment'!$D$38="No",'Capabilities Assessment'!$D$37="No"),"N/A - Not Assessed because no Privacy impact.","")</f>
        <v>N/A - Not Assessed because no Privacy impact.</v>
      </c>
      <c r="E22" s="138"/>
      <c r="F22" s="99"/>
      <c r="M22" s="100"/>
    </row>
    <row r="23" spans="1:13" s="98" customFormat="1" ht="14.1" customHeight="1" x14ac:dyDescent="0.25">
      <c r="A23" s="278" t="s">
        <v>327</v>
      </c>
      <c r="B23" s="136" t="s">
        <v>328</v>
      </c>
      <c r="C23" s="141" t="s">
        <v>68</v>
      </c>
      <c r="D23" s="138" t="s">
        <v>329</v>
      </c>
      <c r="E23" s="138" t="s">
        <v>1658</v>
      </c>
      <c r="F23" s="99"/>
      <c r="M23" s="100"/>
    </row>
    <row r="24" spans="1:13" s="98" customFormat="1" ht="14.1" customHeight="1" x14ac:dyDescent="0.25">
      <c r="A24" s="278"/>
      <c r="B24" s="136" t="s">
        <v>330</v>
      </c>
      <c r="C24" s="137" t="s">
        <v>73</v>
      </c>
      <c r="D24" s="138" t="str">
        <f>IF(AND('Capabilities Assessment'!$D$38="No",'Capabilities Assessment'!$D$37="No"),"N/A - Not Assessed because no Privacy impact.","")</f>
        <v>N/A - Not Assessed because no Privacy impact.</v>
      </c>
      <c r="E24" s="138"/>
      <c r="F24" s="99"/>
      <c r="M24" s="100"/>
    </row>
    <row r="25" spans="1:13" s="98" customFormat="1" ht="14.1" customHeight="1" x14ac:dyDescent="0.25">
      <c r="A25" s="278"/>
      <c r="B25" s="136" t="s">
        <v>331</v>
      </c>
      <c r="C25" s="141" t="s">
        <v>68</v>
      </c>
      <c r="D25" s="138" t="s">
        <v>332</v>
      </c>
      <c r="E25" s="138" t="s">
        <v>1658</v>
      </c>
      <c r="F25" s="99"/>
      <c r="M25" s="100"/>
    </row>
    <row r="26" spans="1:13" s="98" customFormat="1" ht="14.1" customHeight="1" x14ac:dyDescent="0.25">
      <c r="A26" s="278"/>
      <c r="B26" s="136" t="s">
        <v>333</v>
      </c>
      <c r="C26" s="137" t="s">
        <v>73</v>
      </c>
      <c r="D26" s="138" t="str">
        <f>IF(AND('Capabilities Assessment'!$D$38="No",'Capabilities Assessment'!$D$37="No"),"N/A - Not Assessed because no Privacy impact.","")</f>
        <v>N/A - Not Assessed because no Privacy impact.</v>
      </c>
      <c r="E26" s="138"/>
      <c r="F26" s="99"/>
      <c r="M26" s="100"/>
    </row>
    <row r="27" spans="1:13" s="98" customFormat="1" ht="13.8" x14ac:dyDescent="0.25">
      <c r="A27" s="132" t="s">
        <v>334</v>
      </c>
      <c r="B27" s="139"/>
      <c r="C27" s="133"/>
      <c r="D27" s="133"/>
      <c r="E27" s="134"/>
      <c r="F27" s="99"/>
      <c r="M27" s="100"/>
    </row>
    <row r="28" spans="1:13" ht="14.1" customHeight="1" x14ac:dyDescent="0.3">
      <c r="A28" s="278" t="s">
        <v>335</v>
      </c>
      <c r="B28" s="136" t="s">
        <v>336</v>
      </c>
      <c r="C28" s="141" t="s">
        <v>73</v>
      </c>
      <c r="D28" s="138" t="str">
        <f>IF(AND('Capabilities Assessment'!$D$38="No",'Capabilities Assessment'!$D$37="No"),"N/A - Not Assessed because no Privacy impact.","")</f>
        <v>N/A - Not Assessed because no Privacy impact.</v>
      </c>
      <c r="E28" s="141"/>
    </row>
    <row r="29" spans="1:13" ht="14.1" customHeight="1" x14ac:dyDescent="0.3">
      <c r="A29" s="278"/>
      <c r="B29" s="136" t="s">
        <v>337</v>
      </c>
      <c r="C29" s="141" t="s">
        <v>73</v>
      </c>
      <c r="D29" s="138" t="str">
        <f>IF(AND('Capabilities Assessment'!$D$38="No",'Capabilities Assessment'!$D$37="No"),"N/A - Not Assessed because no Privacy impact.","")</f>
        <v>N/A - Not Assessed because no Privacy impact.</v>
      </c>
      <c r="E29" s="141"/>
    </row>
    <row r="30" spans="1:13" ht="28.2" x14ac:dyDescent="0.3">
      <c r="A30" s="135" t="s">
        <v>338</v>
      </c>
      <c r="B30" s="136" t="s">
        <v>339</v>
      </c>
      <c r="C30" s="141" t="s">
        <v>73</v>
      </c>
      <c r="D30" s="138" t="str">
        <f>IF(AND('Capabilities Assessment'!$D$38="No",'Capabilities Assessment'!$D$37="No"),"N/A - Not Assessed because no Privacy impact.","")</f>
        <v>N/A - Not Assessed because no Privacy impact.</v>
      </c>
      <c r="E30" s="141"/>
    </row>
    <row r="31" spans="1:13" s="143" customFormat="1" ht="13.8" x14ac:dyDescent="0.25">
      <c r="A31" s="132" t="s">
        <v>340</v>
      </c>
      <c r="B31" s="139"/>
      <c r="C31" s="133"/>
      <c r="D31" s="133"/>
      <c r="E31" s="134"/>
      <c r="F31" s="142"/>
      <c r="M31" s="144"/>
    </row>
    <row r="32" spans="1:13" ht="14.1" customHeight="1" x14ac:dyDescent="0.3">
      <c r="A32" s="145" t="s">
        <v>341</v>
      </c>
      <c r="B32" s="146" t="s">
        <v>159</v>
      </c>
      <c r="C32" s="279" t="s">
        <v>342</v>
      </c>
      <c r="D32" s="279"/>
      <c r="E32" s="279"/>
    </row>
    <row r="33" spans="1:13" ht="14.1" customHeight="1" x14ac:dyDescent="0.3">
      <c r="A33" s="280" t="s">
        <v>343</v>
      </c>
      <c r="B33" s="136" t="s">
        <v>344</v>
      </c>
      <c r="C33" s="141" t="s">
        <v>73</v>
      </c>
      <c r="D33" s="138" t="str">
        <f>IF(AND('Capabilities Assessment'!$D$38="No",'Capabilities Assessment'!$D$37="No"),"N/A - Not Assessed because no Privacy impact.","")</f>
        <v>N/A - Not Assessed because no Privacy impact.</v>
      </c>
      <c r="E33" s="141"/>
    </row>
    <row r="34" spans="1:13" ht="14.1" customHeight="1" x14ac:dyDescent="0.3">
      <c r="A34" s="280"/>
      <c r="B34" s="136" t="s">
        <v>345</v>
      </c>
      <c r="C34" s="141" t="s">
        <v>73</v>
      </c>
      <c r="D34" s="138" t="str">
        <f>IF(AND('Capabilities Assessment'!$D$38="No",'Capabilities Assessment'!$D$37="No"),"N/A - Not Assessed because no Privacy impact.","")</f>
        <v>N/A - Not Assessed because no Privacy impact.</v>
      </c>
      <c r="E34" s="141"/>
    </row>
    <row r="35" spans="1:13" ht="14.1" customHeight="1" x14ac:dyDescent="0.3">
      <c r="A35" s="280"/>
      <c r="B35" s="136" t="s">
        <v>346</v>
      </c>
      <c r="C35" s="141" t="s">
        <v>73</v>
      </c>
      <c r="D35" s="138" t="str">
        <f>IF(AND('Capabilities Assessment'!$D$38="No",'Capabilities Assessment'!$D$37="No"),"N/A - Not Assessed because no Privacy impact.","")</f>
        <v>N/A - Not Assessed because no Privacy impact.</v>
      </c>
      <c r="E35" s="141"/>
    </row>
    <row r="36" spans="1:13" x14ac:dyDescent="0.3">
      <c r="A36" s="140" t="s">
        <v>347</v>
      </c>
      <c r="B36" s="147" t="str">
        <f>'Privacy BR'!C28</f>
        <v>4.3.1 Use of Dummy Data for Testing</v>
      </c>
      <c r="C36" s="141" t="s">
        <v>73</v>
      </c>
      <c r="D36" s="138" t="str">
        <f>IF(AND('Capabilities Assessment'!$D$38="No",'Capabilities Assessment'!$D$37="No"),"N/A - Not Assessed because no Privacy impact.","")</f>
        <v>N/A - Not Assessed because no Privacy impact.</v>
      </c>
      <c r="E36" s="141"/>
    </row>
    <row r="37" spans="1:13" s="143" customFormat="1" ht="13.8" x14ac:dyDescent="0.25">
      <c r="A37" s="132" t="s">
        <v>348</v>
      </c>
      <c r="B37" s="139"/>
      <c r="C37" s="133"/>
      <c r="D37" s="133"/>
      <c r="E37" s="134"/>
      <c r="F37" s="142"/>
      <c r="M37" s="144"/>
    </row>
    <row r="38" spans="1:13" ht="14.1" customHeight="1" x14ac:dyDescent="0.3">
      <c r="A38" s="278" t="s">
        <v>349</v>
      </c>
      <c r="B38" s="136" t="s">
        <v>350</v>
      </c>
      <c r="C38" s="141" t="s">
        <v>73</v>
      </c>
      <c r="D38" s="138" t="str">
        <f>IF(AND('Capabilities Assessment'!$D$38="No",'Capabilities Assessment'!$D$37="No"),"N/A - Not Assessed because no Privacy impact.","")</f>
        <v>N/A - Not Assessed because no Privacy impact.</v>
      </c>
      <c r="E38" s="141"/>
    </row>
    <row r="39" spans="1:13" ht="14.1" customHeight="1" x14ac:dyDescent="0.3">
      <c r="A39" s="278"/>
      <c r="B39" s="136" t="s">
        <v>351</v>
      </c>
      <c r="C39" s="141" t="s">
        <v>73</v>
      </c>
      <c r="D39" s="138" t="str">
        <f>IF(AND('Capabilities Assessment'!$D$38="No",'Capabilities Assessment'!$D$37="No"),"N/A - Not Assessed because no Privacy impact.","")</f>
        <v>N/A - Not Assessed because no Privacy impact.</v>
      </c>
      <c r="E39" s="141"/>
    </row>
    <row r="40" spans="1:13" ht="28.2" x14ac:dyDescent="0.3">
      <c r="A40" s="140" t="s">
        <v>352</v>
      </c>
      <c r="B40" s="136" t="s">
        <v>353</v>
      </c>
      <c r="C40" s="141" t="s">
        <v>73</v>
      </c>
      <c r="D40" s="138" t="str">
        <f>IF(AND('Capabilities Assessment'!$D$38="No",'Capabilities Assessment'!$D$37="No"),"N/A - Not Assessed because no Privacy impact.","")</f>
        <v>N/A - Not Assessed because no Privacy impact.</v>
      </c>
      <c r="E40" s="141"/>
    </row>
    <row r="41" spans="1:13" ht="28.2" x14ac:dyDescent="0.3">
      <c r="A41" s="140" t="s">
        <v>354</v>
      </c>
      <c r="B41" s="136" t="s">
        <v>355</v>
      </c>
      <c r="C41" s="141" t="s">
        <v>73</v>
      </c>
      <c r="D41" s="138" t="str">
        <f>IF(AND('Capabilities Assessment'!$D$38="No",'Capabilities Assessment'!$D$37="No"),"N/A - Not Assessed because no Privacy impact.","")</f>
        <v>N/A - Not Assessed because no Privacy impact.</v>
      </c>
      <c r="E41" s="141"/>
    </row>
    <row r="42" spans="1:13" s="143" customFormat="1" ht="13.8" x14ac:dyDescent="0.25">
      <c r="A42" s="132" t="s">
        <v>356</v>
      </c>
      <c r="B42" s="139"/>
      <c r="C42" s="133"/>
      <c r="D42" s="133"/>
      <c r="E42" s="134"/>
      <c r="F42" s="142"/>
      <c r="M42" s="144"/>
    </row>
    <row r="43" spans="1:13" ht="14.1" customHeight="1" x14ac:dyDescent="0.3">
      <c r="A43" s="145" t="s">
        <v>357</v>
      </c>
      <c r="B43" s="146" t="s">
        <v>159</v>
      </c>
      <c r="C43" s="279" t="s">
        <v>342</v>
      </c>
      <c r="D43" s="279"/>
      <c r="E43" s="279"/>
    </row>
    <row r="44" spans="1:13" s="143" customFormat="1" ht="13.8" x14ac:dyDescent="0.25">
      <c r="A44" s="132" t="s">
        <v>358</v>
      </c>
      <c r="B44" s="139"/>
      <c r="C44" s="133"/>
      <c r="D44" s="133"/>
      <c r="E44" s="134"/>
      <c r="F44" s="142"/>
      <c r="M44" s="144"/>
    </row>
    <row r="45" spans="1:13" x14ac:dyDescent="0.3">
      <c r="A45" s="145" t="s">
        <v>359</v>
      </c>
      <c r="B45" s="136" t="s">
        <v>360</v>
      </c>
      <c r="C45" s="141" t="s">
        <v>73</v>
      </c>
      <c r="D45" s="138" t="str">
        <f>IF(AND('Capabilities Assessment'!$D$38="No",'Capabilities Assessment'!$D$37="No"),"N/A - Not Assessed because no Privacy impact.","")</f>
        <v>N/A - Not Assessed because no Privacy impact.</v>
      </c>
      <c r="E45" s="141"/>
    </row>
    <row r="46" spans="1:13" s="143" customFormat="1" ht="13.8" x14ac:dyDescent="0.25">
      <c r="A46" s="132" t="s">
        <v>361</v>
      </c>
      <c r="B46" s="148"/>
      <c r="C46" s="133"/>
      <c r="D46" s="133"/>
      <c r="E46" s="134"/>
      <c r="F46" s="142"/>
      <c r="M46" s="144"/>
    </row>
    <row r="47" spans="1:13" x14ac:dyDescent="0.3">
      <c r="A47" s="145" t="s">
        <v>362</v>
      </c>
      <c r="B47" s="136" t="s">
        <v>363</v>
      </c>
      <c r="C47" s="141" t="s">
        <v>73</v>
      </c>
      <c r="D47" s="138" t="str">
        <f>IF(AND('Capabilities Assessment'!$D$38="No",'Capabilities Assessment'!$D$37="No"),"N/A - Not Assessed because no Privacy impact.","")</f>
        <v>N/A - Not Assessed because no Privacy impact.</v>
      </c>
      <c r="E47" s="141"/>
    </row>
    <row r="48" spans="1:13" x14ac:dyDescent="0.3">
      <c r="B48" s="97"/>
    </row>
    <row r="49" spans="2:2" x14ac:dyDescent="0.3">
      <c r="B49" s="97"/>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25" right="0.25" top="0.75" bottom="0.75" header="0.3" footer="0.3"/>
  <pageSetup paperSize="9" scale="52" firstPageNumber="0" fitToHeight="0" orientation="portrait" r:id="rId1"/>
  <headerFooter>
    <oddHeader>&amp;L&amp;G
Form&amp;C  Doc Number: D0000003422
             Name: Product security standard assessment
        Revision: AB&amp;RTab: Privacy Controls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view="pageLayout" zoomScaleNormal="90" workbookViewId="0">
      <selection activeCell="A2" sqref="A2"/>
    </sheetView>
  </sheetViews>
  <sheetFormatPr defaultColWidth="8.5546875" defaultRowHeight="14.4" x14ac:dyDescent="0.3"/>
  <cols>
    <col min="1" max="1" width="61" style="2" customWidth="1"/>
    <col min="2" max="20" width="5.5546875" style="2" customWidth="1"/>
    <col min="21" max="21" width="2.44140625" style="2" customWidth="1"/>
    <col min="22" max="22" width="13.44140625" style="2" customWidth="1"/>
    <col min="23" max="23" width="7.5546875" style="2" customWidth="1"/>
    <col min="24" max="24" width="8.44140625" style="2" customWidth="1"/>
    <col min="25" max="26" width="6.5546875" style="2" customWidth="1"/>
    <col min="27" max="27" width="16.44140625" style="2" customWidth="1"/>
    <col min="28" max="28" width="10.5546875" style="2" customWidth="1"/>
    <col min="29" max="29" width="14.5546875" style="2" customWidth="1"/>
    <col min="30" max="30" width="17.5546875" style="2" customWidth="1"/>
    <col min="31" max="31" width="20.5546875" style="2" customWidth="1"/>
    <col min="32" max="32" width="22.44140625" style="2" customWidth="1"/>
    <col min="33" max="33" width="6.44140625" style="2" customWidth="1"/>
    <col min="34" max="34" width="24.5546875" style="2" customWidth="1"/>
    <col min="35" max="1024" width="8.5546875" style="2"/>
  </cols>
  <sheetData>
    <row r="1" spans="1:34" ht="15.6" x14ac:dyDescent="0.3">
      <c r="A1" s="149" t="s">
        <v>364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
      <c r="A2" s="151" t="s">
        <v>365</v>
      </c>
    </row>
    <row r="3" spans="1:34" x14ac:dyDescent="0.3">
      <c r="A3" s="152"/>
      <c r="B3" s="153" t="s">
        <v>366</v>
      </c>
      <c r="C3" s="153"/>
      <c r="D3" s="153"/>
      <c r="E3" s="153"/>
      <c r="F3" s="153"/>
      <c r="G3" s="153"/>
      <c r="H3" s="153"/>
      <c r="I3" s="153"/>
      <c r="J3" s="153"/>
      <c r="K3" s="153"/>
      <c r="L3" s="153"/>
      <c r="M3" s="153"/>
      <c r="N3" s="153"/>
      <c r="O3" s="153"/>
      <c r="P3" s="153"/>
      <c r="Q3" s="153"/>
      <c r="R3" s="153"/>
      <c r="S3" s="153"/>
      <c r="T3" s="153"/>
      <c r="X3" s="153"/>
      <c r="AA3" s="153"/>
      <c r="AB3" s="153"/>
      <c r="AC3" s="153"/>
      <c r="AD3" s="153"/>
      <c r="AE3" s="153"/>
    </row>
    <row r="4" spans="1:34" x14ac:dyDescent="0.3">
      <c r="B4" s="154" t="s">
        <v>367</v>
      </c>
      <c r="C4" s="154" t="s">
        <v>368</v>
      </c>
      <c r="D4" s="154" t="s">
        <v>369</v>
      </c>
      <c r="E4" s="154" t="s">
        <v>370</v>
      </c>
      <c r="F4" s="154" t="s">
        <v>371</v>
      </c>
      <c r="G4" s="154" t="s">
        <v>372</v>
      </c>
      <c r="H4" s="154" t="s">
        <v>373</v>
      </c>
      <c r="I4" s="154" t="s">
        <v>374</v>
      </c>
      <c r="J4" s="154" t="s">
        <v>375</v>
      </c>
      <c r="K4" s="154" t="s">
        <v>376</v>
      </c>
      <c r="L4" s="154" t="s">
        <v>377</v>
      </c>
      <c r="M4" s="154" t="s">
        <v>378</v>
      </c>
      <c r="N4" s="154" t="s">
        <v>379</v>
      </c>
      <c r="O4" s="154" t="s">
        <v>380</v>
      </c>
      <c r="P4" s="154" t="s">
        <v>381</v>
      </c>
      <c r="Q4" s="154" t="s">
        <v>382</v>
      </c>
      <c r="R4" s="154" t="s">
        <v>383</v>
      </c>
      <c r="S4" s="154" t="s">
        <v>384</v>
      </c>
      <c r="T4" s="154" t="s">
        <v>385</v>
      </c>
      <c r="X4" s="155" t="s">
        <v>386</v>
      </c>
    </row>
    <row r="5" spans="1:34" s="157" customFormat="1" ht="13.8" x14ac:dyDescent="0.25">
      <c r="A5" s="2"/>
      <c r="B5" s="156" t="str">
        <f>IF('Capabilities Assessment'!D15="Yes","S","")</f>
        <v>S</v>
      </c>
      <c r="C5" s="156" t="str">
        <f>IF('Capabilities Assessment'!D16="Yes","S","")</f>
        <v>S</v>
      </c>
      <c r="D5" s="156" t="str">
        <f>IF('Capabilities Assessment'!D17="Yes","S","")</f>
        <v/>
      </c>
      <c r="E5" s="156" t="str">
        <f>IF('Capabilities Assessment'!D18="Yes","S","")</f>
        <v/>
      </c>
      <c r="F5" s="156" t="str">
        <f>IF('Capabilities Assessment'!D19="Yes","S","")</f>
        <v>S</v>
      </c>
      <c r="G5" s="156" t="str">
        <f>IF('Capabilities Assessment'!D20="Yes","S","")</f>
        <v>S</v>
      </c>
      <c r="H5" s="156" t="str">
        <f>IF('Capabilities Assessment'!D21="Yes","S","")</f>
        <v>S</v>
      </c>
      <c r="I5" s="156" t="str">
        <f>IF('Capabilities Assessment'!D22="Yes","S","")</f>
        <v/>
      </c>
      <c r="J5" s="156" t="str">
        <f>IF('Capabilities Assessment'!D23="Yes","S","")</f>
        <v/>
      </c>
      <c r="K5" s="156" t="str">
        <f>IF('Capabilities Assessment'!D24="Yes","S","")</f>
        <v>S</v>
      </c>
      <c r="L5" s="156" t="str">
        <f>IF('Capabilities Assessment'!D25="Yes","S","")</f>
        <v>S</v>
      </c>
      <c r="M5" s="156" t="str">
        <f>IF('Capabilities Assessment'!D26="Yes","S","")</f>
        <v>S</v>
      </c>
      <c r="N5" s="156" t="str">
        <f>IF('Capabilities Assessment'!D27="Yes","S","")</f>
        <v>S</v>
      </c>
      <c r="O5" s="156" t="str">
        <f>IF('Capabilities Assessment'!D28="Yes","S","")</f>
        <v>S</v>
      </c>
      <c r="P5" s="156" t="str">
        <f>IF('Capabilities Assessment'!D29="Yes","S","")</f>
        <v>S</v>
      </c>
      <c r="Q5" s="156" t="str">
        <f>IF('Capabilities Assessment'!D30="Yes","S","")</f>
        <v>S</v>
      </c>
      <c r="R5" s="156" t="str">
        <f>IF('Capabilities Assessment'!D31="Yes","S","")</f>
        <v>S</v>
      </c>
      <c r="S5" s="156" t="str">
        <f>IF('Capabilities Assessment'!D32="Yes","S","")</f>
        <v>S</v>
      </c>
      <c r="T5" s="156" t="str">
        <f>IF('Capabilities Assessment'!D33="Yes","S","")</f>
        <v>S</v>
      </c>
      <c r="X5" s="158" t="str">
        <f>IF('Capabilities Assessment'!D10="","",'Capabilities Assessment'!D10)</f>
        <v>Low</v>
      </c>
    </row>
    <row r="6" spans="1:34" x14ac:dyDescent="0.3">
      <c r="A6" s="159" t="s">
        <v>387</v>
      </c>
      <c r="V6" s="160" t="s">
        <v>388</v>
      </c>
      <c r="AH6" s="161" t="s">
        <v>389</v>
      </c>
    </row>
    <row r="7" spans="1:34" s="153" customFormat="1" ht="13.8" x14ac:dyDescent="0.25">
      <c r="A7" s="162" t="s">
        <v>390</v>
      </c>
      <c r="B7" s="153" t="s">
        <v>391</v>
      </c>
      <c r="H7" s="163" t="s">
        <v>392</v>
      </c>
      <c r="V7" s="160" t="s">
        <v>393</v>
      </c>
      <c r="W7" s="164"/>
      <c r="X7" s="165" t="s">
        <v>394</v>
      </c>
      <c r="Y7" s="164"/>
      <c r="Z7" s="164"/>
      <c r="AC7" s="153" t="s">
        <v>395</v>
      </c>
      <c r="AH7" s="161" t="s">
        <v>396</v>
      </c>
    </row>
    <row r="8" spans="1:34" s="157" customFormat="1" ht="13.8" x14ac:dyDescent="0.25">
      <c r="B8" s="154" t="s">
        <v>367</v>
      </c>
      <c r="C8" s="154" t="s">
        <v>368</v>
      </c>
      <c r="D8" s="154" t="s">
        <v>369</v>
      </c>
      <c r="E8" s="154" t="s">
        <v>370</v>
      </c>
      <c r="F8" s="154" t="s">
        <v>371</v>
      </c>
      <c r="G8" s="154" t="s">
        <v>372</v>
      </c>
      <c r="H8" s="154" t="s">
        <v>373</v>
      </c>
      <c r="I8" s="154" t="s">
        <v>374</v>
      </c>
      <c r="J8" s="154" t="s">
        <v>375</v>
      </c>
      <c r="K8" s="154" t="s">
        <v>376</v>
      </c>
      <c r="L8" s="154" t="s">
        <v>377</v>
      </c>
      <c r="M8" s="154" t="s">
        <v>378</v>
      </c>
      <c r="N8" s="154" t="s">
        <v>379</v>
      </c>
      <c r="O8" s="154" t="s">
        <v>380</v>
      </c>
      <c r="P8" s="154" t="s">
        <v>381</v>
      </c>
      <c r="Q8" s="154" t="s">
        <v>382</v>
      </c>
      <c r="R8" s="154" t="s">
        <v>383</v>
      </c>
      <c r="S8" s="154" t="s">
        <v>384</v>
      </c>
      <c r="T8" s="154" t="s">
        <v>385</v>
      </c>
      <c r="V8" s="165" t="s">
        <v>397</v>
      </c>
      <c r="W8" s="164"/>
      <c r="X8" s="154" t="s">
        <v>398</v>
      </c>
      <c r="Y8" s="154" t="s">
        <v>399</v>
      </c>
      <c r="Z8" s="154" t="s">
        <v>400</v>
      </c>
      <c r="AA8" s="166" t="str">
        <f>_xlfn.CONCAT("In Scope for ",X5)</f>
        <v>In Scope for Low</v>
      </c>
      <c r="AC8" s="154" t="s">
        <v>401</v>
      </c>
      <c r="AD8" s="154" t="s">
        <v>402</v>
      </c>
      <c r="AE8" s="154" t="s">
        <v>403</v>
      </c>
      <c r="AF8" s="166" t="s">
        <v>404</v>
      </c>
      <c r="AH8" s="162"/>
    </row>
    <row r="9" spans="1:34" x14ac:dyDescent="0.3">
      <c r="A9" s="167" t="s">
        <v>148</v>
      </c>
      <c r="B9" s="168" t="str">
        <f>IF(B$5="S","S","x")</f>
        <v>S</v>
      </c>
      <c r="C9" s="168"/>
      <c r="D9" s="168" t="str">
        <f t="shared" ref="D9:D14" si="0">IF(D$5="S","S","x")</f>
        <v>x</v>
      </c>
      <c r="E9" s="168"/>
      <c r="F9" s="168"/>
      <c r="G9" s="168"/>
      <c r="H9" s="168"/>
      <c r="I9" s="168" t="str">
        <f>IF(I$5="S","S","x")</f>
        <v>x</v>
      </c>
      <c r="J9" s="168"/>
      <c r="K9" s="168"/>
      <c r="L9" s="168"/>
      <c r="M9" s="168"/>
      <c r="N9" s="168" t="str">
        <f>IF(N$5="S","S","x")</f>
        <v>S</v>
      </c>
      <c r="O9" s="168"/>
      <c r="P9" s="168"/>
      <c r="Q9" s="168" t="str">
        <f>IF(Q$5="S","S","x")</f>
        <v>S</v>
      </c>
      <c r="R9" s="168"/>
      <c r="S9" s="168"/>
      <c r="T9" s="168"/>
      <c r="V9" s="169" t="str">
        <f t="shared" ref="V9:V40" si="1">IF(COUNTIF(B9:T9,"S")&gt;0,"Y","N")</f>
        <v>Y</v>
      </c>
      <c r="W9" s="170"/>
      <c r="X9" s="168" t="s">
        <v>405</v>
      </c>
      <c r="Y9" s="168" t="s">
        <v>405</v>
      </c>
      <c r="Z9" s="168" t="s">
        <v>405</v>
      </c>
      <c r="AA9" s="171" t="str">
        <f t="shared" ref="AA9:AA40" si="2">IF($X$5="Low",X9,IF($X$5="Moderate",Y9,IF($X$5="High",Z9)))</f>
        <v>Y</v>
      </c>
      <c r="AB9" s="172" t="str">
        <f t="shared" ref="AB9:AB40" si="3">LEFT(A9,5)</f>
        <v xml:space="preserve">AC-1 </v>
      </c>
      <c r="AC9" s="173"/>
      <c r="AD9" s="173"/>
      <c r="AE9" s="173"/>
      <c r="AF9" s="174">
        <f t="shared" ref="AF9:AF40" si="4">IF($X$5="Low",AC9,IF($X$5="Moderate",AD9,IF($X$5="High",AE9)))</f>
        <v>0</v>
      </c>
      <c r="AH9" s="175" t="str">
        <f t="shared" ref="AH9:AH40" si="5">IF(V9="N","N",IF(OR(AF9="",AF9=0),AA9,CONCATENATE(AA9," + ",AF9)))</f>
        <v>Y</v>
      </c>
    </row>
    <row r="10" spans="1:34" x14ac:dyDescent="0.3">
      <c r="A10" s="167" t="s">
        <v>149</v>
      </c>
      <c r="B10" s="168" t="str">
        <f>IF(B$5="S","S","x")</f>
        <v>S</v>
      </c>
      <c r="C10" s="168"/>
      <c r="D10" s="168" t="str">
        <f t="shared" si="0"/>
        <v>x</v>
      </c>
      <c r="E10" s="168" t="str">
        <f>IF(E$5="S","S","x")</f>
        <v>x</v>
      </c>
      <c r="F10" s="168"/>
      <c r="G10" s="168"/>
      <c r="H10" s="168"/>
      <c r="I10" s="168" t="str">
        <f>IF(I$5="S","S","x")</f>
        <v>x</v>
      </c>
      <c r="J10" s="168"/>
      <c r="K10" s="168"/>
      <c r="L10" s="168" t="str">
        <f>IF(L$5="S","S","x")</f>
        <v>S</v>
      </c>
      <c r="M10" s="168" t="str">
        <f>IF(M$5="S","S","x")</f>
        <v>S</v>
      </c>
      <c r="N10" s="168"/>
      <c r="O10" s="168"/>
      <c r="P10" s="168"/>
      <c r="Q10" s="168" t="str">
        <f>IF(Q$5="S","S","x")</f>
        <v>S</v>
      </c>
      <c r="R10" s="168"/>
      <c r="S10" s="168"/>
      <c r="T10" s="168"/>
      <c r="V10" s="169" t="str">
        <f t="shared" si="1"/>
        <v>Y</v>
      </c>
      <c r="W10" s="170"/>
      <c r="X10" s="168" t="s">
        <v>405</v>
      </c>
      <c r="Y10" s="168" t="s">
        <v>405</v>
      </c>
      <c r="Z10" s="168" t="s">
        <v>405</v>
      </c>
      <c r="AA10" s="171" t="str">
        <f t="shared" si="2"/>
        <v>Y</v>
      </c>
      <c r="AB10" s="172" t="str">
        <f t="shared" si="3"/>
        <v xml:space="preserve">AC-2 </v>
      </c>
      <c r="AC10" s="173"/>
      <c r="AD10" s="173" t="s">
        <v>406</v>
      </c>
      <c r="AE10" s="173" t="s">
        <v>407</v>
      </c>
      <c r="AF10" s="174">
        <f t="shared" si="4"/>
        <v>0</v>
      </c>
      <c r="AH10" s="175" t="str">
        <f t="shared" si="5"/>
        <v>Y</v>
      </c>
    </row>
    <row r="11" spans="1:34" x14ac:dyDescent="0.3">
      <c r="A11" s="167" t="s">
        <v>150</v>
      </c>
      <c r="B11" s="168"/>
      <c r="C11" s="168"/>
      <c r="D11" s="168" t="str">
        <f t="shared" si="0"/>
        <v>x</v>
      </c>
      <c r="E11" s="168"/>
      <c r="F11" s="168"/>
      <c r="G11" s="168"/>
      <c r="H11" s="168"/>
      <c r="I11" s="168"/>
      <c r="J11" s="168"/>
      <c r="K11" s="168"/>
      <c r="L11" s="168"/>
      <c r="M11" s="168"/>
      <c r="N11" s="168"/>
      <c r="O11" s="168"/>
      <c r="P11" s="168"/>
      <c r="Q11" s="168"/>
      <c r="R11" s="168"/>
      <c r="S11" s="168"/>
      <c r="T11" s="168"/>
      <c r="V11" s="169" t="str">
        <f t="shared" si="1"/>
        <v>N</v>
      </c>
      <c r="W11" s="170"/>
      <c r="X11" s="168" t="s">
        <v>405</v>
      </c>
      <c r="Y11" s="168" t="s">
        <v>405</v>
      </c>
      <c r="Z11" s="168" t="s">
        <v>405</v>
      </c>
      <c r="AA11" s="171" t="str">
        <f t="shared" si="2"/>
        <v>Y</v>
      </c>
      <c r="AB11" s="172" t="str">
        <f t="shared" si="3"/>
        <v xml:space="preserve">AC-3 </v>
      </c>
      <c r="AC11" s="173"/>
      <c r="AD11" s="173"/>
      <c r="AE11" s="173"/>
      <c r="AF11" s="174">
        <f t="shared" si="4"/>
        <v>0</v>
      </c>
      <c r="AH11" s="175" t="str">
        <f t="shared" si="5"/>
        <v>N</v>
      </c>
    </row>
    <row r="12" spans="1:34" x14ac:dyDescent="0.3">
      <c r="A12" s="167" t="s">
        <v>151</v>
      </c>
      <c r="B12" s="168"/>
      <c r="C12" s="168"/>
      <c r="D12" s="168" t="str">
        <f t="shared" si="0"/>
        <v>x</v>
      </c>
      <c r="E12" s="168" t="str">
        <f>IF(E$5="S","S","x")</f>
        <v>x</v>
      </c>
      <c r="F12" s="168"/>
      <c r="G12" s="168"/>
      <c r="H12" s="168"/>
      <c r="I12" s="168"/>
      <c r="J12" s="168"/>
      <c r="K12" s="168"/>
      <c r="L12" s="168"/>
      <c r="M12" s="168"/>
      <c r="N12" s="168"/>
      <c r="O12" s="168"/>
      <c r="P12" s="168"/>
      <c r="Q12" s="168"/>
      <c r="R12" s="168"/>
      <c r="S12" s="168"/>
      <c r="T12" s="168"/>
      <c r="V12" s="169" t="str">
        <f t="shared" si="1"/>
        <v>N</v>
      </c>
      <c r="W12" s="170"/>
      <c r="X12" s="176" t="s">
        <v>408</v>
      </c>
      <c r="Y12" s="168" t="s">
        <v>405</v>
      </c>
      <c r="Z12" s="168" t="s">
        <v>405</v>
      </c>
      <c r="AA12" s="171" t="str">
        <f t="shared" si="2"/>
        <v>N</v>
      </c>
      <c r="AB12" s="172" t="str">
        <f t="shared" si="3"/>
        <v xml:space="preserve">AC-5 </v>
      </c>
      <c r="AC12" s="173"/>
      <c r="AD12" s="173"/>
      <c r="AE12" s="173"/>
      <c r="AF12" s="174">
        <f t="shared" si="4"/>
        <v>0</v>
      </c>
      <c r="AH12" s="175" t="str">
        <f t="shared" si="5"/>
        <v>N</v>
      </c>
    </row>
    <row r="13" spans="1:34" x14ac:dyDescent="0.3">
      <c r="A13" s="167" t="s">
        <v>152</v>
      </c>
      <c r="B13" s="168"/>
      <c r="C13" s="168"/>
      <c r="D13" s="168" t="str">
        <f t="shared" si="0"/>
        <v>x</v>
      </c>
      <c r="E13" s="168" t="str">
        <f>IF(E$5="S","S","x")</f>
        <v>x</v>
      </c>
      <c r="F13" s="168"/>
      <c r="G13" s="168"/>
      <c r="H13" s="168"/>
      <c r="I13" s="168"/>
      <c r="J13" s="168"/>
      <c r="K13" s="168"/>
      <c r="L13" s="168"/>
      <c r="M13" s="168"/>
      <c r="N13" s="168"/>
      <c r="O13" s="168"/>
      <c r="P13" s="168"/>
      <c r="Q13" s="168"/>
      <c r="R13" s="168"/>
      <c r="S13" s="168"/>
      <c r="T13" s="168"/>
      <c r="V13" s="169" t="str">
        <f t="shared" si="1"/>
        <v>N</v>
      </c>
      <c r="W13" s="170"/>
      <c r="X13" s="176" t="s">
        <v>408</v>
      </c>
      <c r="Y13" s="168" t="s">
        <v>405</v>
      </c>
      <c r="Z13" s="168" t="s">
        <v>405</v>
      </c>
      <c r="AA13" s="171" t="str">
        <f t="shared" si="2"/>
        <v>N</v>
      </c>
      <c r="AB13" s="172" t="str">
        <f t="shared" si="3"/>
        <v xml:space="preserve">AC-6 </v>
      </c>
      <c r="AC13" s="173"/>
      <c r="AD13" s="173" t="s">
        <v>409</v>
      </c>
      <c r="AE13" s="173" t="s">
        <v>410</v>
      </c>
      <c r="AF13" s="174">
        <f t="shared" si="4"/>
        <v>0</v>
      </c>
      <c r="AH13" s="175" t="str">
        <f t="shared" si="5"/>
        <v>N</v>
      </c>
    </row>
    <row r="14" spans="1:34" x14ac:dyDescent="0.3">
      <c r="A14" s="167" t="s">
        <v>153</v>
      </c>
      <c r="B14" s="168" t="str">
        <f>IF(B$5="S","S","x")</f>
        <v>S</v>
      </c>
      <c r="C14" s="168"/>
      <c r="D14" s="168" t="str">
        <f t="shared" si="0"/>
        <v>x</v>
      </c>
      <c r="E14" s="168"/>
      <c r="F14" s="168"/>
      <c r="G14" s="168"/>
      <c r="H14" s="168"/>
      <c r="I14" s="168"/>
      <c r="J14" s="168"/>
      <c r="K14" s="168"/>
      <c r="L14" s="168" t="str">
        <f>IF(L$5="S","S","x")</f>
        <v>S</v>
      </c>
      <c r="M14" s="168" t="str">
        <f>IF(M$5="S","S","x")</f>
        <v>S</v>
      </c>
      <c r="N14" s="168"/>
      <c r="O14" s="168"/>
      <c r="P14" s="168"/>
      <c r="Q14" s="168"/>
      <c r="R14" s="168"/>
      <c r="S14" s="168"/>
      <c r="T14" s="168"/>
      <c r="V14" s="169" t="str">
        <f t="shared" si="1"/>
        <v>Y</v>
      </c>
      <c r="W14" s="170"/>
      <c r="X14" s="168" t="s">
        <v>405</v>
      </c>
      <c r="Y14" s="168" t="s">
        <v>405</v>
      </c>
      <c r="Z14" s="168" t="s">
        <v>405</v>
      </c>
      <c r="AA14" s="171" t="str">
        <f t="shared" si="2"/>
        <v>Y</v>
      </c>
      <c r="AB14" s="172" t="str">
        <f t="shared" si="3"/>
        <v xml:space="preserve">AC-7 </v>
      </c>
      <c r="AC14" s="173"/>
      <c r="AD14" s="173"/>
      <c r="AE14" s="173"/>
      <c r="AF14" s="174">
        <f t="shared" si="4"/>
        <v>0</v>
      </c>
      <c r="AH14" s="175" t="str">
        <f t="shared" si="5"/>
        <v>Y</v>
      </c>
    </row>
    <row r="15" spans="1:34" x14ac:dyDescent="0.3">
      <c r="A15" s="167" t="s">
        <v>154</v>
      </c>
      <c r="B15" s="168"/>
      <c r="C15" s="168"/>
      <c r="D15" s="168"/>
      <c r="E15" s="168"/>
      <c r="F15" s="168"/>
      <c r="G15" s="168" t="str">
        <f>IF(G$5="S","S","x")</f>
        <v>S</v>
      </c>
      <c r="H15" s="168"/>
      <c r="I15" s="168"/>
      <c r="J15" s="168"/>
      <c r="K15" s="168"/>
      <c r="L15" s="168"/>
      <c r="M15" s="168"/>
      <c r="N15" s="168"/>
      <c r="O15" s="168"/>
      <c r="P15" s="168"/>
      <c r="Q15" s="168"/>
      <c r="R15" s="168"/>
      <c r="S15" s="168"/>
      <c r="T15" s="168"/>
      <c r="V15" s="169" t="str">
        <f t="shared" si="1"/>
        <v>Y</v>
      </c>
      <c r="W15" s="170"/>
      <c r="X15" s="168" t="s">
        <v>405</v>
      </c>
      <c r="Y15" s="168" t="s">
        <v>405</v>
      </c>
      <c r="Z15" s="168" t="s">
        <v>405</v>
      </c>
      <c r="AA15" s="171" t="str">
        <f t="shared" si="2"/>
        <v>Y</v>
      </c>
      <c r="AB15" s="172" t="str">
        <f t="shared" si="3"/>
        <v xml:space="preserve">AC-8 </v>
      </c>
      <c r="AC15" s="173"/>
      <c r="AD15" s="173"/>
      <c r="AE15" s="173"/>
      <c r="AF15" s="174">
        <f t="shared" si="4"/>
        <v>0</v>
      </c>
      <c r="AH15" s="175" t="str">
        <f t="shared" si="5"/>
        <v>Y</v>
      </c>
    </row>
    <row r="16" spans="1:34" x14ac:dyDescent="0.3">
      <c r="A16" s="167" t="s">
        <v>155</v>
      </c>
      <c r="B16" s="168" t="str">
        <f>IF(B$5="S","S","x")</f>
        <v>S</v>
      </c>
      <c r="C16" s="168"/>
      <c r="D16" s="168"/>
      <c r="E16" s="168"/>
      <c r="F16" s="168"/>
      <c r="G16" s="168"/>
      <c r="H16" s="168"/>
      <c r="I16" s="168"/>
      <c r="J16" s="168"/>
      <c r="K16" s="168"/>
      <c r="L16" s="168"/>
      <c r="M16" s="168"/>
      <c r="N16" s="168"/>
      <c r="O16" s="168"/>
      <c r="P16" s="168"/>
      <c r="Q16" s="168"/>
      <c r="R16" s="168"/>
      <c r="S16" s="168"/>
      <c r="T16" s="168"/>
      <c r="V16" s="169" t="str">
        <f t="shared" si="1"/>
        <v>Y</v>
      </c>
      <c r="W16" s="170"/>
      <c r="X16" s="176" t="s">
        <v>408</v>
      </c>
      <c r="Y16" s="168" t="s">
        <v>405</v>
      </c>
      <c r="Z16" s="168" t="s">
        <v>405</v>
      </c>
      <c r="AA16" s="171" t="str">
        <f t="shared" si="2"/>
        <v>N</v>
      </c>
      <c r="AB16" s="172" t="str">
        <f t="shared" si="3"/>
        <v>AC-11</v>
      </c>
      <c r="AC16" s="173"/>
      <c r="AD16" s="173" t="s">
        <v>411</v>
      </c>
      <c r="AE16" s="173" t="s">
        <v>411</v>
      </c>
      <c r="AF16" s="174">
        <f t="shared" si="4"/>
        <v>0</v>
      </c>
      <c r="AH16" s="175" t="str">
        <f t="shared" si="5"/>
        <v>N</v>
      </c>
    </row>
    <row r="17" spans="1:34" x14ac:dyDescent="0.3">
      <c r="A17" s="167" t="s">
        <v>412</v>
      </c>
      <c r="B17" s="168" t="str">
        <f>IF(B$5="S","S","x")</f>
        <v>S</v>
      </c>
      <c r="C17" s="168"/>
      <c r="D17" s="168"/>
      <c r="E17" s="168"/>
      <c r="F17" s="168"/>
      <c r="G17" s="168"/>
      <c r="H17" s="168"/>
      <c r="I17" s="168"/>
      <c r="J17" s="168"/>
      <c r="K17" s="168"/>
      <c r="L17" s="168"/>
      <c r="M17" s="168"/>
      <c r="N17" s="168"/>
      <c r="O17" s="168"/>
      <c r="P17" s="168"/>
      <c r="Q17" s="168"/>
      <c r="R17" s="168"/>
      <c r="S17" s="168"/>
      <c r="T17" s="168"/>
      <c r="V17" s="169" t="str">
        <f t="shared" si="1"/>
        <v>Y</v>
      </c>
      <c r="W17" s="170"/>
      <c r="X17" s="176" t="s">
        <v>408</v>
      </c>
      <c r="Y17" s="168" t="s">
        <v>405</v>
      </c>
      <c r="Z17" s="168" t="s">
        <v>405</v>
      </c>
      <c r="AA17" s="171" t="str">
        <f t="shared" si="2"/>
        <v>N</v>
      </c>
      <c r="AB17" s="172" t="str">
        <f t="shared" si="3"/>
        <v>AC-12</v>
      </c>
      <c r="AC17" s="173"/>
      <c r="AD17" s="173"/>
      <c r="AE17" s="173"/>
      <c r="AF17" s="174">
        <f t="shared" si="4"/>
        <v>0</v>
      </c>
      <c r="AH17" s="175" t="str">
        <f t="shared" si="5"/>
        <v>N</v>
      </c>
    </row>
    <row r="18" spans="1:34" x14ac:dyDescent="0.3">
      <c r="A18" s="167" t="s">
        <v>157</v>
      </c>
      <c r="B18" s="168"/>
      <c r="C18" s="168"/>
      <c r="D18" s="168"/>
      <c r="E18" s="168"/>
      <c r="F18" s="168"/>
      <c r="G18" s="168"/>
      <c r="H18" s="168"/>
      <c r="I18" s="168" t="str">
        <f>IF(I$5="S","S","x")</f>
        <v>x</v>
      </c>
      <c r="J18" s="168"/>
      <c r="K18" s="168"/>
      <c r="L18" s="168" t="str">
        <f t="shared" ref="L18:M20" si="6">IF(L$5="S","S","x")</f>
        <v>S</v>
      </c>
      <c r="M18" s="168" t="str">
        <f t="shared" si="6"/>
        <v>S</v>
      </c>
      <c r="N18" s="168"/>
      <c r="O18" s="168"/>
      <c r="P18" s="168"/>
      <c r="Q18" s="168"/>
      <c r="R18" s="168"/>
      <c r="S18" s="168"/>
      <c r="T18" s="168"/>
      <c r="V18" s="169" t="str">
        <f t="shared" si="1"/>
        <v>Y</v>
      </c>
      <c r="W18" s="170"/>
      <c r="X18" s="168" t="s">
        <v>405</v>
      </c>
      <c r="Y18" s="168" t="s">
        <v>405</v>
      </c>
      <c r="Z18" s="168" t="s">
        <v>405</v>
      </c>
      <c r="AA18" s="171" t="str">
        <f t="shared" si="2"/>
        <v>Y</v>
      </c>
      <c r="AB18" s="172" t="str">
        <f t="shared" si="3"/>
        <v>AC-14</v>
      </c>
      <c r="AC18" s="173"/>
      <c r="AD18" s="173"/>
      <c r="AE18" s="173"/>
      <c r="AF18" s="174">
        <f t="shared" si="4"/>
        <v>0</v>
      </c>
      <c r="AH18" s="175" t="str">
        <f t="shared" si="5"/>
        <v>Y</v>
      </c>
    </row>
    <row r="19" spans="1:34" x14ac:dyDescent="0.3">
      <c r="A19" s="167" t="s">
        <v>158</v>
      </c>
      <c r="B19" s="168"/>
      <c r="C19" s="168"/>
      <c r="D19" s="168" t="str">
        <f t="shared" ref="D19:D24" si="7">IF(D$5="S","S","x")</f>
        <v>x</v>
      </c>
      <c r="E19" s="168"/>
      <c r="F19" s="168" t="str">
        <f>IF(F$5="S","S","x")</f>
        <v>S</v>
      </c>
      <c r="G19" s="168"/>
      <c r="H19" s="168"/>
      <c r="I19" s="168"/>
      <c r="J19" s="168"/>
      <c r="K19" s="168"/>
      <c r="L19" s="168" t="str">
        <f t="shared" si="6"/>
        <v>S</v>
      </c>
      <c r="M19" s="168" t="str">
        <f t="shared" si="6"/>
        <v>S</v>
      </c>
      <c r="N19" s="168"/>
      <c r="O19" s="168"/>
      <c r="P19" s="168"/>
      <c r="Q19" s="168"/>
      <c r="R19" s="168"/>
      <c r="S19" s="168"/>
      <c r="T19" s="168"/>
      <c r="V19" s="169" t="str">
        <f t="shared" si="1"/>
        <v>Y</v>
      </c>
      <c r="W19" s="170"/>
      <c r="X19" s="168" t="s">
        <v>405</v>
      </c>
      <c r="Y19" s="168" t="s">
        <v>405</v>
      </c>
      <c r="Z19" s="168" t="s">
        <v>405</v>
      </c>
      <c r="AA19" s="171" t="str">
        <f t="shared" si="2"/>
        <v>Y</v>
      </c>
      <c r="AB19" s="172" t="str">
        <f t="shared" si="3"/>
        <v>AC-17</v>
      </c>
      <c r="AC19" s="173"/>
      <c r="AD19" s="173" t="s">
        <v>406</v>
      </c>
      <c r="AE19" s="173" t="s">
        <v>406</v>
      </c>
      <c r="AF19" s="174">
        <f t="shared" si="4"/>
        <v>0</v>
      </c>
      <c r="AH19" s="175" t="str">
        <f t="shared" si="5"/>
        <v>Y</v>
      </c>
    </row>
    <row r="20" spans="1:34" x14ac:dyDescent="0.3">
      <c r="A20" s="167" t="s">
        <v>160</v>
      </c>
      <c r="B20" s="168"/>
      <c r="C20" s="168"/>
      <c r="D20" s="168" t="str">
        <f t="shared" si="7"/>
        <v>x</v>
      </c>
      <c r="E20" s="168"/>
      <c r="F20" s="168"/>
      <c r="G20" s="168"/>
      <c r="H20" s="168"/>
      <c r="I20" s="168"/>
      <c r="J20" s="168"/>
      <c r="K20" s="168"/>
      <c r="L20" s="168" t="str">
        <f t="shared" si="6"/>
        <v>S</v>
      </c>
      <c r="M20" s="168" t="str">
        <f t="shared" si="6"/>
        <v>S</v>
      </c>
      <c r="N20" s="168"/>
      <c r="O20" s="168"/>
      <c r="P20" s="168"/>
      <c r="Q20" s="168"/>
      <c r="R20" s="168"/>
      <c r="S20" s="168"/>
      <c r="T20" s="168"/>
      <c r="V20" s="169" t="str">
        <f t="shared" si="1"/>
        <v>Y</v>
      </c>
      <c r="W20" s="170"/>
      <c r="X20" s="168" t="s">
        <v>405</v>
      </c>
      <c r="Y20" s="168" t="s">
        <v>405</v>
      </c>
      <c r="Z20" s="168" t="s">
        <v>405</v>
      </c>
      <c r="AA20" s="171" t="str">
        <f t="shared" si="2"/>
        <v>Y</v>
      </c>
      <c r="AB20" s="172" t="str">
        <f t="shared" si="3"/>
        <v>AC-18</v>
      </c>
      <c r="AC20" s="173"/>
      <c r="AD20" s="173" t="s">
        <v>411</v>
      </c>
      <c r="AE20" s="173" t="s">
        <v>413</v>
      </c>
      <c r="AF20" s="174">
        <f t="shared" si="4"/>
        <v>0</v>
      </c>
      <c r="AH20" s="175" t="str">
        <f t="shared" si="5"/>
        <v>Y</v>
      </c>
    </row>
    <row r="21" spans="1:34" x14ac:dyDescent="0.3">
      <c r="A21" s="167" t="s">
        <v>161</v>
      </c>
      <c r="B21" s="168"/>
      <c r="C21" s="168"/>
      <c r="D21" s="168" t="str">
        <f t="shared" si="7"/>
        <v>x</v>
      </c>
      <c r="E21" s="168"/>
      <c r="F21" s="168"/>
      <c r="G21" s="168"/>
      <c r="H21" s="168"/>
      <c r="I21" s="168"/>
      <c r="J21" s="168"/>
      <c r="K21" s="168"/>
      <c r="L21" s="168" t="str">
        <f>IF(L$5="S","S","x")</f>
        <v>S</v>
      </c>
      <c r="M21" s="168"/>
      <c r="N21" s="168"/>
      <c r="O21" s="168"/>
      <c r="P21" s="168" t="str">
        <f>IF(P$5="S","S","x")</f>
        <v>S</v>
      </c>
      <c r="Q21" s="168"/>
      <c r="R21" s="168"/>
      <c r="S21" s="168"/>
      <c r="T21" s="168"/>
      <c r="V21" s="169" t="str">
        <f t="shared" si="1"/>
        <v>Y</v>
      </c>
      <c r="W21" s="170"/>
      <c r="X21" s="168" t="s">
        <v>405</v>
      </c>
      <c r="Y21" s="168" t="s">
        <v>405</v>
      </c>
      <c r="Z21" s="168" t="s">
        <v>405</v>
      </c>
      <c r="AA21" s="171" t="str">
        <f t="shared" si="2"/>
        <v>Y</v>
      </c>
      <c r="AB21" s="172" t="str">
        <f t="shared" si="3"/>
        <v>AC-19</v>
      </c>
      <c r="AC21" s="173"/>
      <c r="AD21" s="173" t="s">
        <v>414</v>
      </c>
      <c r="AE21" s="173" t="s">
        <v>414</v>
      </c>
      <c r="AF21" s="174">
        <f t="shared" si="4"/>
        <v>0</v>
      </c>
      <c r="AH21" s="175" t="str">
        <f t="shared" si="5"/>
        <v>Y</v>
      </c>
    </row>
    <row r="22" spans="1:34" x14ac:dyDescent="0.3">
      <c r="A22" s="167" t="s">
        <v>162</v>
      </c>
      <c r="B22" s="168"/>
      <c r="C22" s="168" t="str">
        <f>IF(C$5="S","S","x")</f>
        <v>S</v>
      </c>
      <c r="D22" s="168" t="str">
        <f t="shared" si="7"/>
        <v>x</v>
      </c>
      <c r="E22" s="168"/>
      <c r="F22" s="168"/>
      <c r="G22" s="168" t="str">
        <f>IF(G$5="S","S","x")</f>
        <v>S</v>
      </c>
      <c r="H22" s="168"/>
      <c r="I22" s="168"/>
      <c r="J22" s="168"/>
      <c r="K22" s="168"/>
      <c r="L22" s="168"/>
      <c r="M22" s="168"/>
      <c r="N22" s="168"/>
      <c r="O22" s="168"/>
      <c r="P22" s="168"/>
      <c r="Q22" s="168"/>
      <c r="R22" s="168"/>
      <c r="S22" s="168"/>
      <c r="T22" s="168"/>
      <c r="V22" s="169" t="str">
        <f t="shared" si="1"/>
        <v>Y</v>
      </c>
      <c r="W22" s="170"/>
      <c r="X22" s="176" t="s">
        <v>408</v>
      </c>
      <c r="Y22" s="168" t="s">
        <v>405</v>
      </c>
      <c r="Z22" s="168" t="s">
        <v>405</v>
      </c>
      <c r="AA22" s="171" t="str">
        <f t="shared" si="2"/>
        <v>N</v>
      </c>
      <c r="AB22" s="172" t="str">
        <f t="shared" si="3"/>
        <v>AC-21</v>
      </c>
      <c r="AC22" s="173"/>
      <c r="AD22" s="173"/>
      <c r="AE22" s="173"/>
      <c r="AF22" s="174">
        <f t="shared" si="4"/>
        <v>0</v>
      </c>
      <c r="AH22" s="175" t="str">
        <f t="shared" si="5"/>
        <v>N</v>
      </c>
    </row>
    <row r="23" spans="1:34" x14ac:dyDescent="0.3">
      <c r="A23" s="167" t="s">
        <v>163</v>
      </c>
      <c r="B23" s="168" t="str">
        <f>IF(B$5="S","S","x")</f>
        <v>S</v>
      </c>
      <c r="C23" s="168" t="str">
        <f>IF(C$5="S","S","x")</f>
        <v>S</v>
      </c>
      <c r="D23" s="168" t="str">
        <f t="shared" si="7"/>
        <v>x</v>
      </c>
      <c r="E23" s="168"/>
      <c r="F23" s="168"/>
      <c r="G23" s="168" t="str">
        <f>IF(G$5="S","S","x")</f>
        <v>S</v>
      </c>
      <c r="H23" s="168"/>
      <c r="I23" s="168"/>
      <c r="J23" s="168"/>
      <c r="K23" s="168"/>
      <c r="L23" s="168"/>
      <c r="M23" s="168"/>
      <c r="N23" s="168"/>
      <c r="O23" s="168"/>
      <c r="P23" s="168"/>
      <c r="Q23" s="168"/>
      <c r="R23" s="168"/>
      <c r="S23" s="168"/>
      <c r="T23" s="168"/>
      <c r="V23" s="169" t="str">
        <f t="shared" si="1"/>
        <v>Y</v>
      </c>
      <c r="W23" s="170"/>
      <c r="X23" s="176" t="s">
        <v>408</v>
      </c>
      <c r="Y23" s="176" t="s">
        <v>408</v>
      </c>
      <c r="Z23" s="176" t="s">
        <v>408</v>
      </c>
      <c r="AA23" s="171" t="str">
        <f t="shared" si="2"/>
        <v>N</v>
      </c>
      <c r="AB23" s="172" t="str">
        <f t="shared" si="3"/>
        <v>AC-23</v>
      </c>
      <c r="AC23" s="173"/>
      <c r="AD23" s="173"/>
      <c r="AE23" s="173"/>
      <c r="AF23" s="174">
        <f t="shared" si="4"/>
        <v>0</v>
      </c>
      <c r="AH23" s="175" t="str">
        <f t="shared" si="5"/>
        <v>N</v>
      </c>
    </row>
    <row r="24" spans="1:34" x14ac:dyDescent="0.3">
      <c r="A24" s="167" t="s">
        <v>164</v>
      </c>
      <c r="B24" s="168" t="str">
        <f>IF(B$5="S","S","x")</f>
        <v>S</v>
      </c>
      <c r="C24" s="168"/>
      <c r="D24" s="168" t="str">
        <f t="shared" si="7"/>
        <v>x</v>
      </c>
      <c r="E24" s="168"/>
      <c r="F24" s="168"/>
      <c r="G24" s="168"/>
      <c r="H24" s="168"/>
      <c r="I24" s="168"/>
      <c r="J24" s="168"/>
      <c r="K24" s="168"/>
      <c r="L24" s="168"/>
      <c r="M24" s="168"/>
      <c r="N24" s="168"/>
      <c r="O24" s="168"/>
      <c r="P24" s="168"/>
      <c r="Q24" s="168"/>
      <c r="R24" s="168"/>
      <c r="S24" s="168"/>
      <c r="T24" s="168"/>
      <c r="V24" s="169" t="str">
        <f t="shared" si="1"/>
        <v>Y</v>
      </c>
      <c r="W24" s="170"/>
      <c r="X24" s="176" t="s">
        <v>408</v>
      </c>
      <c r="Y24" s="176" t="s">
        <v>408</v>
      </c>
      <c r="Z24" s="176" t="s">
        <v>408</v>
      </c>
      <c r="AA24" s="171" t="str">
        <f t="shared" si="2"/>
        <v>N</v>
      </c>
      <c r="AB24" s="172" t="str">
        <f t="shared" si="3"/>
        <v>AC-24</v>
      </c>
      <c r="AC24" s="173"/>
      <c r="AD24" s="173"/>
      <c r="AE24" s="173"/>
      <c r="AF24" s="174">
        <f t="shared" si="4"/>
        <v>0</v>
      </c>
      <c r="AH24" s="175" t="str">
        <f t="shared" si="5"/>
        <v>N</v>
      </c>
    </row>
    <row r="25" spans="1:34" x14ac:dyDescent="0.3">
      <c r="A25" s="167" t="s">
        <v>165</v>
      </c>
      <c r="B25" s="168"/>
      <c r="C25" s="168"/>
      <c r="D25" s="168"/>
      <c r="E25" s="168"/>
      <c r="F25" s="168"/>
      <c r="G25" s="168" t="str">
        <f>IF(G$5="S","S","x")</f>
        <v>S</v>
      </c>
      <c r="H25" s="168"/>
      <c r="I25" s="168"/>
      <c r="J25" s="168"/>
      <c r="K25" s="168"/>
      <c r="L25" s="168"/>
      <c r="M25" s="168"/>
      <c r="N25" s="168"/>
      <c r="O25" s="168"/>
      <c r="P25" s="168"/>
      <c r="Q25" s="168" t="str">
        <f>IF(Q$5="S","S","x")</f>
        <v>S</v>
      </c>
      <c r="R25" s="168"/>
      <c r="S25" s="168"/>
      <c r="T25" s="168"/>
      <c r="V25" s="169" t="str">
        <f t="shared" si="1"/>
        <v>Y</v>
      </c>
      <c r="W25" s="170"/>
      <c r="X25" s="168" t="s">
        <v>405</v>
      </c>
      <c r="Y25" s="168" t="s">
        <v>405</v>
      </c>
      <c r="Z25" s="168" t="s">
        <v>405</v>
      </c>
      <c r="AA25" s="171" t="str">
        <f t="shared" si="2"/>
        <v>Y</v>
      </c>
      <c r="AB25" s="172" t="str">
        <f t="shared" si="3"/>
        <v xml:space="preserve">AT-1 </v>
      </c>
      <c r="AC25" s="173"/>
      <c r="AD25" s="173"/>
      <c r="AE25" s="173"/>
      <c r="AF25" s="174">
        <f t="shared" si="4"/>
        <v>0</v>
      </c>
      <c r="AH25" s="175" t="str">
        <f t="shared" si="5"/>
        <v>Y</v>
      </c>
    </row>
    <row r="26" spans="1:34" x14ac:dyDescent="0.3">
      <c r="A26" s="167" t="s">
        <v>166</v>
      </c>
      <c r="B26" s="168"/>
      <c r="C26" s="168"/>
      <c r="D26" s="168"/>
      <c r="E26" s="168"/>
      <c r="F26" s="168"/>
      <c r="G26" s="168"/>
      <c r="H26" s="168"/>
      <c r="I26" s="168"/>
      <c r="J26" s="168"/>
      <c r="K26" s="168"/>
      <c r="L26" s="168"/>
      <c r="M26" s="168"/>
      <c r="N26" s="168"/>
      <c r="O26" s="168"/>
      <c r="P26" s="168"/>
      <c r="Q26" s="168" t="str">
        <f>IF(Q$5="S","S","x")</f>
        <v>S</v>
      </c>
      <c r="R26" s="168"/>
      <c r="S26" s="168"/>
      <c r="T26" s="168"/>
      <c r="V26" s="169" t="str">
        <f t="shared" si="1"/>
        <v>Y</v>
      </c>
      <c r="W26" s="170"/>
      <c r="X26" s="168" t="s">
        <v>405</v>
      </c>
      <c r="Y26" s="168" t="s">
        <v>405</v>
      </c>
      <c r="Z26" s="168" t="s">
        <v>405</v>
      </c>
      <c r="AA26" s="171" t="str">
        <f t="shared" si="2"/>
        <v>Y</v>
      </c>
      <c r="AB26" s="172" t="str">
        <f t="shared" si="3"/>
        <v xml:space="preserve">AT-2 </v>
      </c>
      <c r="AC26" s="173"/>
      <c r="AD26" s="173" t="s">
        <v>415</v>
      </c>
      <c r="AE26" s="173" t="s">
        <v>415</v>
      </c>
      <c r="AF26" s="174">
        <f t="shared" si="4"/>
        <v>0</v>
      </c>
      <c r="AH26" s="175" t="str">
        <f t="shared" si="5"/>
        <v>Y</v>
      </c>
    </row>
    <row r="27" spans="1:34" x14ac:dyDescent="0.3">
      <c r="A27" s="167" t="s">
        <v>167</v>
      </c>
      <c r="B27" s="168"/>
      <c r="C27" s="168"/>
      <c r="D27" s="168"/>
      <c r="E27" s="168"/>
      <c r="F27" s="168"/>
      <c r="G27" s="168"/>
      <c r="H27" s="168"/>
      <c r="I27" s="168"/>
      <c r="J27" s="168"/>
      <c r="K27" s="168"/>
      <c r="L27" s="168"/>
      <c r="M27" s="168"/>
      <c r="N27" s="168"/>
      <c r="O27" s="168"/>
      <c r="P27" s="168"/>
      <c r="Q27" s="168" t="str">
        <f>IF(Q$5="S","S","x")</f>
        <v>S</v>
      </c>
      <c r="R27" s="168"/>
      <c r="S27" s="168"/>
      <c r="T27" s="168"/>
      <c r="V27" s="169" t="str">
        <f t="shared" si="1"/>
        <v>Y</v>
      </c>
      <c r="W27" s="170"/>
      <c r="X27" s="168" t="s">
        <v>405</v>
      </c>
      <c r="Y27" s="168" t="s">
        <v>405</v>
      </c>
      <c r="Z27" s="168" t="s">
        <v>405</v>
      </c>
      <c r="AA27" s="171" t="str">
        <f t="shared" si="2"/>
        <v>Y</v>
      </c>
      <c r="AB27" s="172" t="str">
        <f t="shared" si="3"/>
        <v xml:space="preserve">AT-3 </v>
      </c>
      <c r="AC27" s="173"/>
      <c r="AD27" s="173"/>
      <c r="AE27" s="173"/>
      <c r="AF27" s="174">
        <f t="shared" si="4"/>
        <v>0</v>
      </c>
      <c r="AH27" s="175" t="str">
        <f t="shared" si="5"/>
        <v>Y</v>
      </c>
    </row>
    <row r="28" spans="1:34" x14ac:dyDescent="0.3">
      <c r="A28" s="167" t="s">
        <v>168</v>
      </c>
      <c r="B28" s="168"/>
      <c r="C28" s="168" t="str">
        <f t="shared" ref="C28:C43" si="8">IF(C$5="S","S","x")</f>
        <v>S</v>
      </c>
      <c r="D28" s="168"/>
      <c r="E28" s="168"/>
      <c r="F28" s="168"/>
      <c r="G28" s="168"/>
      <c r="H28" s="168"/>
      <c r="I28" s="168"/>
      <c r="J28" s="168"/>
      <c r="K28" s="168"/>
      <c r="L28" s="168"/>
      <c r="M28" s="168"/>
      <c r="N28" s="168"/>
      <c r="O28" s="168"/>
      <c r="P28" s="168"/>
      <c r="Q28" s="168"/>
      <c r="R28" s="168"/>
      <c r="S28" s="168"/>
      <c r="T28" s="168"/>
      <c r="V28" s="169" t="str">
        <f t="shared" si="1"/>
        <v>Y</v>
      </c>
      <c r="W28" s="170"/>
      <c r="X28" s="168" t="s">
        <v>405</v>
      </c>
      <c r="Y28" s="168" t="s">
        <v>405</v>
      </c>
      <c r="Z28" s="168" t="s">
        <v>405</v>
      </c>
      <c r="AA28" s="171" t="str">
        <f t="shared" si="2"/>
        <v>Y</v>
      </c>
      <c r="AB28" s="172" t="str">
        <f t="shared" si="3"/>
        <v xml:space="preserve">AU-1 </v>
      </c>
      <c r="AC28" s="173"/>
      <c r="AD28" s="173"/>
      <c r="AE28" s="173"/>
      <c r="AF28" s="174">
        <f t="shared" si="4"/>
        <v>0</v>
      </c>
      <c r="AH28" s="175" t="str">
        <f t="shared" si="5"/>
        <v>Y</v>
      </c>
    </row>
    <row r="29" spans="1:34" x14ac:dyDescent="0.3">
      <c r="A29" s="167" t="s">
        <v>169</v>
      </c>
      <c r="B29" s="168"/>
      <c r="C29" s="168" t="str">
        <f t="shared" si="8"/>
        <v>S</v>
      </c>
      <c r="D29" s="168"/>
      <c r="E29" s="168"/>
      <c r="F29" s="168"/>
      <c r="G29" s="168"/>
      <c r="H29" s="168"/>
      <c r="I29" s="168"/>
      <c r="J29" s="168"/>
      <c r="K29" s="168"/>
      <c r="L29" s="168" t="str">
        <f>IF(L$5="S","S","x")</f>
        <v>S</v>
      </c>
      <c r="M29" s="168" t="str">
        <f>IF(M$5="S","S","x")</f>
        <v>S</v>
      </c>
      <c r="N29" s="168" t="str">
        <f>IF(N$5="S","S","x")</f>
        <v>S</v>
      </c>
      <c r="O29" s="168"/>
      <c r="P29" s="168"/>
      <c r="Q29" s="168"/>
      <c r="R29" s="168"/>
      <c r="S29" s="168"/>
      <c r="T29" s="168"/>
      <c r="V29" s="169" t="str">
        <f t="shared" si="1"/>
        <v>Y</v>
      </c>
      <c r="W29" s="170"/>
      <c r="X29" s="168" t="s">
        <v>405</v>
      </c>
      <c r="Y29" s="168" t="s">
        <v>405</v>
      </c>
      <c r="Z29" s="168" t="s">
        <v>405</v>
      </c>
      <c r="AA29" s="171" t="str">
        <f t="shared" si="2"/>
        <v>Y</v>
      </c>
      <c r="AB29" s="172" t="str">
        <f t="shared" si="3"/>
        <v xml:space="preserve">AU-2 </v>
      </c>
      <c r="AC29" s="173"/>
      <c r="AD29" s="173" t="s">
        <v>416</v>
      </c>
      <c r="AE29" s="173" t="s">
        <v>416</v>
      </c>
      <c r="AF29" s="174">
        <f t="shared" si="4"/>
        <v>0</v>
      </c>
      <c r="AH29" s="175" t="str">
        <f t="shared" si="5"/>
        <v>Y</v>
      </c>
    </row>
    <row r="30" spans="1:34" x14ac:dyDescent="0.3">
      <c r="A30" s="167" t="s">
        <v>170</v>
      </c>
      <c r="B30" s="168"/>
      <c r="C30" s="168" t="str">
        <f t="shared" si="8"/>
        <v>S</v>
      </c>
      <c r="D30" s="168"/>
      <c r="E30" s="168"/>
      <c r="F30" s="168"/>
      <c r="G30" s="168" t="str">
        <f>IF(G$5="S","S","x")</f>
        <v>S</v>
      </c>
      <c r="H30" s="168"/>
      <c r="I30" s="168"/>
      <c r="J30" s="168"/>
      <c r="K30" s="168"/>
      <c r="L30" s="168"/>
      <c r="M30" s="168"/>
      <c r="N30" s="168"/>
      <c r="O30" s="168"/>
      <c r="P30" s="168"/>
      <c r="Q30" s="168"/>
      <c r="R30" s="168"/>
      <c r="S30" s="168"/>
      <c r="T30" s="168"/>
      <c r="V30" s="169" t="str">
        <f t="shared" si="1"/>
        <v>Y</v>
      </c>
      <c r="W30" s="170"/>
      <c r="X30" s="168" t="s">
        <v>405</v>
      </c>
      <c r="Y30" s="168" t="s">
        <v>405</v>
      </c>
      <c r="Z30" s="168" t="s">
        <v>405</v>
      </c>
      <c r="AA30" s="171" t="str">
        <f t="shared" si="2"/>
        <v>Y</v>
      </c>
      <c r="AB30" s="172" t="str">
        <f t="shared" si="3"/>
        <v xml:space="preserve">AU-3 </v>
      </c>
      <c r="AC30" s="173"/>
      <c r="AD30" s="173" t="s">
        <v>411</v>
      </c>
      <c r="AE30" s="173" t="s">
        <v>417</v>
      </c>
      <c r="AF30" s="174">
        <f t="shared" si="4"/>
        <v>0</v>
      </c>
      <c r="AH30" s="175" t="str">
        <f t="shared" si="5"/>
        <v>Y</v>
      </c>
    </row>
    <row r="31" spans="1:34" x14ac:dyDescent="0.3">
      <c r="A31" s="167" t="s">
        <v>171</v>
      </c>
      <c r="B31" s="168"/>
      <c r="C31" s="168" t="str">
        <f t="shared" si="8"/>
        <v>S</v>
      </c>
      <c r="D31" s="168"/>
      <c r="E31" s="168"/>
      <c r="F31" s="168"/>
      <c r="G31" s="168"/>
      <c r="H31" s="168"/>
      <c r="I31" s="168"/>
      <c r="J31" s="168"/>
      <c r="K31" s="168"/>
      <c r="L31" s="168"/>
      <c r="M31" s="168"/>
      <c r="N31" s="168"/>
      <c r="O31" s="168"/>
      <c r="P31" s="168"/>
      <c r="Q31" s="168"/>
      <c r="R31" s="168"/>
      <c r="S31" s="168"/>
      <c r="T31" s="168"/>
      <c r="V31" s="169" t="str">
        <f t="shared" si="1"/>
        <v>Y</v>
      </c>
      <c r="W31" s="170"/>
      <c r="X31" s="168" t="s">
        <v>405</v>
      </c>
      <c r="Y31" s="168" t="s">
        <v>405</v>
      </c>
      <c r="Z31" s="168" t="s">
        <v>405</v>
      </c>
      <c r="AA31" s="171" t="str">
        <f t="shared" si="2"/>
        <v>Y</v>
      </c>
      <c r="AB31" s="172" t="str">
        <f t="shared" si="3"/>
        <v xml:space="preserve">AU-4 </v>
      </c>
      <c r="AC31" s="173"/>
      <c r="AD31" s="173"/>
      <c r="AE31" s="173"/>
      <c r="AF31" s="174">
        <f t="shared" si="4"/>
        <v>0</v>
      </c>
      <c r="AH31" s="175" t="str">
        <f t="shared" si="5"/>
        <v>Y</v>
      </c>
    </row>
    <row r="32" spans="1:34" x14ac:dyDescent="0.3">
      <c r="A32" s="167" t="s">
        <v>172</v>
      </c>
      <c r="B32" s="168"/>
      <c r="C32" s="168" t="str">
        <f t="shared" si="8"/>
        <v>S</v>
      </c>
      <c r="D32" s="168"/>
      <c r="E32" s="168"/>
      <c r="F32" s="168"/>
      <c r="G32" s="168"/>
      <c r="H32" s="168"/>
      <c r="I32" s="168"/>
      <c r="J32" s="168"/>
      <c r="K32" s="168"/>
      <c r="L32" s="168"/>
      <c r="M32" s="168"/>
      <c r="N32" s="168"/>
      <c r="O32" s="168"/>
      <c r="P32" s="168"/>
      <c r="Q32" s="168"/>
      <c r="R32" s="168"/>
      <c r="S32" s="168"/>
      <c r="T32" s="168"/>
      <c r="V32" s="169" t="str">
        <f t="shared" si="1"/>
        <v>Y</v>
      </c>
      <c r="W32" s="170"/>
      <c r="X32" s="168" t="s">
        <v>405</v>
      </c>
      <c r="Y32" s="168" t="s">
        <v>405</v>
      </c>
      <c r="Z32" s="168" t="s">
        <v>405</v>
      </c>
      <c r="AA32" s="171" t="str">
        <f t="shared" si="2"/>
        <v>Y</v>
      </c>
      <c r="AB32" s="172" t="str">
        <f t="shared" si="3"/>
        <v xml:space="preserve">AU-5 </v>
      </c>
      <c r="AC32" s="173"/>
      <c r="AD32" s="173"/>
      <c r="AE32" s="173" t="s">
        <v>417</v>
      </c>
      <c r="AF32" s="174">
        <f t="shared" si="4"/>
        <v>0</v>
      </c>
      <c r="AH32" s="175" t="str">
        <f t="shared" si="5"/>
        <v>Y</v>
      </c>
    </row>
    <row r="33" spans="1:34" x14ac:dyDescent="0.3">
      <c r="A33" s="167" t="s">
        <v>173</v>
      </c>
      <c r="B33" s="168"/>
      <c r="C33" s="168" t="str">
        <f t="shared" si="8"/>
        <v>S</v>
      </c>
      <c r="D33" s="168"/>
      <c r="E33" s="168"/>
      <c r="F33" s="168"/>
      <c r="G33" s="168"/>
      <c r="H33" s="168"/>
      <c r="I33" s="168"/>
      <c r="J33" s="168"/>
      <c r="K33" s="168"/>
      <c r="L33" s="168"/>
      <c r="M33" s="168"/>
      <c r="N33" s="168"/>
      <c r="O33" s="168"/>
      <c r="P33" s="168"/>
      <c r="Q33" s="168"/>
      <c r="R33" s="168"/>
      <c r="S33" s="168"/>
      <c r="T33" s="168"/>
      <c r="V33" s="169" t="str">
        <f t="shared" si="1"/>
        <v>Y</v>
      </c>
      <c r="W33" s="170"/>
      <c r="X33" s="168" t="s">
        <v>405</v>
      </c>
      <c r="Y33" s="168" t="s">
        <v>405</v>
      </c>
      <c r="Z33" s="168" t="s">
        <v>405</v>
      </c>
      <c r="AA33" s="171" t="str">
        <f t="shared" si="2"/>
        <v>Y</v>
      </c>
      <c r="AB33" s="172" t="str">
        <f t="shared" si="3"/>
        <v xml:space="preserve">AU-6 </v>
      </c>
      <c r="AC33" s="173"/>
      <c r="AD33" s="173" t="s">
        <v>418</v>
      </c>
      <c r="AE33" s="173" t="s">
        <v>419</v>
      </c>
      <c r="AF33" s="174">
        <f t="shared" si="4"/>
        <v>0</v>
      </c>
      <c r="AH33" s="175" t="str">
        <f t="shared" si="5"/>
        <v>Y</v>
      </c>
    </row>
    <row r="34" spans="1:34" x14ac:dyDescent="0.3">
      <c r="A34" s="167" t="s">
        <v>174</v>
      </c>
      <c r="B34" s="168"/>
      <c r="C34" s="168" t="str">
        <f t="shared" si="8"/>
        <v>S</v>
      </c>
      <c r="D34" s="168"/>
      <c r="E34" s="168"/>
      <c r="F34" s="168"/>
      <c r="G34" s="168"/>
      <c r="H34" s="168"/>
      <c r="I34" s="168"/>
      <c r="J34" s="168"/>
      <c r="K34" s="168"/>
      <c r="L34" s="168"/>
      <c r="M34" s="168"/>
      <c r="N34" s="168"/>
      <c r="O34" s="168"/>
      <c r="P34" s="168"/>
      <c r="Q34" s="168"/>
      <c r="R34" s="168"/>
      <c r="S34" s="168"/>
      <c r="T34" s="168"/>
      <c r="V34" s="169" t="str">
        <f t="shared" si="1"/>
        <v>Y</v>
      </c>
      <c r="W34" s="170"/>
      <c r="X34" s="176" t="s">
        <v>408</v>
      </c>
      <c r="Y34" s="168" t="s">
        <v>405</v>
      </c>
      <c r="Z34" s="168" t="s">
        <v>405</v>
      </c>
      <c r="AA34" s="171" t="str">
        <f t="shared" si="2"/>
        <v>N</v>
      </c>
      <c r="AB34" s="172" t="str">
        <f t="shared" si="3"/>
        <v xml:space="preserve">AU-7 </v>
      </c>
      <c r="AC34" s="173"/>
      <c r="AD34" s="173" t="s">
        <v>411</v>
      </c>
      <c r="AE34" s="173" t="s">
        <v>411</v>
      </c>
      <c r="AF34" s="174">
        <f t="shared" si="4"/>
        <v>0</v>
      </c>
      <c r="AH34" s="175" t="str">
        <f t="shared" si="5"/>
        <v>N</v>
      </c>
    </row>
    <row r="35" spans="1:34" x14ac:dyDescent="0.3">
      <c r="A35" s="167" t="s">
        <v>175</v>
      </c>
      <c r="B35" s="168"/>
      <c r="C35" s="168" t="str">
        <f t="shared" si="8"/>
        <v>S</v>
      </c>
      <c r="D35" s="168"/>
      <c r="E35" s="168"/>
      <c r="F35" s="168"/>
      <c r="G35" s="168"/>
      <c r="H35" s="168"/>
      <c r="I35" s="168"/>
      <c r="J35" s="168"/>
      <c r="K35" s="168"/>
      <c r="L35" s="168"/>
      <c r="M35" s="168"/>
      <c r="N35" s="168"/>
      <c r="O35" s="168"/>
      <c r="P35" s="168"/>
      <c r="Q35" s="168"/>
      <c r="R35" s="168"/>
      <c r="S35" s="168"/>
      <c r="T35" s="168"/>
      <c r="V35" s="169" t="str">
        <f t="shared" si="1"/>
        <v>Y</v>
      </c>
      <c r="W35" s="170"/>
      <c r="X35" s="168" t="s">
        <v>405</v>
      </c>
      <c r="Y35" s="168" t="s">
        <v>405</v>
      </c>
      <c r="Z35" s="168" t="s">
        <v>405</v>
      </c>
      <c r="AA35" s="171" t="str">
        <f t="shared" si="2"/>
        <v>Y</v>
      </c>
      <c r="AB35" s="172" t="str">
        <f t="shared" si="3"/>
        <v xml:space="preserve">AU-8 </v>
      </c>
      <c r="AC35" s="173"/>
      <c r="AD35" s="173" t="s">
        <v>411</v>
      </c>
      <c r="AE35" s="173" t="s">
        <v>411</v>
      </c>
      <c r="AF35" s="174">
        <f t="shared" si="4"/>
        <v>0</v>
      </c>
      <c r="AH35" s="175" t="str">
        <f t="shared" si="5"/>
        <v>Y</v>
      </c>
    </row>
    <row r="36" spans="1:34" x14ac:dyDescent="0.3">
      <c r="A36" s="167" t="s">
        <v>176</v>
      </c>
      <c r="B36" s="168"/>
      <c r="C36" s="168" t="str">
        <f t="shared" si="8"/>
        <v>S</v>
      </c>
      <c r="D36" s="168"/>
      <c r="E36" s="168"/>
      <c r="F36" s="168"/>
      <c r="G36" s="168" t="str">
        <f>IF(G$5="S","S","x")</f>
        <v>S</v>
      </c>
      <c r="H36" s="168" t="str">
        <f>IF(H$5="S","S","x")</f>
        <v>S</v>
      </c>
      <c r="I36" s="168"/>
      <c r="J36" s="168"/>
      <c r="K36" s="168"/>
      <c r="L36" s="168"/>
      <c r="M36" s="168"/>
      <c r="N36" s="168"/>
      <c r="O36" s="168"/>
      <c r="P36" s="168"/>
      <c r="Q36" s="168"/>
      <c r="R36" s="168"/>
      <c r="S36" s="168"/>
      <c r="T36" s="168"/>
      <c r="V36" s="169" t="str">
        <f t="shared" si="1"/>
        <v>Y</v>
      </c>
      <c r="W36" s="170"/>
      <c r="X36" s="168" t="s">
        <v>405</v>
      </c>
      <c r="Y36" s="168" t="s">
        <v>405</v>
      </c>
      <c r="Z36" s="168" t="s">
        <v>405</v>
      </c>
      <c r="AA36" s="171" t="str">
        <f t="shared" si="2"/>
        <v>Y</v>
      </c>
      <c r="AB36" s="172" t="str">
        <f t="shared" si="3"/>
        <v xml:space="preserve">AU-9 </v>
      </c>
      <c r="AC36" s="173"/>
      <c r="AD36" s="173" t="s">
        <v>420</v>
      </c>
      <c r="AE36" s="173" t="s">
        <v>421</v>
      </c>
      <c r="AF36" s="174">
        <f t="shared" si="4"/>
        <v>0</v>
      </c>
      <c r="AH36" s="175" t="str">
        <f t="shared" si="5"/>
        <v>Y</v>
      </c>
    </row>
    <row r="37" spans="1:34" x14ac:dyDescent="0.3">
      <c r="A37" s="167" t="s">
        <v>177</v>
      </c>
      <c r="B37" s="168"/>
      <c r="C37" s="168" t="str">
        <f t="shared" si="8"/>
        <v>S</v>
      </c>
      <c r="D37" s="168"/>
      <c r="E37" s="168"/>
      <c r="F37" s="168"/>
      <c r="G37" s="168"/>
      <c r="H37" s="168"/>
      <c r="I37" s="168"/>
      <c r="J37" s="168"/>
      <c r="K37" s="168"/>
      <c r="L37" s="168" t="str">
        <f>IF(L$5="S","S","x")</f>
        <v>S</v>
      </c>
      <c r="M37" s="168" t="str">
        <f>IF(M$5="S","S","x")</f>
        <v>S</v>
      </c>
      <c r="N37" s="168"/>
      <c r="O37" s="168"/>
      <c r="P37" s="168"/>
      <c r="Q37" s="168"/>
      <c r="R37" s="168"/>
      <c r="S37" s="168"/>
      <c r="T37" s="168"/>
      <c r="V37" s="169" t="str">
        <f t="shared" si="1"/>
        <v>Y</v>
      </c>
      <c r="W37" s="170"/>
      <c r="X37" s="176" t="s">
        <v>408</v>
      </c>
      <c r="Y37" s="176" t="s">
        <v>408</v>
      </c>
      <c r="Z37" s="168" t="s">
        <v>405</v>
      </c>
      <c r="AA37" s="171" t="str">
        <f t="shared" si="2"/>
        <v>N</v>
      </c>
      <c r="AB37" s="172" t="str">
        <f t="shared" si="3"/>
        <v>AU-10</v>
      </c>
      <c r="AC37" s="173"/>
      <c r="AD37" s="173"/>
      <c r="AE37" s="173"/>
      <c r="AF37" s="174">
        <f t="shared" si="4"/>
        <v>0</v>
      </c>
      <c r="AH37" s="175" t="str">
        <f t="shared" si="5"/>
        <v>N</v>
      </c>
    </row>
    <row r="38" spans="1:34" x14ac:dyDescent="0.3">
      <c r="A38" s="167" t="s">
        <v>178</v>
      </c>
      <c r="B38" s="168"/>
      <c r="C38" s="168" t="str">
        <f t="shared" si="8"/>
        <v>S</v>
      </c>
      <c r="D38" s="168"/>
      <c r="E38" s="168"/>
      <c r="F38" s="168"/>
      <c r="G38" s="168" t="str">
        <f>IF(G$5="S","S","x")</f>
        <v>S</v>
      </c>
      <c r="H38" s="168"/>
      <c r="I38" s="168"/>
      <c r="J38" s="168"/>
      <c r="K38" s="168"/>
      <c r="L38" s="168"/>
      <c r="M38" s="168"/>
      <c r="N38" s="168"/>
      <c r="O38" s="168"/>
      <c r="P38" s="168"/>
      <c r="Q38" s="168"/>
      <c r="R38" s="168"/>
      <c r="S38" s="168"/>
      <c r="T38" s="168"/>
      <c r="V38" s="169" t="str">
        <f t="shared" si="1"/>
        <v>Y</v>
      </c>
      <c r="W38" s="170"/>
      <c r="X38" s="168" t="s">
        <v>405</v>
      </c>
      <c r="Y38" s="168" t="s">
        <v>405</v>
      </c>
      <c r="Z38" s="168" t="s">
        <v>405</v>
      </c>
      <c r="AA38" s="171" t="str">
        <f t="shared" si="2"/>
        <v>Y</v>
      </c>
      <c r="AB38" s="172" t="str">
        <f t="shared" si="3"/>
        <v>AU-11</v>
      </c>
      <c r="AC38" s="173"/>
      <c r="AD38" s="173"/>
      <c r="AE38" s="173"/>
      <c r="AF38" s="174">
        <f t="shared" si="4"/>
        <v>0</v>
      </c>
      <c r="AH38" s="175" t="str">
        <f t="shared" si="5"/>
        <v>Y</v>
      </c>
    </row>
    <row r="39" spans="1:34" x14ac:dyDescent="0.3">
      <c r="A39" s="167" t="s">
        <v>179</v>
      </c>
      <c r="B39" s="168"/>
      <c r="C39" s="168" t="str">
        <f t="shared" si="8"/>
        <v>S</v>
      </c>
      <c r="D39" s="168"/>
      <c r="E39" s="168"/>
      <c r="F39" s="168"/>
      <c r="G39" s="168"/>
      <c r="H39" s="168"/>
      <c r="I39" s="168"/>
      <c r="J39" s="168"/>
      <c r="K39" s="168"/>
      <c r="L39" s="168"/>
      <c r="M39" s="168"/>
      <c r="N39" s="168"/>
      <c r="O39" s="168"/>
      <c r="P39" s="168"/>
      <c r="Q39" s="168"/>
      <c r="R39" s="168"/>
      <c r="S39" s="168"/>
      <c r="T39" s="168"/>
      <c r="V39" s="169" t="str">
        <f t="shared" si="1"/>
        <v>Y</v>
      </c>
      <c r="W39" s="170"/>
      <c r="X39" s="168" t="s">
        <v>405</v>
      </c>
      <c r="Y39" s="168" t="s">
        <v>405</v>
      </c>
      <c r="Z39" s="168" t="s">
        <v>405</v>
      </c>
      <c r="AA39" s="171" t="str">
        <f t="shared" si="2"/>
        <v>Y</v>
      </c>
      <c r="AB39" s="172" t="str">
        <f t="shared" si="3"/>
        <v>AU-12</v>
      </c>
      <c r="AC39" s="173"/>
      <c r="AD39" s="173"/>
      <c r="AE39" s="173" t="s">
        <v>418</v>
      </c>
      <c r="AF39" s="174">
        <f t="shared" si="4"/>
        <v>0</v>
      </c>
      <c r="AH39" s="175" t="str">
        <f t="shared" si="5"/>
        <v>Y</v>
      </c>
    </row>
    <row r="40" spans="1:34" x14ac:dyDescent="0.3">
      <c r="A40" s="167" t="s">
        <v>180</v>
      </c>
      <c r="B40" s="168"/>
      <c r="C40" s="168" t="str">
        <f t="shared" si="8"/>
        <v>S</v>
      </c>
      <c r="D40" s="168"/>
      <c r="E40" s="168"/>
      <c r="F40" s="168"/>
      <c r="G40" s="168"/>
      <c r="H40" s="168"/>
      <c r="I40" s="168"/>
      <c r="J40" s="168"/>
      <c r="K40" s="168"/>
      <c r="L40" s="168"/>
      <c r="M40" s="168"/>
      <c r="N40" s="168"/>
      <c r="O40" s="168"/>
      <c r="P40" s="168"/>
      <c r="Q40" s="168"/>
      <c r="R40" s="168"/>
      <c r="S40" s="168"/>
      <c r="T40" s="168"/>
      <c r="V40" s="169" t="str">
        <f t="shared" si="1"/>
        <v>Y</v>
      </c>
      <c r="W40" s="170"/>
      <c r="X40" s="176" t="s">
        <v>408</v>
      </c>
      <c r="Y40" s="176" t="s">
        <v>408</v>
      </c>
      <c r="Z40" s="176" t="s">
        <v>408</v>
      </c>
      <c r="AA40" s="171" t="str">
        <f t="shared" si="2"/>
        <v>N</v>
      </c>
      <c r="AB40" s="172" t="str">
        <f t="shared" si="3"/>
        <v>AU-13</v>
      </c>
      <c r="AC40" s="173"/>
      <c r="AD40" s="173"/>
      <c r="AE40" s="173"/>
      <c r="AF40" s="174">
        <f t="shared" si="4"/>
        <v>0</v>
      </c>
      <c r="AH40" s="175" t="str">
        <f t="shared" si="5"/>
        <v>N</v>
      </c>
    </row>
    <row r="41" spans="1:34" x14ac:dyDescent="0.3">
      <c r="A41" s="167" t="s">
        <v>181</v>
      </c>
      <c r="B41" s="168"/>
      <c r="C41" s="168" t="str">
        <f t="shared" si="8"/>
        <v>S</v>
      </c>
      <c r="D41" s="168"/>
      <c r="E41" s="168"/>
      <c r="F41" s="168"/>
      <c r="G41" s="168"/>
      <c r="H41" s="168"/>
      <c r="I41" s="168"/>
      <c r="J41" s="168"/>
      <c r="K41" s="168"/>
      <c r="L41" s="168"/>
      <c r="M41" s="168"/>
      <c r="N41" s="168"/>
      <c r="O41" s="168"/>
      <c r="P41" s="168"/>
      <c r="Q41" s="168"/>
      <c r="R41" s="168"/>
      <c r="S41" s="168"/>
      <c r="T41" s="168"/>
      <c r="V41" s="169" t="str">
        <f t="shared" ref="V41:V72" si="9">IF(COUNTIF(B41:T41,"S")&gt;0,"Y","N")</f>
        <v>Y</v>
      </c>
      <c r="W41" s="170"/>
      <c r="X41" s="176" t="s">
        <v>408</v>
      </c>
      <c r="Y41" s="176" t="s">
        <v>408</v>
      </c>
      <c r="Z41" s="176" t="s">
        <v>408</v>
      </c>
      <c r="AA41" s="171" t="str">
        <f t="shared" ref="AA41:AA72" si="10">IF($X$5="Low",X41,IF($X$5="Moderate",Y41,IF($X$5="High",Z41)))</f>
        <v>N</v>
      </c>
      <c r="AB41" s="172" t="str">
        <f t="shared" ref="AB41:AB72" si="11">LEFT(A41,5)</f>
        <v>AU-14</v>
      </c>
      <c r="AC41" s="173"/>
      <c r="AD41" s="173"/>
      <c r="AE41" s="173"/>
      <c r="AF41" s="174">
        <f t="shared" ref="AF41:AF72" si="12">IF($X$5="Low",AC41,IF($X$5="Moderate",AD41,IF($X$5="High",AE41)))</f>
        <v>0</v>
      </c>
      <c r="AH41" s="175" t="str">
        <f t="shared" ref="AH41:AH72" si="13">IF(V41="N","N",IF(OR(AF41="",AF41=0),AA41,CONCATENATE(AA41," + ",AF41)))</f>
        <v>N</v>
      </c>
    </row>
    <row r="42" spans="1:34" x14ac:dyDescent="0.3">
      <c r="A42" s="167" t="s">
        <v>182</v>
      </c>
      <c r="B42" s="168"/>
      <c r="C42" s="168" t="str">
        <f t="shared" si="8"/>
        <v>S</v>
      </c>
      <c r="D42" s="168"/>
      <c r="E42" s="168"/>
      <c r="F42" s="168"/>
      <c r="G42" s="168"/>
      <c r="H42" s="168"/>
      <c r="I42" s="168"/>
      <c r="J42" s="168"/>
      <c r="K42" s="168"/>
      <c r="L42" s="168"/>
      <c r="M42" s="168"/>
      <c r="N42" s="168"/>
      <c r="O42" s="168"/>
      <c r="P42" s="168"/>
      <c r="Q42" s="168"/>
      <c r="R42" s="168"/>
      <c r="S42" s="168"/>
      <c r="T42" s="168"/>
      <c r="V42" s="169" t="str">
        <f t="shared" si="9"/>
        <v>Y</v>
      </c>
      <c r="W42" s="170"/>
      <c r="X42" s="176" t="s">
        <v>408</v>
      </c>
      <c r="Y42" s="176" t="s">
        <v>408</v>
      </c>
      <c r="Z42" s="176" t="s">
        <v>408</v>
      </c>
      <c r="AA42" s="171" t="str">
        <f t="shared" si="10"/>
        <v>N</v>
      </c>
      <c r="AB42" s="172" t="str">
        <f t="shared" si="11"/>
        <v>AU-15</v>
      </c>
      <c r="AC42" s="173"/>
      <c r="AD42" s="173"/>
      <c r="AE42" s="173"/>
      <c r="AF42" s="174">
        <f t="shared" si="12"/>
        <v>0</v>
      </c>
      <c r="AH42" s="175" t="str">
        <f t="shared" si="13"/>
        <v>N</v>
      </c>
    </row>
    <row r="43" spans="1:34" x14ac:dyDescent="0.3">
      <c r="A43" s="167" t="s">
        <v>183</v>
      </c>
      <c r="B43" s="168"/>
      <c r="C43" s="168" t="str">
        <f t="shared" si="8"/>
        <v>S</v>
      </c>
      <c r="D43" s="168"/>
      <c r="E43" s="168"/>
      <c r="F43" s="168"/>
      <c r="G43" s="168"/>
      <c r="H43" s="168"/>
      <c r="I43" s="168"/>
      <c r="J43" s="168"/>
      <c r="K43" s="168"/>
      <c r="L43" s="168"/>
      <c r="M43" s="168"/>
      <c r="N43" s="168"/>
      <c r="O43" s="168"/>
      <c r="P43" s="168"/>
      <c r="Q43" s="168"/>
      <c r="R43" s="168"/>
      <c r="S43" s="168"/>
      <c r="T43" s="168"/>
      <c r="V43" s="169" t="str">
        <f t="shared" si="9"/>
        <v>Y</v>
      </c>
      <c r="W43" s="170"/>
      <c r="X43" s="176" t="s">
        <v>408</v>
      </c>
      <c r="Y43" s="176" t="s">
        <v>408</v>
      </c>
      <c r="Z43" s="176" t="s">
        <v>408</v>
      </c>
      <c r="AA43" s="171" t="str">
        <f t="shared" si="10"/>
        <v>N</v>
      </c>
      <c r="AB43" s="172" t="str">
        <f t="shared" si="11"/>
        <v>AU-16</v>
      </c>
      <c r="AC43" s="173"/>
      <c r="AD43" s="173"/>
      <c r="AE43" s="173"/>
      <c r="AF43" s="174">
        <f t="shared" si="12"/>
        <v>0</v>
      </c>
      <c r="AH43" s="175" t="str">
        <f t="shared" si="13"/>
        <v>N</v>
      </c>
    </row>
    <row r="44" spans="1:34" x14ac:dyDescent="0.3">
      <c r="A44" s="167" t="s">
        <v>184</v>
      </c>
      <c r="B44" s="168"/>
      <c r="C44" s="168"/>
      <c r="D44" s="168"/>
      <c r="E44" s="168"/>
      <c r="F44" s="168"/>
      <c r="G44" s="168"/>
      <c r="H44" s="168"/>
      <c r="I44" s="168"/>
      <c r="J44" s="168"/>
      <c r="K44" s="168"/>
      <c r="L44" s="168"/>
      <c r="M44" s="168"/>
      <c r="N44" s="168" t="str">
        <f>IF(N$5="S","S","x")</f>
        <v>S</v>
      </c>
      <c r="O44" s="168"/>
      <c r="P44" s="168"/>
      <c r="Q44" s="168"/>
      <c r="R44" s="168"/>
      <c r="S44" s="168"/>
      <c r="T44" s="168"/>
      <c r="V44" s="169" t="str">
        <f t="shared" si="9"/>
        <v>Y</v>
      </c>
      <c r="W44" s="170"/>
      <c r="X44" s="168" t="s">
        <v>405</v>
      </c>
      <c r="Y44" s="168" t="s">
        <v>405</v>
      </c>
      <c r="Z44" s="168" t="s">
        <v>405</v>
      </c>
      <c r="AA44" s="171" t="str">
        <f t="shared" si="10"/>
        <v>Y</v>
      </c>
      <c r="AB44" s="172" t="str">
        <f t="shared" si="11"/>
        <v xml:space="preserve">CA-7 </v>
      </c>
      <c r="AC44" s="173"/>
      <c r="AD44" s="173" t="s">
        <v>411</v>
      </c>
      <c r="AE44" s="173" t="s">
        <v>411</v>
      </c>
      <c r="AF44" s="174">
        <f t="shared" si="12"/>
        <v>0</v>
      </c>
      <c r="AH44" s="175" t="str">
        <f t="shared" si="13"/>
        <v>Y</v>
      </c>
    </row>
    <row r="45" spans="1:34" x14ac:dyDescent="0.3">
      <c r="A45" s="167" t="s">
        <v>185</v>
      </c>
      <c r="B45" s="168"/>
      <c r="C45" s="168"/>
      <c r="D45" s="168"/>
      <c r="E45" s="168" t="str">
        <f t="shared" ref="E45:E52" si="14">IF(E$5="S","S","x")</f>
        <v>x</v>
      </c>
      <c r="F45" s="168"/>
      <c r="G45" s="168"/>
      <c r="H45" s="168" t="str">
        <f>IF(H$5="S","S","x")</f>
        <v>S</v>
      </c>
      <c r="I45" s="168"/>
      <c r="J45" s="168"/>
      <c r="K45" s="168"/>
      <c r="L45" s="168" t="str">
        <f>IF(L$5="S","S","x")</f>
        <v>S</v>
      </c>
      <c r="M45" s="168" t="str">
        <f>IF(M$5="S","S","x")</f>
        <v>S</v>
      </c>
      <c r="N45" s="168"/>
      <c r="O45" s="168"/>
      <c r="P45" s="168"/>
      <c r="Q45" s="168"/>
      <c r="R45" s="168"/>
      <c r="S45" s="168"/>
      <c r="T45" s="168"/>
      <c r="V45" s="169" t="str">
        <f t="shared" si="9"/>
        <v>Y</v>
      </c>
      <c r="W45" s="170"/>
      <c r="X45" s="168" t="s">
        <v>405</v>
      </c>
      <c r="Y45" s="168" t="s">
        <v>405</v>
      </c>
      <c r="Z45" s="168" t="s">
        <v>405</v>
      </c>
      <c r="AA45" s="171" t="str">
        <f t="shared" si="10"/>
        <v>Y</v>
      </c>
      <c r="AB45" s="172" t="str">
        <f t="shared" si="11"/>
        <v xml:space="preserve">CM-1 </v>
      </c>
      <c r="AC45" s="173"/>
      <c r="AD45" s="173"/>
      <c r="AE45" s="173"/>
      <c r="AF45" s="174">
        <f t="shared" si="12"/>
        <v>0</v>
      </c>
      <c r="AH45" s="175" t="str">
        <f t="shared" si="13"/>
        <v>Y</v>
      </c>
    </row>
    <row r="46" spans="1:34" x14ac:dyDescent="0.3">
      <c r="A46" s="167" t="s">
        <v>186</v>
      </c>
      <c r="B46" s="168"/>
      <c r="C46" s="168"/>
      <c r="D46" s="168"/>
      <c r="E46" s="168" t="str">
        <f t="shared" si="14"/>
        <v>x</v>
      </c>
      <c r="F46" s="168" t="str">
        <f>IF(F$5="S","S","x")</f>
        <v>S</v>
      </c>
      <c r="G46" s="168"/>
      <c r="H46" s="168" t="str">
        <f>IF(H$5="S","S","x")</f>
        <v>S</v>
      </c>
      <c r="I46" s="168"/>
      <c r="J46" s="168"/>
      <c r="K46" s="168"/>
      <c r="L46" s="168"/>
      <c r="M46" s="168"/>
      <c r="N46" s="168"/>
      <c r="O46" s="168"/>
      <c r="P46" s="168"/>
      <c r="Q46" s="168"/>
      <c r="R46" s="168"/>
      <c r="S46" s="168"/>
      <c r="T46" s="168"/>
      <c r="V46" s="169" t="str">
        <f t="shared" si="9"/>
        <v>Y</v>
      </c>
      <c r="W46" s="170"/>
      <c r="X46" s="168" t="s">
        <v>405</v>
      </c>
      <c r="Y46" s="168" t="s">
        <v>405</v>
      </c>
      <c r="Z46" s="168" t="s">
        <v>405</v>
      </c>
      <c r="AA46" s="171" t="str">
        <f t="shared" si="10"/>
        <v>Y</v>
      </c>
      <c r="AB46" s="172" t="str">
        <f t="shared" si="11"/>
        <v xml:space="preserve">CM-2 </v>
      </c>
      <c r="AC46" s="173"/>
      <c r="AD46" s="173" t="s">
        <v>422</v>
      </c>
      <c r="AE46" s="173" t="s">
        <v>423</v>
      </c>
      <c r="AF46" s="174">
        <f t="shared" si="12"/>
        <v>0</v>
      </c>
      <c r="AH46" s="175" t="str">
        <f t="shared" si="13"/>
        <v>Y</v>
      </c>
    </row>
    <row r="47" spans="1:34" x14ac:dyDescent="0.3">
      <c r="A47" s="167" t="s">
        <v>187</v>
      </c>
      <c r="B47" s="168"/>
      <c r="C47" s="168"/>
      <c r="D47" s="168"/>
      <c r="E47" s="168" t="str">
        <f t="shared" si="14"/>
        <v>x</v>
      </c>
      <c r="F47" s="168" t="str">
        <f>IF(F$5="S","S","x")</f>
        <v>S</v>
      </c>
      <c r="G47" s="168"/>
      <c r="H47" s="168" t="str">
        <f>IF(H$5="S","S","x")</f>
        <v>S</v>
      </c>
      <c r="I47" s="168"/>
      <c r="J47" s="168"/>
      <c r="K47" s="168" t="str">
        <f>IF(K$5="S","S","x")</f>
        <v>S</v>
      </c>
      <c r="L47" s="168" t="str">
        <f>IF(L$5="S","S","x")</f>
        <v>S</v>
      </c>
      <c r="M47" s="168"/>
      <c r="N47" s="168"/>
      <c r="O47" s="168"/>
      <c r="P47" s="168"/>
      <c r="Q47" s="168"/>
      <c r="R47" s="168"/>
      <c r="S47" s="168"/>
      <c r="T47" s="168"/>
      <c r="V47" s="169" t="str">
        <f t="shared" si="9"/>
        <v>Y</v>
      </c>
      <c r="W47" s="170"/>
      <c r="X47" s="176" t="s">
        <v>408</v>
      </c>
      <c r="Y47" s="168" t="s">
        <v>405</v>
      </c>
      <c r="Z47" s="168" t="s">
        <v>405</v>
      </c>
      <c r="AA47" s="171" t="str">
        <f t="shared" si="10"/>
        <v>N</v>
      </c>
      <c r="AB47" s="172" t="str">
        <f t="shared" si="11"/>
        <v xml:space="preserve">CM-3 </v>
      </c>
      <c r="AC47" s="173"/>
      <c r="AD47" s="173" t="s">
        <v>415</v>
      </c>
      <c r="AE47" s="173" t="s">
        <v>417</v>
      </c>
      <c r="AF47" s="174">
        <f t="shared" si="12"/>
        <v>0</v>
      </c>
      <c r="AH47" s="175" t="str">
        <f t="shared" si="13"/>
        <v>N</v>
      </c>
    </row>
    <row r="48" spans="1:34" x14ac:dyDescent="0.3">
      <c r="A48" s="167" t="s">
        <v>188</v>
      </c>
      <c r="B48" s="168" t="str">
        <f>IF(B$5="S","S","x")</f>
        <v>S</v>
      </c>
      <c r="C48" s="168"/>
      <c r="D48" s="168"/>
      <c r="E48" s="168" t="str">
        <f t="shared" si="14"/>
        <v>x</v>
      </c>
      <c r="F48" s="168" t="str">
        <f>IF(F$5="S","S","x")</f>
        <v>S</v>
      </c>
      <c r="G48" s="168"/>
      <c r="H48" s="168"/>
      <c r="I48" s="168"/>
      <c r="J48" s="168"/>
      <c r="K48" s="168"/>
      <c r="L48" s="168"/>
      <c r="M48" s="168"/>
      <c r="N48" s="168"/>
      <c r="O48" s="168"/>
      <c r="P48" s="168"/>
      <c r="Q48" s="168"/>
      <c r="R48" s="168"/>
      <c r="S48" s="168"/>
      <c r="T48" s="168"/>
      <c r="V48" s="169" t="str">
        <f t="shared" si="9"/>
        <v>Y</v>
      </c>
      <c r="W48" s="170"/>
      <c r="X48" s="168" t="s">
        <v>405</v>
      </c>
      <c r="Y48" s="168" t="s">
        <v>405</v>
      </c>
      <c r="Z48" s="168" t="s">
        <v>405</v>
      </c>
      <c r="AA48" s="171" t="str">
        <f t="shared" si="10"/>
        <v>Y</v>
      </c>
      <c r="AB48" s="172" t="str">
        <f t="shared" si="11"/>
        <v xml:space="preserve">CM-4 </v>
      </c>
      <c r="AC48" s="173"/>
      <c r="AD48" s="173"/>
      <c r="AE48" s="173" t="s">
        <v>411</v>
      </c>
      <c r="AF48" s="174">
        <f t="shared" si="12"/>
        <v>0</v>
      </c>
      <c r="AH48" s="175" t="str">
        <f t="shared" si="13"/>
        <v>Y</v>
      </c>
    </row>
    <row r="49" spans="1:34" x14ac:dyDescent="0.3">
      <c r="A49" s="167" t="s">
        <v>189</v>
      </c>
      <c r="B49" s="168"/>
      <c r="C49" s="168"/>
      <c r="D49" s="168"/>
      <c r="E49" s="168" t="str">
        <f t="shared" si="14"/>
        <v>x</v>
      </c>
      <c r="F49" s="168" t="str">
        <f>IF(F$5="S","S","x")</f>
        <v>S</v>
      </c>
      <c r="G49" s="168"/>
      <c r="H49" s="168" t="str">
        <f>IF(H$5="S","S","x")</f>
        <v>S</v>
      </c>
      <c r="I49" s="168"/>
      <c r="J49" s="168"/>
      <c r="K49" s="168"/>
      <c r="L49" s="168"/>
      <c r="M49" s="168"/>
      <c r="N49" s="168"/>
      <c r="O49" s="168"/>
      <c r="P49" s="168"/>
      <c r="Q49" s="168"/>
      <c r="R49" s="168"/>
      <c r="S49" s="168"/>
      <c r="T49" s="168"/>
      <c r="V49" s="169" t="str">
        <f t="shared" si="9"/>
        <v>Y</v>
      </c>
      <c r="W49" s="170"/>
      <c r="X49" s="176" t="s">
        <v>408</v>
      </c>
      <c r="Y49" s="168" t="s">
        <v>405</v>
      </c>
      <c r="Z49" s="168" t="s">
        <v>405</v>
      </c>
      <c r="AA49" s="171" t="str">
        <f t="shared" si="10"/>
        <v>N</v>
      </c>
      <c r="AB49" s="172" t="str">
        <f t="shared" si="11"/>
        <v xml:space="preserve">CM-5 </v>
      </c>
      <c r="AC49" s="173"/>
      <c r="AD49" s="173"/>
      <c r="AE49" s="173" t="s">
        <v>424</v>
      </c>
      <c r="AF49" s="174">
        <f t="shared" si="12"/>
        <v>0</v>
      </c>
      <c r="AH49" s="175" t="str">
        <f t="shared" si="13"/>
        <v>N</v>
      </c>
    </row>
    <row r="50" spans="1:34" x14ac:dyDescent="0.3">
      <c r="A50" s="167" t="s">
        <v>190</v>
      </c>
      <c r="B50" s="168"/>
      <c r="C50" s="168"/>
      <c r="D50" s="168"/>
      <c r="E50" s="168" t="str">
        <f t="shared" si="14"/>
        <v>x</v>
      </c>
      <c r="F50" s="168"/>
      <c r="G50" s="168"/>
      <c r="H50" s="168" t="str">
        <f>IF(H$5="S","S","x")</f>
        <v>S</v>
      </c>
      <c r="I50" s="168"/>
      <c r="J50" s="168"/>
      <c r="K50" s="168"/>
      <c r="L50" s="168" t="str">
        <f>IF(L$5="S","S","x")</f>
        <v>S</v>
      </c>
      <c r="M50" s="168"/>
      <c r="N50" s="168"/>
      <c r="O50" s="168"/>
      <c r="P50" s="168" t="str">
        <f>IF(P$5="S","S","x")</f>
        <v>S</v>
      </c>
      <c r="Q50" s="168"/>
      <c r="R50" s="168"/>
      <c r="S50" s="168"/>
      <c r="T50" s="168"/>
      <c r="V50" s="169" t="str">
        <f t="shared" si="9"/>
        <v>Y</v>
      </c>
      <c r="W50" s="170"/>
      <c r="X50" s="168" t="s">
        <v>405</v>
      </c>
      <c r="Y50" s="168" t="s">
        <v>405</v>
      </c>
      <c r="Z50" s="168" t="s">
        <v>405</v>
      </c>
      <c r="AA50" s="171" t="str">
        <f t="shared" si="10"/>
        <v>Y</v>
      </c>
      <c r="AB50" s="172" t="str">
        <f t="shared" si="11"/>
        <v xml:space="preserve">CM-6 </v>
      </c>
      <c r="AC50" s="173"/>
      <c r="AD50" s="173" t="s">
        <v>416</v>
      </c>
      <c r="AE50" s="173" t="s">
        <v>417</v>
      </c>
      <c r="AF50" s="174">
        <f t="shared" si="12"/>
        <v>0</v>
      </c>
      <c r="AH50" s="175" t="str">
        <f t="shared" si="13"/>
        <v>Y</v>
      </c>
    </row>
    <row r="51" spans="1:34" x14ac:dyDescent="0.3">
      <c r="A51" s="167" t="s">
        <v>191</v>
      </c>
      <c r="B51" s="168"/>
      <c r="C51" s="168"/>
      <c r="D51" s="168"/>
      <c r="E51" s="168" t="str">
        <f t="shared" si="14"/>
        <v>x</v>
      </c>
      <c r="F51" s="168"/>
      <c r="G51" s="168"/>
      <c r="H51" s="168"/>
      <c r="I51" s="168"/>
      <c r="J51" s="168"/>
      <c r="K51" s="168"/>
      <c r="L51" s="168"/>
      <c r="M51" s="168"/>
      <c r="N51" s="168"/>
      <c r="O51" s="168"/>
      <c r="P51" s="168" t="str">
        <f>IF(P$5="S","S","x")</f>
        <v>S</v>
      </c>
      <c r="Q51" s="168"/>
      <c r="R51" s="168"/>
      <c r="S51" s="168"/>
      <c r="T51" s="168"/>
      <c r="V51" s="169" t="str">
        <f t="shared" si="9"/>
        <v>Y</v>
      </c>
      <c r="W51" s="170"/>
      <c r="X51" s="168" t="s">
        <v>405</v>
      </c>
      <c r="Y51" s="168" t="s">
        <v>405</v>
      </c>
      <c r="Z51" s="168" t="s">
        <v>405</v>
      </c>
      <c r="AA51" s="171" t="str">
        <f t="shared" si="10"/>
        <v>Y</v>
      </c>
      <c r="AB51" s="172" t="str">
        <f t="shared" si="11"/>
        <v xml:space="preserve">CM-7 </v>
      </c>
      <c r="AC51" s="173"/>
      <c r="AD51" s="173" t="s">
        <v>425</v>
      </c>
      <c r="AE51" s="173" t="s">
        <v>426</v>
      </c>
      <c r="AF51" s="174">
        <f t="shared" si="12"/>
        <v>0</v>
      </c>
      <c r="AH51" s="175" t="str">
        <f t="shared" si="13"/>
        <v>Y</v>
      </c>
    </row>
    <row r="52" spans="1:34" x14ac:dyDescent="0.3">
      <c r="A52" s="167" t="s">
        <v>192</v>
      </c>
      <c r="B52" s="168"/>
      <c r="C52" s="168"/>
      <c r="D52" s="168"/>
      <c r="E52" s="168" t="str">
        <f t="shared" si="14"/>
        <v>x</v>
      </c>
      <c r="F52" s="168"/>
      <c r="G52" s="168"/>
      <c r="H52" s="168"/>
      <c r="I52" s="168"/>
      <c r="J52" s="168"/>
      <c r="K52" s="168"/>
      <c r="L52" s="168"/>
      <c r="M52" s="168"/>
      <c r="N52" s="168"/>
      <c r="O52" s="168"/>
      <c r="P52" s="168"/>
      <c r="Q52" s="168"/>
      <c r="R52" s="168"/>
      <c r="S52" s="168"/>
      <c r="T52" s="168"/>
      <c r="V52" s="169" t="str">
        <f t="shared" si="9"/>
        <v>N</v>
      </c>
      <c r="W52" s="170"/>
      <c r="X52" s="176" t="s">
        <v>408</v>
      </c>
      <c r="Y52" s="168" t="s">
        <v>405</v>
      </c>
      <c r="Z52" s="168" t="s">
        <v>405</v>
      </c>
      <c r="AA52" s="171" t="str">
        <f t="shared" si="10"/>
        <v>N</v>
      </c>
      <c r="AB52" s="172" t="str">
        <f t="shared" si="11"/>
        <v xml:space="preserve">CM-9 </v>
      </c>
      <c r="AC52" s="173"/>
      <c r="AD52" s="173"/>
      <c r="AE52" s="173"/>
      <c r="AF52" s="174">
        <f t="shared" si="12"/>
        <v>0</v>
      </c>
      <c r="AH52" s="175" t="str">
        <f t="shared" si="13"/>
        <v>N</v>
      </c>
    </row>
    <row r="53" spans="1:34" x14ac:dyDescent="0.3">
      <c r="A53" s="167" t="s">
        <v>193</v>
      </c>
      <c r="B53" s="168"/>
      <c r="C53" s="168"/>
      <c r="D53" s="168"/>
      <c r="E53" s="168"/>
      <c r="F53" s="168"/>
      <c r="G53" s="168"/>
      <c r="H53" s="168" t="str">
        <f t="shared" ref="H53:H62" si="15">IF(H$5="S","S","x")</f>
        <v>S</v>
      </c>
      <c r="I53" s="168"/>
      <c r="J53" s="168"/>
      <c r="K53" s="168"/>
      <c r="L53" s="168"/>
      <c r="M53" s="168"/>
      <c r="N53" s="168"/>
      <c r="O53" s="168"/>
      <c r="P53" s="168"/>
      <c r="Q53" s="168" t="str">
        <f>IF(Q$5="S","S","x")</f>
        <v>S</v>
      </c>
      <c r="R53" s="168"/>
      <c r="S53" s="168"/>
      <c r="T53" s="168"/>
      <c r="V53" s="169" t="str">
        <f t="shared" si="9"/>
        <v>Y</v>
      </c>
      <c r="W53" s="170"/>
      <c r="X53" s="168" t="s">
        <v>405</v>
      </c>
      <c r="Y53" s="168" t="s">
        <v>405</v>
      </c>
      <c r="Z53" s="168" t="s">
        <v>405</v>
      </c>
      <c r="AA53" s="171" t="str">
        <f t="shared" si="10"/>
        <v>Y</v>
      </c>
      <c r="AB53" s="172" t="str">
        <f t="shared" si="11"/>
        <v xml:space="preserve">CP-1 </v>
      </c>
      <c r="AC53" s="173"/>
      <c r="AD53" s="173"/>
      <c r="AE53" s="173"/>
      <c r="AF53" s="174">
        <f t="shared" si="12"/>
        <v>0</v>
      </c>
      <c r="AH53" s="175" t="str">
        <f t="shared" si="13"/>
        <v>Y</v>
      </c>
    </row>
    <row r="54" spans="1:34" x14ac:dyDescent="0.3">
      <c r="A54" s="167" t="s">
        <v>194</v>
      </c>
      <c r="B54" s="168"/>
      <c r="C54" s="168"/>
      <c r="D54" s="168"/>
      <c r="E54" s="168"/>
      <c r="F54" s="168"/>
      <c r="G54" s="168"/>
      <c r="H54" s="168" t="str">
        <f t="shared" si="15"/>
        <v>S</v>
      </c>
      <c r="I54" s="168"/>
      <c r="J54" s="168"/>
      <c r="K54" s="168"/>
      <c r="L54" s="168"/>
      <c r="M54" s="168"/>
      <c r="N54" s="168"/>
      <c r="O54" s="168"/>
      <c r="P54" s="168"/>
      <c r="Q54" s="168" t="str">
        <f>IF(Q$5="S","S","x")</f>
        <v>S</v>
      </c>
      <c r="R54" s="168"/>
      <c r="S54" s="168"/>
      <c r="T54" s="168"/>
      <c r="V54" s="169" t="str">
        <f t="shared" si="9"/>
        <v>Y</v>
      </c>
      <c r="W54" s="170"/>
      <c r="X54" s="168" t="s">
        <v>405</v>
      </c>
      <c r="Y54" s="168" t="s">
        <v>405</v>
      </c>
      <c r="Z54" s="168" t="s">
        <v>405</v>
      </c>
      <c r="AA54" s="171" t="str">
        <f t="shared" si="10"/>
        <v>Y</v>
      </c>
      <c r="AB54" s="172" t="str">
        <f t="shared" si="11"/>
        <v xml:space="preserve">CP-2 </v>
      </c>
      <c r="AC54" s="173"/>
      <c r="AD54" s="173" t="s">
        <v>427</v>
      </c>
      <c r="AE54" s="173" t="s">
        <v>428</v>
      </c>
      <c r="AF54" s="174">
        <f t="shared" si="12"/>
        <v>0</v>
      </c>
      <c r="AH54" s="175" t="str">
        <f t="shared" si="13"/>
        <v>Y</v>
      </c>
    </row>
    <row r="55" spans="1:34" x14ac:dyDescent="0.3">
      <c r="A55" s="167" t="s">
        <v>195</v>
      </c>
      <c r="B55" s="168"/>
      <c r="C55" s="168"/>
      <c r="D55" s="168"/>
      <c r="E55" s="168"/>
      <c r="F55" s="168"/>
      <c r="G55" s="168"/>
      <c r="H55" s="168" t="str">
        <f t="shared" si="15"/>
        <v>S</v>
      </c>
      <c r="I55" s="168"/>
      <c r="J55" s="168"/>
      <c r="K55" s="168"/>
      <c r="L55" s="168"/>
      <c r="M55" s="168"/>
      <c r="N55" s="168"/>
      <c r="O55" s="168"/>
      <c r="P55" s="168"/>
      <c r="Q55" s="168" t="str">
        <f>IF(Q$5="S","S","x")</f>
        <v>S</v>
      </c>
      <c r="R55" s="168"/>
      <c r="S55" s="168"/>
      <c r="T55" s="168"/>
      <c r="V55" s="169" t="str">
        <f t="shared" si="9"/>
        <v>Y</v>
      </c>
      <c r="W55" s="170"/>
      <c r="X55" s="168" t="s">
        <v>405</v>
      </c>
      <c r="Y55" s="168" t="s">
        <v>405</v>
      </c>
      <c r="Z55" s="168" t="s">
        <v>405</v>
      </c>
      <c r="AA55" s="171" t="str">
        <f t="shared" si="10"/>
        <v>Y</v>
      </c>
      <c r="AB55" s="172" t="str">
        <f t="shared" si="11"/>
        <v xml:space="preserve">CP-3 </v>
      </c>
      <c r="AC55" s="173"/>
      <c r="AD55" s="173"/>
      <c r="AE55" s="173" t="s">
        <v>411</v>
      </c>
      <c r="AF55" s="174">
        <f t="shared" si="12"/>
        <v>0</v>
      </c>
      <c r="AH55" s="175" t="str">
        <f t="shared" si="13"/>
        <v>Y</v>
      </c>
    </row>
    <row r="56" spans="1:34" x14ac:dyDescent="0.3">
      <c r="A56" s="167" t="s">
        <v>196</v>
      </c>
      <c r="B56" s="168"/>
      <c r="C56" s="168"/>
      <c r="D56" s="168"/>
      <c r="E56" s="168"/>
      <c r="F56" s="168"/>
      <c r="G56" s="168"/>
      <c r="H56" s="168" t="str">
        <f t="shared" si="15"/>
        <v>S</v>
      </c>
      <c r="I56" s="168"/>
      <c r="J56" s="168"/>
      <c r="K56" s="168"/>
      <c r="L56" s="168"/>
      <c r="M56" s="168"/>
      <c r="N56" s="168"/>
      <c r="O56" s="168"/>
      <c r="P56" s="168"/>
      <c r="Q56" s="168"/>
      <c r="R56" s="168"/>
      <c r="S56" s="168"/>
      <c r="T56" s="168"/>
      <c r="V56" s="169" t="str">
        <f t="shared" si="9"/>
        <v>Y</v>
      </c>
      <c r="W56" s="170"/>
      <c r="X56" s="168" t="s">
        <v>405</v>
      </c>
      <c r="Y56" s="168" t="s">
        <v>405</v>
      </c>
      <c r="Z56" s="168" t="s">
        <v>405</v>
      </c>
      <c r="AA56" s="171" t="str">
        <f t="shared" si="10"/>
        <v>Y</v>
      </c>
      <c r="AB56" s="172" t="str">
        <f t="shared" si="11"/>
        <v xml:space="preserve">CP-4 </v>
      </c>
      <c r="AC56" s="173"/>
      <c r="AD56" s="173" t="s">
        <v>411</v>
      </c>
      <c r="AE56" s="173" t="s">
        <v>417</v>
      </c>
      <c r="AF56" s="174">
        <f t="shared" si="12"/>
        <v>0</v>
      </c>
      <c r="AH56" s="175" t="str">
        <f t="shared" si="13"/>
        <v>Y</v>
      </c>
    </row>
    <row r="57" spans="1:34" x14ac:dyDescent="0.3">
      <c r="A57" s="167" t="s">
        <v>197</v>
      </c>
      <c r="B57" s="168"/>
      <c r="C57" s="168"/>
      <c r="D57" s="168"/>
      <c r="E57" s="168"/>
      <c r="F57" s="168"/>
      <c r="G57" s="168"/>
      <c r="H57" s="168" t="str">
        <f t="shared" si="15"/>
        <v>S</v>
      </c>
      <c r="I57" s="168"/>
      <c r="J57" s="168"/>
      <c r="K57" s="168"/>
      <c r="L57" s="168"/>
      <c r="M57" s="168"/>
      <c r="N57" s="168" t="str">
        <f>IF(N$5="S","S","x")</f>
        <v>S</v>
      </c>
      <c r="O57" s="168"/>
      <c r="P57" s="168"/>
      <c r="Q57" s="168"/>
      <c r="R57" s="168"/>
      <c r="S57" s="168"/>
      <c r="T57" s="168"/>
      <c r="V57" s="169" t="str">
        <f t="shared" si="9"/>
        <v>Y</v>
      </c>
      <c r="W57" s="170"/>
      <c r="X57" s="176" t="s">
        <v>408</v>
      </c>
      <c r="Y57" s="168" t="s">
        <v>405</v>
      </c>
      <c r="Z57" s="168" t="s">
        <v>405</v>
      </c>
      <c r="AA57" s="171" t="str">
        <f t="shared" si="10"/>
        <v>N</v>
      </c>
      <c r="AB57" s="172" t="str">
        <f t="shared" si="11"/>
        <v xml:space="preserve">CP-6 </v>
      </c>
      <c r="AC57" s="173"/>
      <c r="AD57" s="173" t="s">
        <v>418</v>
      </c>
      <c r="AE57" s="173" t="s">
        <v>424</v>
      </c>
      <c r="AF57" s="174">
        <f t="shared" si="12"/>
        <v>0</v>
      </c>
      <c r="AH57" s="175" t="str">
        <f t="shared" si="13"/>
        <v>N</v>
      </c>
    </row>
    <row r="58" spans="1:34" x14ac:dyDescent="0.3">
      <c r="A58" s="167" t="s">
        <v>198</v>
      </c>
      <c r="B58" s="168"/>
      <c r="C58" s="168"/>
      <c r="D58" s="168"/>
      <c r="E58" s="168"/>
      <c r="F58" s="168"/>
      <c r="G58" s="168"/>
      <c r="H58" s="168" t="str">
        <f t="shared" si="15"/>
        <v>S</v>
      </c>
      <c r="I58" s="168"/>
      <c r="J58" s="168"/>
      <c r="K58" s="168"/>
      <c r="L58" s="168"/>
      <c r="M58" s="168"/>
      <c r="N58" s="168"/>
      <c r="O58" s="168"/>
      <c r="P58" s="168"/>
      <c r="Q58" s="168"/>
      <c r="R58" s="168"/>
      <c r="S58" s="168"/>
      <c r="T58" s="168"/>
      <c r="V58" s="169" t="str">
        <f t="shared" si="9"/>
        <v>Y</v>
      </c>
      <c r="W58" s="170"/>
      <c r="X58" s="176" t="s">
        <v>408</v>
      </c>
      <c r="Y58" s="168" t="s">
        <v>405</v>
      </c>
      <c r="Z58" s="168" t="s">
        <v>405</v>
      </c>
      <c r="AA58" s="171" t="str">
        <f t="shared" si="10"/>
        <v>N</v>
      </c>
      <c r="AB58" s="172" t="str">
        <f t="shared" si="11"/>
        <v xml:space="preserve">CP-7 </v>
      </c>
      <c r="AC58" s="173"/>
      <c r="AD58" s="173" t="s">
        <v>424</v>
      </c>
      <c r="AE58" s="173" t="s">
        <v>406</v>
      </c>
      <c r="AF58" s="174">
        <f t="shared" si="12"/>
        <v>0</v>
      </c>
      <c r="AH58" s="175" t="str">
        <f t="shared" si="13"/>
        <v>N</v>
      </c>
    </row>
    <row r="59" spans="1:34" x14ac:dyDescent="0.3">
      <c r="A59" s="167" t="s">
        <v>199</v>
      </c>
      <c r="B59" s="168"/>
      <c r="C59" s="168"/>
      <c r="D59" s="168"/>
      <c r="E59" s="168"/>
      <c r="F59" s="168"/>
      <c r="G59" s="168"/>
      <c r="H59" s="168" t="str">
        <f t="shared" si="15"/>
        <v>S</v>
      </c>
      <c r="I59" s="168"/>
      <c r="J59" s="168"/>
      <c r="K59" s="168"/>
      <c r="L59" s="168"/>
      <c r="M59" s="168"/>
      <c r="N59" s="168"/>
      <c r="O59" s="168"/>
      <c r="P59" s="168"/>
      <c r="Q59" s="168"/>
      <c r="R59" s="168"/>
      <c r="S59" s="168"/>
      <c r="T59" s="168"/>
      <c r="V59" s="169" t="str">
        <f t="shared" si="9"/>
        <v>Y</v>
      </c>
      <c r="W59" s="170"/>
      <c r="X59" s="176" t="s">
        <v>408</v>
      </c>
      <c r="Y59" s="168" t="s">
        <v>405</v>
      </c>
      <c r="Z59" s="168" t="s">
        <v>405</v>
      </c>
      <c r="AA59" s="171" t="str">
        <f t="shared" si="10"/>
        <v>N</v>
      </c>
      <c r="AB59" s="172" t="str">
        <f t="shared" si="11"/>
        <v xml:space="preserve">CP-8 </v>
      </c>
      <c r="AC59" s="173"/>
      <c r="AD59" s="173" t="s">
        <v>417</v>
      </c>
      <c r="AE59" s="173" t="s">
        <v>406</v>
      </c>
      <c r="AF59" s="174">
        <f t="shared" si="12"/>
        <v>0</v>
      </c>
      <c r="AH59" s="175" t="str">
        <f t="shared" si="13"/>
        <v>N</v>
      </c>
    </row>
    <row r="60" spans="1:34" x14ac:dyDescent="0.3">
      <c r="A60" s="167" t="s">
        <v>200</v>
      </c>
      <c r="B60" s="168"/>
      <c r="C60" s="168"/>
      <c r="D60" s="168"/>
      <c r="E60" s="168"/>
      <c r="F60" s="168"/>
      <c r="G60" s="168"/>
      <c r="H60" s="168" t="str">
        <f t="shared" si="15"/>
        <v>S</v>
      </c>
      <c r="I60" s="168"/>
      <c r="J60" s="168"/>
      <c r="K60" s="168"/>
      <c r="L60" s="168"/>
      <c r="M60" s="168"/>
      <c r="N60" s="168"/>
      <c r="O60" s="168"/>
      <c r="P60" s="168"/>
      <c r="Q60" s="168"/>
      <c r="R60" s="168"/>
      <c r="S60" s="168"/>
      <c r="T60" s="168"/>
      <c r="V60" s="169" t="str">
        <f t="shared" si="9"/>
        <v>Y</v>
      </c>
      <c r="W60" s="170"/>
      <c r="X60" s="168" t="s">
        <v>405</v>
      </c>
      <c r="Y60" s="168" t="s">
        <v>405</v>
      </c>
      <c r="Z60" s="168" t="s">
        <v>405</v>
      </c>
      <c r="AA60" s="171" t="str">
        <f t="shared" si="10"/>
        <v>Y</v>
      </c>
      <c r="AB60" s="172" t="str">
        <f t="shared" si="11"/>
        <v xml:space="preserve">CP-9 </v>
      </c>
      <c r="AC60" s="173"/>
      <c r="AD60" s="173" t="s">
        <v>411</v>
      </c>
      <c r="AE60" s="173" t="s">
        <v>429</v>
      </c>
      <c r="AF60" s="174">
        <f t="shared" si="12"/>
        <v>0</v>
      </c>
      <c r="AH60" s="175" t="str">
        <f t="shared" si="13"/>
        <v>Y</v>
      </c>
    </row>
    <row r="61" spans="1:34" x14ac:dyDescent="0.3">
      <c r="A61" s="167" t="s">
        <v>201</v>
      </c>
      <c r="B61" s="168"/>
      <c r="C61" s="168"/>
      <c r="D61" s="168"/>
      <c r="E61" s="168"/>
      <c r="F61" s="168"/>
      <c r="G61" s="168"/>
      <c r="H61" s="168" t="str">
        <f t="shared" si="15"/>
        <v>S</v>
      </c>
      <c r="I61" s="168"/>
      <c r="J61" s="168"/>
      <c r="K61" s="168"/>
      <c r="L61" s="168"/>
      <c r="M61" s="168"/>
      <c r="N61" s="168"/>
      <c r="O61" s="168"/>
      <c r="P61" s="168"/>
      <c r="Q61" s="168"/>
      <c r="R61" s="168"/>
      <c r="S61" s="168"/>
      <c r="T61" s="168"/>
      <c r="V61" s="169" t="str">
        <f t="shared" si="9"/>
        <v>Y</v>
      </c>
      <c r="W61" s="170"/>
      <c r="X61" s="168" t="s">
        <v>405</v>
      </c>
      <c r="Y61" s="168" t="s">
        <v>405</v>
      </c>
      <c r="Z61" s="168" t="s">
        <v>405</v>
      </c>
      <c r="AA61" s="171" t="str">
        <f t="shared" si="10"/>
        <v>Y</v>
      </c>
      <c r="AB61" s="172" t="str">
        <f t="shared" si="11"/>
        <v>CP-10</v>
      </c>
      <c r="AC61" s="173"/>
      <c r="AD61" s="173" t="s">
        <v>415</v>
      </c>
      <c r="AE61" s="173" t="s">
        <v>430</v>
      </c>
      <c r="AF61" s="174">
        <f t="shared" si="12"/>
        <v>0</v>
      </c>
      <c r="AH61" s="175" t="str">
        <f t="shared" si="13"/>
        <v>Y</v>
      </c>
    </row>
    <row r="62" spans="1:34" x14ac:dyDescent="0.3">
      <c r="A62" s="167" t="s">
        <v>202</v>
      </c>
      <c r="B62" s="168"/>
      <c r="C62" s="168"/>
      <c r="D62" s="168"/>
      <c r="E62" s="168"/>
      <c r="F62" s="168"/>
      <c r="G62" s="168"/>
      <c r="H62" s="168" t="str">
        <f t="shared" si="15"/>
        <v>S</v>
      </c>
      <c r="I62" s="168"/>
      <c r="J62" s="168"/>
      <c r="K62" s="168"/>
      <c r="L62" s="168"/>
      <c r="M62" s="168"/>
      <c r="N62" s="168"/>
      <c r="O62" s="168"/>
      <c r="P62" s="168"/>
      <c r="Q62" s="168"/>
      <c r="R62" s="168"/>
      <c r="S62" s="168"/>
      <c r="T62" s="168"/>
      <c r="V62" s="169" t="str">
        <f t="shared" si="9"/>
        <v>Y</v>
      </c>
      <c r="W62" s="170"/>
      <c r="X62" s="176" t="s">
        <v>408</v>
      </c>
      <c r="Y62" s="176" t="s">
        <v>408</v>
      </c>
      <c r="Z62" s="176" t="s">
        <v>408</v>
      </c>
      <c r="AA62" s="171" t="str">
        <f t="shared" si="10"/>
        <v>N</v>
      </c>
      <c r="AB62" s="172" t="str">
        <f t="shared" si="11"/>
        <v>CP-13</v>
      </c>
      <c r="AC62" s="173"/>
      <c r="AD62" s="173"/>
      <c r="AE62" s="173"/>
      <c r="AF62" s="174">
        <f t="shared" si="12"/>
        <v>0</v>
      </c>
      <c r="AH62" s="175" t="str">
        <f t="shared" si="13"/>
        <v>N</v>
      </c>
    </row>
    <row r="63" spans="1:34" x14ac:dyDescent="0.3">
      <c r="A63" s="167" t="s">
        <v>203</v>
      </c>
      <c r="B63" s="168"/>
      <c r="C63" s="168"/>
      <c r="D63" s="168"/>
      <c r="E63" s="168"/>
      <c r="F63" s="168" t="str">
        <f>IF(F$5="S","S","x")</f>
        <v>S</v>
      </c>
      <c r="G63" s="168"/>
      <c r="H63" s="168"/>
      <c r="I63" s="168" t="str">
        <f>IF(I$5="S","S","x")</f>
        <v>x</v>
      </c>
      <c r="J63" s="168"/>
      <c r="K63" s="168"/>
      <c r="L63" s="168" t="str">
        <f>IF(L$5="S","S","x")</f>
        <v>S</v>
      </c>
      <c r="M63" s="168" t="str">
        <f>IF(M$5="S","S","x")</f>
        <v>S</v>
      </c>
      <c r="N63" s="168"/>
      <c r="O63" s="168"/>
      <c r="P63" s="168"/>
      <c r="Q63" s="168"/>
      <c r="R63" s="168"/>
      <c r="S63" s="168"/>
      <c r="T63" s="168"/>
      <c r="V63" s="169" t="str">
        <f t="shared" si="9"/>
        <v>Y</v>
      </c>
      <c r="W63" s="170"/>
      <c r="X63" s="168" t="s">
        <v>405</v>
      </c>
      <c r="Y63" s="168" t="s">
        <v>405</v>
      </c>
      <c r="Z63" s="168" t="s">
        <v>405</v>
      </c>
      <c r="AA63" s="171" t="str">
        <f t="shared" si="10"/>
        <v>Y</v>
      </c>
      <c r="AB63" s="172" t="str">
        <f t="shared" si="11"/>
        <v xml:space="preserve">IA-1 </v>
      </c>
      <c r="AC63" s="173"/>
      <c r="AD63" s="173"/>
      <c r="AE63" s="173"/>
      <c r="AF63" s="174">
        <f t="shared" si="12"/>
        <v>0</v>
      </c>
      <c r="AH63" s="175" t="str">
        <f t="shared" si="13"/>
        <v>Y</v>
      </c>
    </row>
    <row r="64" spans="1:34" x14ac:dyDescent="0.3">
      <c r="A64" s="167" t="s">
        <v>204</v>
      </c>
      <c r="B64" s="168"/>
      <c r="C64" s="168"/>
      <c r="D64" s="168"/>
      <c r="E64" s="168"/>
      <c r="F64" s="168"/>
      <c r="G64" s="168"/>
      <c r="H64" s="168"/>
      <c r="I64" s="168"/>
      <c r="J64" s="168"/>
      <c r="K64" s="168"/>
      <c r="L64" s="168"/>
      <c r="M64" s="168" t="str">
        <f>IF(M$5="S","S","x")</f>
        <v>S</v>
      </c>
      <c r="N64" s="168"/>
      <c r="O64" s="168"/>
      <c r="P64" s="168"/>
      <c r="Q64" s="168"/>
      <c r="R64" s="168"/>
      <c r="S64" s="168"/>
      <c r="T64" s="168"/>
      <c r="V64" s="169" t="str">
        <f t="shared" si="9"/>
        <v>Y</v>
      </c>
      <c r="W64" s="170"/>
      <c r="X64" s="168" t="s">
        <v>405</v>
      </c>
      <c r="Y64" s="168" t="s">
        <v>405</v>
      </c>
      <c r="Z64" s="168" t="s">
        <v>405</v>
      </c>
      <c r="AA64" s="171" t="str">
        <f t="shared" si="10"/>
        <v>Y</v>
      </c>
      <c r="AB64" s="172" t="str">
        <f t="shared" si="11"/>
        <v xml:space="preserve">IA-2 </v>
      </c>
      <c r="AC64" s="173" t="s">
        <v>431</v>
      </c>
      <c r="AD64" s="173" t="s">
        <v>432</v>
      </c>
      <c r="AE64" s="173" t="s">
        <v>433</v>
      </c>
      <c r="AF64" s="174" t="str">
        <f t="shared" si="12"/>
        <v>(1) (12)</v>
      </c>
      <c r="AH64" s="175" t="str">
        <f t="shared" si="13"/>
        <v>Y + (1) (12)</v>
      </c>
    </row>
    <row r="65" spans="1:34" x14ac:dyDescent="0.3">
      <c r="A65" s="167" t="s">
        <v>205</v>
      </c>
      <c r="B65" s="168" t="str">
        <f>IF(B$5="S","S","x")</f>
        <v>S</v>
      </c>
      <c r="C65" s="168"/>
      <c r="D65" s="168"/>
      <c r="E65" s="168"/>
      <c r="F65" s="168"/>
      <c r="G65" s="168"/>
      <c r="H65" s="168"/>
      <c r="I65" s="168"/>
      <c r="J65" s="168"/>
      <c r="K65" s="168"/>
      <c r="L65" s="168"/>
      <c r="M65" s="168" t="str">
        <f>IF(M$5="S","S","x")</f>
        <v>S</v>
      </c>
      <c r="N65" s="168"/>
      <c r="O65" s="168"/>
      <c r="P65" s="168"/>
      <c r="Q65" s="168"/>
      <c r="R65" s="168"/>
      <c r="S65" s="168"/>
      <c r="T65" s="168"/>
      <c r="V65" s="169" t="str">
        <f t="shared" si="9"/>
        <v>Y</v>
      </c>
      <c r="W65" s="170"/>
      <c r="X65" s="168" t="s">
        <v>405</v>
      </c>
      <c r="Y65" s="168" t="s">
        <v>405</v>
      </c>
      <c r="Z65" s="168" t="s">
        <v>405</v>
      </c>
      <c r="AA65" s="171" t="str">
        <f t="shared" si="10"/>
        <v>Y</v>
      </c>
      <c r="AB65" s="172" t="str">
        <f t="shared" si="11"/>
        <v xml:space="preserve">IA-4 </v>
      </c>
      <c r="AC65" s="173"/>
      <c r="AD65" s="173"/>
      <c r="AE65" s="173"/>
      <c r="AF65" s="174">
        <f t="shared" si="12"/>
        <v>0</v>
      </c>
      <c r="AH65" s="175" t="str">
        <f t="shared" si="13"/>
        <v>Y</v>
      </c>
    </row>
    <row r="66" spans="1:34" x14ac:dyDescent="0.3">
      <c r="A66" s="167" t="s">
        <v>206</v>
      </c>
      <c r="B66" s="168"/>
      <c r="C66" s="168"/>
      <c r="D66" s="168"/>
      <c r="E66" s="168"/>
      <c r="F66" s="168"/>
      <c r="G66" s="168"/>
      <c r="H66" s="168"/>
      <c r="I66" s="168"/>
      <c r="J66" s="168"/>
      <c r="K66" s="168"/>
      <c r="L66" s="168"/>
      <c r="M66" s="168" t="str">
        <f>IF(M$5="S","S","x")</f>
        <v>S</v>
      </c>
      <c r="N66" s="168"/>
      <c r="O66" s="168"/>
      <c r="P66" s="168"/>
      <c r="Q66" s="168"/>
      <c r="R66" s="168"/>
      <c r="S66" s="168"/>
      <c r="T66" s="168"/>
      <c r="V66" s="169" t="str">
        <f t="shared" si="9"/>
        <v>Y</v>
      </c>
      <c r="W66" s="170"/>
      <c r="X66" s="168" t="s">
        <v>405</v>
      </c>
      <c r="Y66" s="168" t="s">
        <v>405</v>
      </c>
      <c r="Z66" s="168" t="s">
        <v>405</v>
      </c>
      <c r="AA66" s="171" t="str">
        <f t="shared" si="10"/>
        <v>Y</v>
      </c>
      <c r="AB66" s="172" t="str">
        <f t="shared" si="11"/>
        <v xml:space="preserve">IA-5 </v>
      </c>
      <c r="AC66" s="173" t="s">
        <v>434</v>
      </c>
      <c r="AD66" s="173" t="s">
        <v>435</v>
      </c>
      <c r="AE66" s="173" t="s">
        <v>435</v>
      </c>
      <c r="AF66" s="174" t="str">
        <f t="shared" si="12"/>
        <v>(1) (11)</v>
      </c>
      <c r="AH66" s="175" t="str">
        <f t="shared" si="13"/>
        <v>Y + (1) (11)</v>
      </c>
    </row>
    <row r="67" spans="1:34" x14ac:dyDescent="0.3">
      <c r="A67" s="167" t="s">
        <v>207</v>
      </c>
      <c r="B67" s="168"/>
      <c r="C67" s="168"/>
      <c r="D67" s="168"/>
      <c r="E67" s="168"/>
      <c r="F67" s="168"/>
      <c r="G67" s="168"/>
      <c r="H67" s="168"/>
      <c r="I67" s="168"/>
      <c r="J67" s="168"/>
      <c r="K67" s="168"/>
      <c r="L67" s="168"/>
      <c r="M67" s="168" t="str">
        <f>IF(M$5="S","S","x")</f>
        <v>S</v>
      </c>
      <c r="N67" s="168"/>
      <c r="O67" s="168"/>
      <c r="P67" s="168"/>
      <c r="Q67" s="168"/>
      <c r="R67" s="168"/>
      <c r="S67" s="168"/>
      <c r="T67" s="168"/>
      <c r="V67" s="169" t="str">
        <f t="shared" si="9"/>
        <v>Y</v>
      </c>
      <c r="W67" s="170"/>
      <c r="X67" s="168" t="s">
        <v>405</v>
      </c>
      <c r="Y67" s="168" t="s">
        <v>405</v>
      </c>
      <c r="Z67" s="168" t="s">
        <v>405</v>
      </c>
      <c r="AA67" s="171" t="str">
        <f t="shared" si="10"/>
        <v>Y</v>
      </c>
      <c r="AB67" s="172" t="str">
        <f t="shared" si="11"/>
        <v xml:space="preserve">IA-7 </v>
      </c>
      <c r="AC67" s="173"/>
      <c r="AD67" s="173"/>
      <c r="AE67" s="173"/>
      <c r="AF67" s="174">
        <f t="shared" si="12"/>
        <v>0</v>
      </c>
      <c r="AH67" s="175" t="str">
        <f t="shared" si="13"/>
        <v>Y</v>
      </c>
    </row>
    <row r="68" spans="1:34" x14ac:dyDescent="0.3">
      <c r="A68" s="167" t="s">
        <v>208</v>
      </c>
      <c r="B68" s="168"/>
      <c r="C68" s="168"/>
      <c r="D68" s="168"/>
      <c r="E68" s="168"/>
      <c r="F68" s="168"/>
      <c r="G68" s="168"/>
      <c r="H68" s="168"/>
      <c r="I68" s="168"/>
      <c r="J68" s="168"/>
      <c r="K68" s="168"/>
      <c r="L68" s="168"/>
      <c r="M68" s="168" t="str">
        <f>IF(M$5="S","S","x")</f>
        <v>S</v>
      </c>
      <c r="N68" s="168"/>
      <c r="O68" s="168"/>
      <c r="P68" s="168"/>
      <c r="Q68" s="168"/>
      <c r="R68" s="168"/>
      <c r="S68" s="168"/>
      <c r="T68" s="168"/>
      <c r="V68" s="169" t="str">
        <f t="shared" si="9"/>
        <v>Y</v>
      </c>
      <c r="W68" s="170"/>
      <c r="X68" s="168" t="s">
        <v>405</v>
      </c>
      <c r="Y68" s="168" t="s">
        <v>405</v>
      </c>
      <c r="Z68" s="168" t="s">
        <v>405</v>
      </c>
      <c r="AA68" s="171" t="str">
        <f t="shared" si="10"/>
        <v>Y</v>
      </c>
      <c r="AB68" s="172" t="str">
        <f t="shared" si="11"/>
        <v xml:space="preserve">IA-8 </v>
      </c>
      <c r="AC68" s="173" t="s">
        <v>406</v>
      </c>
      <c r="AD68" s="173" t="s">
        <v>406</v>
      </c>
      <c r="AE68" s="173" t="s">
        <v>406</v>
      </c>
      <c r="AF68" s="174" t="str">
        <f t="shared" si="12"/>
        <v>(1) (2) (3) (4)</v>
      </c>
      <c r="AH68" s="175" t="str">
        <f t="shared" si="13"/>
        <v>Y + (1) (2) (3) (4)</v>
      </c>
    </row>
    <row r="69" spans="1:34" x14ac:dyDescent="0.3">
      <c r="A69" s="167" t="s">
        <v>209</v>
      </c>
      <c r="B69" s="168"/>
      <c r="C69" s="168"/>
      <c r="D69" s="168"/>
      <c r="E69" s="168"/>
      <c r="F69" s="168" t="str">
        <f>IF(F$5="S","S","x")</f>
        <v>S</v>
      </c>
      <c r="G69" s="168"/>
      <c r="H69" s="168"/>
      <c r="I69" s="168"/>
      <c r="J69" s="168"/>
      <c r="K69" s="168"/>
      <c r="L69" s="168"/>
      <c r="M69" s="168"/>
      <c r="N69" s="168"/>
      <c r="O69" s="168"/>
      <c r="P69" s="168"/>
      <c r="Q69" s="168"/>
      <c r="R69" s="168"/>
      <c r="S69" s="168"/>
      <c r="T69" s="168"/>
      <c r="V69" s="169" t="str">
        <f t="shared" si="9"/>
        <v>Y</v>
      </c>
      <c r="W69" s="170"/>
      <c r="X69" s="176" t="s">
        <v>408</v>
      </c>
      <c r="Y69" s="176" t="s">
        <v>408</v>
      </c>
      <c r="Z69" s="176" t="s">
        <v>408</v>
      </c>
      <c r="AA69" s="171" t="str">
        <f t="shared" si="10"/>
        <v>N</v>
      </c>
      <c r="AB69" s="172" t="str">
        <f t="shared" si="11"/>
        <v xml:space="preserve">IA-9 </v>
      </c>
      <c r="AC69" s="173"/>
      <c r="AD69" s="173"/>
      <c r="AE69" s="173"/>
      <c r="AF69" s="174">
        <f t="shared" si="12"/>
        <v>0</v>
      </c>
      <c r="AH69" s="175" t="str">
        <f t="shared" si="13"/>
        <v>N</v>
      </c>
    </row>
    <row r="70" spans="1:34" x14ac:dyDescent="0.3">
      <c r="A70" s="167" t="s">
        <v>210</v>
      </c>
      <c r="B70" s="168"/>
      <c r="C70" s="168"/>
      <c r="D70" s="168"/>
      <c r="E70" s="168"/>
      <c r="F70" s="168"/>
      <c r="G70" s="168"/>
      <c r="H70" s="168"/>
      <c r="I70" s="168"/>
      <c r="J70" s="168"/>
      <c r="K70" s="168"/>
      <c r="L70" s="168"/>
      <c r="M70" s="168" t="str">
        <f>IF(M$5="S","S","x")</f>
        <v>S</v>
      </c>
      <c r="N70" s="168"/>
      <c r="O70" s="168"/>
      <c r="P70" s="168"/>
      <c r="Q70" s="168"/>
      <c r="R70" s="168"/>
      <c r="S70" s="168"/>
      <c r="T70" s="168"/>
      <c r="V70" s="169" t="str">
        <f t="shared" si="9"/>
        <v>Y</v>
      </c>
      <c r="W70" s="170"/>
      <c r="X70" s="176" t="s">
        <v>408</v>
      </c>
      <c r="Y70" s="176" t="s">
        <v>408</v>
      </c>
      <c r="Z70" s="176" t="s">
        <v>408</v>
      </c>
      <c r="AA70" s="171" t="str">
        <f t="shared" si="10"/>
        <v>N</v>
      </c>
      <c r="AB70" s="172" t="str">
        <f t="shared" si="11"/>
        <v>IA-10</v>
      </c>
      <c r="AC70" s="173"/>
      <c r="AD70" s="173"/>
      <c r="AE70" s="173"/>
      <c r="AF70" s="174">
        <f t="shared" si="12"/>
        <v>0</v>
      </c>
      <c r="AH70" s="175" t="str">
        <f t="shared" si="13"/>
        <v>N</v>
      </c>
    </row>
    <row r="71" spans="1:34" x14ac:dyDescent="0.3">
      <c r="A71" s="167" t="s">
        <v>211</v>
      </c>
      <c r="B71" s="168" t="str">
        <f>IF(B$5="S","S","x")</f>
        <v>S</v>
      </c>
      <c r="C71" s="168"/>
      <c r="D71" s="168"/>
      <c r="E71" s="168"/>
      <c r="F71" s="168"/>
      <c r="G71" s="168"/>
      <c r="H71" s="168"/>
      <c r="I71" s="168"/>
      <c r="J71" s="168"/>
      <c r="K71" s="168"/>
      <c r="L71" s="168"/>
      <c r="M71" s="168" t="str">
        <f>IF(M$5="S","S","x")</f>
        <v>S</v>
      </c>
      <c r="N71" s="168"/>
      <c r="O71" s="168"/>
      <c r="P71" s="168"/>
      <c r="Q71" s="168"/>
      <c r="R71" s="168"/>
      <c r="S71" s="168"/>
      <c r="T71" s="168"/>
      <c r="V71" s="169" t="str">
        <f t="shared" si="9"/>
        <v>Y</v>
      </c>
      <c r="W71" s="170"/>
      <c r="X71" s="176" t="s">
        <v>408</v>
      </c>
      <c r="Y71" s="176" t="s">
        <v>408</v>
      </c>
      <c r="Z71" s="176" t="s">
        <v>408</v>
      </c>
      <c r="AA71" s="171" t="str">
        <f t="shared" si="10"/>
        <v>N</v>
      </c>
      <c r="AB71" s="172" t="str">
        <f t="shared" si="11"/>
        <v>IA-11</v>
      </c>
      <c r="AC71" s="173"/>
      <c r="AD71" s="173"/>
      <c r="AE71" s="173"/>
      <c r="AF71" s="174">
        <f t="shared" si="12"/>
        <v>0</v>
      </c>
      <c r="AH71" s="175" t="str">
        <f t="shared" si="13"/>
        <v>N</v>
      </c>
    </row>
    <row r="72" spans="1:34" x14ac:dyDescent="0.3">
      <c r="A72" s="167" t="s">
        <v>212</v>
      </c>
      <c r="B72" s="168"/>
      <c r="C72" s="168"/>
      <c r="D72" s="168"/>
      <c r="E72" s="168"/>
      <c r="F72" s="168"/>
      <c r="G72" s="168"/>
      <c r="H72" s="168" t="str">
        <f t="shared" ref="H72:H81" si="16">IF(H$5="S","S","x")</f>
        <v>S</v>
      </c>
      <c r="I72" s="168"/>
      <c r="J72" s="168"/>
      <c r="K72" s="168" t="str">
        <f t="shared" ref="K72:K79" si="17">IF(K$5="S","S","x")</f>
        <v>S</v>
      </c>
      <c r="L72" s="168"/>
      <c r="M72" s="168"/>
      <c r="N72" s="168"/>
      <c r="O72" s="168"/>
      <c r="P72" s="168"/>
      <c r="Q72" s="168" t="str">
        <f>IF(Q$5="S","S","x")</f>
        <v>S</v>
      </c>
      <c r="R72" s="168"/>
      <c r="S72" s="168"/>
      <c r="T72" s="168"/>
      <c r="V72" s="169" t="str">
        <f t="shared" si="9"/>
        <v>Y</v>
      </c>
      <c r="W72" s="170"/>
      <c r="X72" s="168" t="s">
        <v>405</v>
      </c>
      <c r="Y72" s="168" t="s">
        <v>405</v>
      </c>
      <c r="Z72" s="168" t="s">
        <v>405</v>
      </c>
      <c r="AA72" s="171" t="str">
        <f t="shared" si="10"/>
        <v>Y</v>
      </c>
      <c r="AB72" s="172" t="str">
        <f t="shared" si="11"/>
        <v xml:space="preserve">IR-1 </v>
      </c>
      <c r="AC72" s="173"/>
      <c r="AD72" s="173"/>
      <c r="AE72" s="173"/>
      <c r="AF72" s="174">
        <f t="shared" si="12"/>
        <v>0</v>
      </c>
      <c r="AH72" s="175" t="str">
        <f t="shared" si="13"/>
        <v>Y</v>
      </c>
    </row>
    <row r="73" spans="1:34" x14ac:dyDescent="0.3">
      <c r="A73" s="167" t="s">
        <v>213</v>
      </c>
      <c r="B73" s="168"/>
      <c r="C73" s="168"/>
      <c r="D73" s="168"/>
      <c r="E73" s="168"/>
      <c r="F73" s="168"/>
      <c r="G73" s="168"/>
      <c r="H73" s="168" t="str">
        <f t="shared" si="16"/>
        <v>S</v>
      </c>
      <c r="I73" s="168"/>
      <c r="J73" s="168"/>
      <c r="K73" s="168" t="str">
        <f t="shared" si="17"/>
        <v>S</v>
      </c>
      <c r="L73" s="168"/>
      <c r="M73" s="168"/>
      <c r="N73" s="168"/>
      <c r="O73" s="168"/>
      <c r="P73" s="168"/>
      <c r="Q73" s="168" t="str">
        <f>IF(Q$5="S","S","x")</f>
        <v>S</v>
      </c>
      <c r="R73" s="168"/>
      <c r="S73" s="168"/>
      <c r="T73" s="168"/>
      <c r="V73" s="169" t="str">
        <f t="shared" ref="V73:V104" si="18">IF(COUNTIF(B73:T73,"S")&gt;0,"Y","N")</f>
        <v>Y</v>
      </c>
      <c r="W73" s="170"/>
      <c r="X73" s="168" t="s">
        <v>405</v>
      </c>
      <c r="Y73" s="168" t="s">
        <v>405</v>
      </c>
      <c r="Z73" s="168" t="s">
        <v>405</v>
      </c>
      <c r="AA73" s="171" t="str">
        <f t="shared" ref="AA73:AA104" si="19">IF($X$5="Low",X73,IF($X$5="Moderate",Y73,IF($X$5="High",Z73)))</f>
        <v>Y</v>
      </c>
      <c r="AB73" s="172" t="str">
        <f t="shared" ref="AB73:AB104" si="20">LEFT(A73,5)</f>
        <v xml:space="preserve">IR-2 </v>
      </c>
      <c r="AC73" s="173"/>
      <c r="AD73" s="173"/>
      <c r="AE73" s="173" t="s">
        <v>417</v>
      </c>
      <c r="AF73" s="174">
        <f t="shared" ref="AF73:AF104" si="21">IF($X$5="Low",AC73,IF($X$5="Moderate",AD73,IF($X$5="High",AE73)))</f>
        <v>0</v>
      </c>
      <c r="AH73" s="175" t="str">
        <f t="shared" ref="AH73:AH104" si="22">IF(V73="N","N",IF(OR(AF73="",AF73=0),AA73,CONCATENATE(AA73," + ",AF73)))</f>
        <v>Y</v>
      </c>
    </row>
    <row r="74" spans="1:34" x14ac:dyDescent="0.3">
      <c r="A74" s="167" t="s">
        <v>214</v>
      </c>
      <c r="B74" s="168"/>
      <c r="C74" s="168"/>
      <c r="D74" s="168"/>
      <c r="E74" s="168"/>
      <c r="F74" s="168"/>
      <c r="G74" s="168"/>
      <c r="H74" s="168" t="str">
        <f t="shared" si="16"/>
        <v>S</v>
      </c>
      <c r="I74" s="168"/>
      <c r="J74" s="168"/>
      <c r="K74" s="168" t="str">
        <f t="shared" si="17"/>
        <v>S</v>
      </c>
      <c r="L74" s="168"/>
      <c r="M74" s="168"/>
      <c r="N74" s="168"/>
      <c r="O74" s="168"/>
      <c r="P74" s="168"/>
      <c r="Q74" s="168"/>
      <c r="R74" s="168"/>
      <c r="S74" s="168"/>
      <c r="T74" s="168"/>
      <c r="V74" s="169" t="str">
        <f t="shared" si="18"/>
        <v>Y</v>
      </c>
      <c r="W74" s="170"/>
      <c r="X74" s="176" t="s">
        <v>408</v>
      </c>
      <c r="Y74" s="168" t="s">
        <v>405</v>
      </c>
      <c r="Z74" s="168" t="s">
        <v>405</v>
      </c>
      <c r="AA74" s="171" t="str">
        <f t="shared" si="19"/>
        <v>N</v>
      </c>
      <c r="AB74" s="172" t="str">
        <f t="shared" si="20"/>
        <v xml:space="preserve">IR-3 </v>
      </c>
      <c r="AC74" s="173"/>
      <c r="AD74" s="173" t="s">
        <v>415</v>
      </c>
      <c r="AE74" s="173" t="s">
        <v>415</v>
      </c>
      <c r="AF74" s="174">
        <f t="shared" si="21"/>
        <v>0</v>
      </c>
      <c r="AH74" s="175" t="str">
        <f t="shared" si="22"/>
        <v>N</v>
      </c>
    </row>
    <row r="75" spans="1:34" x14ac:dyDescent="0.3">
      <c r="A75" s="167" t="s">
        <v>215</v>
      </c>
      <c r="B75" s="168"/>
      <c r="C75" s="168"/>
      <c r="D75" s="168"/>
      <c r="E75" s="168"/>
      <c r="F75" s="168"/>
      <c r="G75" s="168"/>
      <c r="H75" s="168" t="str">
        <f t="shared" si="16"/>
        <v>S</v>
      </c>
      <c r="I75" s="168"/>
      <c r="J75" s="168"/>
      <c r="K75" s="168" t="str">
        <f t="shared" si="17"/>
        <v>S</v>
      </c>
      <c r="L75" s="168"/>
      <c r="M75" s="168"/>
      <c r="N75" s="168"/>
      <c r="O75" s="168"/>
      <c r="P75" s="168"/>
      <c r="Q75" s="168"/>
      <c r="R75" s="168"/>
      <c r="S75" s="168"/>
      <c r="T75" s="168"/>
      <c r="V75" s="169" t="str">
        <f t="shared" si="18"/>
        <v>Y</v>
      </c>
      <c r="W75" s="170"/>
      <c r="X75" s="168" t="s">
        <v>405</v>
      </c>
      <c r="Y75" s="168" t="s">
        <v>405</v>
      </c>
      <c r="Z75" s="168" t="s">
        <v>405</v>
      </c>
      <c r="AA75" s="171" t="str">
        <f t="shared" si="19"/>
        <v>Y</v>
      </c>
      <c r="AB75" s="172" t="str">
        <f t="shared" si="20"/>
        <v xml:space="preserve">IR-4 </v>
      </c>
      <c r="AC75" s="173"/>
      <c r="AD75" s="173" t="s">
        <v>411</v>
      </c>
      <c r="AE75" s="173" t="s">
        <v>436</v>
      </c>
      <c r="AF75" s="174">
        <f t="shared" si="21"/>
        <v>0</v>
      </c>
      <c r="AH75" s="175" t="str">
        <f t="shared" si="22"/>
        <v>Y</v>
      </c>
    </row>
    <row r="76" spans="1:34" x14ac:dyDescent="0.3">
      <c r="A76" s="167" t="s">
        <v>216</v>
      </c>
      <c r="B76" s="168"/>
      <c r="C76" s="168"/>
      <c r="D76" s="168"/>
      <c r="E76" s="168"/>
      <c r="F76" s="168"/>
      <c r="G76" s="168"/>
      <c r="H76" s="168" t="str">
        <f t="shared" si="16"/>
        <v>S</v>
      </c>
      <c r="I76" s="168"/>
      <c r="J76" s="168"/>
      <c r="K76" s="168" t="str">
        <f t="shared" si="17"/>
        <v>S</v>
      </c>
      <c r="L76" s="168"/>
      <c r="M76" s="168"/>
      <c r="N76" s="168"/>
      <c r="O76" s="168"/>
      <c r="P76" s="168"/>
      <c r="Q76" s="168"/>
      <c r="R76" s="168"/>
      <c r="S76" s="168"/>
      <c r="T76" s="168"/>
      <c r="V76" s="169" t="str">
        <f t="shared" si="18"/>
        <v>Y</v>
      </c>
      <c r="W76" s="170"/>
      <c r="X76" s="168" t="s">
        <v>405</v>
      </c>
      <c r="Y76" s="168" t="s">
        <v>405</v>
      </c>
      <c r="Z76" s="168" t="s">
        <v>405</v>
      </c>
      <c r="AA76" s="171" t="str">
        <f t="shared" si="19"/>
        <v>Y</v>
      </c>
      <c r="AB76" s="172" t="str">
        <f t="shared" si="20"/>
        <v xml:space="preserve">IR-5 </v>
      </c>
      <c r="AC76" s="173"/>
      <c r="AD76" s="173"/>
      <c r="AE76" s="173" t="s">
        <v>411</v>
      </c>
      <c r="AF76" s="174">
        <f t="shared" si="21"/>
        <v>0</v>
      </c>
      <c r="AH76" s="175" t="str">
        <f t="shared" si="22"/>
        <v>Y</v>
      </c>
    </row>
    <row r="77" spans="1:34" x14ac:dyDescent="0.3">
      <c r="A77" s="167" t="s">
        <v>217</v>
      </c>
      <c r="B77" s="168"/>
      <c r="C77" s="168"/>
      <c r="D77" s="168"/>
      <c r="E77" s="168"/>
      <c r="F77" s="168"/>
      <c r="G77" s="168"/>
      <c r="H77" s="168" t="str">
        <f t="shared" si="16"/>
        <v>S</v>
      </c>
      <c r="I77" s="168"/>
      <c r="J77" s="168"/>
      <c r="K77" s="168" t="str">
        <f t="shared" si="17"/>
        <v>S</v>
      </c>
      <c r="L77" s="168"/>
      <c r="M77" s="168"/>
      <c r="N77" s="168"/>
      <c r="O77" s="168"/>
      <c r="P77" s="168"/>
      <c r="Q77" s="168"/>
      <c r="R77" s="168"/>
      <c r="S77" s="168"/>
      <c r="T77" s="168"/>
      <c r="V77" s="169" t="str">
        <f t="shared" si="18"/>
        <v>Y</v>
      </c>
      <c r="W77" s="170"/>
      <c r="X77" s="168" t="s">
        <v>405</v>
      </c>
      <c r="Y77" s="168" t="s">
        <v>405</v>
      </c>
      <c r="Z77" s="168" t="s">
        <v>405</v>
      </c>
      <c r="AA77" s="171" t="str">
        <f t="shared" si="19"/>
        <v>Y</v>
      </c>
      <c r="AB77" s="172" t="str">
        <f t="shared" si="20"/>
        <v xml:space="preserve">IR-6 </v>
      </c>
      <c r="AC77" s="173"/>
      <c r="AD77" s="173" t="s">
        <v>411</v>
      </c>
      <c r="AE77" s="173" t="s">
        <v>411</v>
      </c>
      <c r="AF77" s="174">
        <f t="shared" si="21"/>
        <v>0</v>
      </c>
      <c r="AH77" s="175" t="str">
        <f t="shared" si="22"/>
        <v>Y</v>
      </c>
    </row>
    <row r="78" spans="1:34" x14ac:dyDescent="0.3">
      <c r="A78" s="167" t="s">
        <v>218</v>
      </c>
      <c r="B78" s="168"/>
      <c r="C78" s="168"/>
      <c r="D78" s="168"/>
      <c r="E78" s="168"/>
      <c r="F78" s="168"/>
      <c r="G78" s="168"/>
      <c r="H78" s="168" t="str">
        <f t="shared" si="16"/>
        <v>S</v>
      </c>
      <c r="I78" s="168"/>
      <c r="J78" s="168"/>
      <c r="K78" s="168" t="str">
        <f t="shared" si="17"/>
        <v>S</v>
      </c>
      <c r="L78" s="168"/>
      <c r="M78" s="168"/>
      <c r="N78" s="168"/>
      <c r="O78" s="168"/>
      <c r="P78" s="168"/>
      <c r="Q78" s="168" t="str">
        <f>IF(Q$5="S","S","x")</f>
        <v>S</v>
      </c>
      <c r="R78" s="168"/>
      <c r="S78" s="168"/>
      <c r="T78" s="168"/>
      <c r="V78" s="169" t="str">
        <f t="shared" si="18"/>
        <v>Y</v>
      </c>
      <c r="W78" s="170"/>
      <c r="X78" s="168" t="s">
        <v>405</v>
      </c>
      <c r="Y78" s="168" t="s">
        <v>405</v>
      </c>
      <c r="Z78" s="168" t="s">
        <v>405</v>
      </c>
      <c r="AA78" s="171" t="str">
        <f t="shared" si="19"/>
        <v>Y</v>
      </c>
      <c r="AB78" s="172" t="str">
        <f t="shared" si="20"/>
        <v xml:space="preserve">IR-7 </v>
      </c>
      <c r="AC78" s="173"/>
      <c r="AD78" s="173" t="s">
        <v>411</v>
      </c>
      <c r="AE78" s="173" t="s">
        <v>411</v>
      </c>
      <c r="AF78" s="174">
        <f t="shared" si="21"/>
        <v>0</v>
      </c>
      <c r="AH78" s="175" t="str">
        <f t="shared" si="22"/>
        <v>Y</v>
      </c>
    </row>
    <row r="79" spans="1:34" x14ac:dyDescent="0.3">
      <c r="A79" s="167" t="s">
        <v>219</v>
      </c>
      <c r="B79" s="168"/>
      <c r="C79" s="168"/>
      <c r="D79" s="168"/>
      <c r="E79" s="168"/>
      <c r="F79" s="168"/>
      <c r="G79" s="168"/>
      <c r="H79" s="168" t="str">
        <f t="shared" si="16"/>
        <v>S</v>
      </c>
      <c r="I79" s="168"/>
      <c r="J79" s="168"/>
      <c r="K79" s="168" t="str">
        <f t="shared" si="17"/>
        <v>S</v>
      </c>
      <c r="L79" s="168"/>
      <c r="M79" s="168"/>
      <c r="N79" s="168"/>
      <c r="O79" s="168"/>
      <c r="P79" s="168"/>
      <c r="Q79" s="168" t="str">
        <f>IF(Q$5="S","S","x")</f>
        <v>S</v>
      </c>
      <c r="R79" s="168"/>
      <c r="S79" s="168"/>
      <c r="T79" s="168"/>
      <c r="V79" s="169" t="str">
        <f t="shared" si="18"/>
        <v>Y</v>
      </c>
      <c r="W79" s="170"/>
      <c r="X79" s="168" t="s">
        <v>405</v>
      </c>
      <c r="Y79" s="168" t="s">
        <v>405</v>
      </c>
      <c r="Z79" s="168" t="s">
        <v>405</v>
      </c>
      <c r="AA79" s="171" t="str">
        <f t="shared" si="19"/>
        <v>Y</v>
      </c>
      <c r="AB79" s="172" t="str">
        <f t="shared" si="20"/>
        <v xml:space="preserve">IR-8 </v>
      </c>
      <c r="AC79" s="173"/>
      <c r="AD79" s="173"/>
      <c r="AE79" s="173"/>
      <c r="AF79" s="174">
        <f t="shared" si="21"/>
        <v>0</v>
      </c>
      <c r="AH79" s="175" t="str">
        <f t="shared" si="22"/>
        <v>Y</v>
      </c>
    </row>
    <row r="80" spans="1:34" x14ac:dyDescent="0.3">
      <c r="A80" s="167" t="s">
        <v>220</v>
      </c>
      <c r="B80" s="168"/>
      <c r="C80" s="168"/>
      <c r="D80" s="168"/>
      <c r="E80" s="168"/>
      <c r="F80" s="168"/>
      <c r="G80" s="168"/>
      <c r="H80" s="168" t="str">
        <f t="shared" si="16"/>
        <v>S</v>
      </c>
      <c r="I80" s="168"/>
      <c r="J80" s="168"/>
      <c r="K80" s="168"/>
      <c r="L80" s="168"/>
      <c r="M80" s="168"/>
      <c r="N80" s="168"/>
      <c r="O80" s="168"/>
      <c r="P80" s="168"/>
      <c r="Q80" s="168"/>
      <c r="R80" s="168"/>
      <c r="S80" s="168"/>
      <c r="T80" s="168"/>
      <c r="V80" s="169" t="str">
        <f t="shared" si="18"/>
        <v>Y</v>
      </c>
      <c r="W80" s="170"/>
      <c r="X80" s="176" t="s">
        <v>408</v>
      </c>
      <c r="Y80" s="176" t="s">
        <v>408</v>
      </c>
      <c r="Z80" s="176" t="s">
        <v>408</v>
      </c>
      <c r="AA80" s="171" t="str">
        <f t="shared" si="19"/>
        <v>N</v>
      </c>
      <c r="AB80" s="172" t="str">
        <f t="shared" si="20"/>
        <v xml:space="preserve">IR-9 </v>
      </c>
      <c r="AC80" s="173"/>
      <c r="AD80" s="173"/>
      <c r="AE80" s="173"/>
      <c r="AF80" s="174">
        <f t="shared" si="21"/>
        <v>0</v>
      </c>
      <c r="AH80" s="175" t="str">
        <f t="shared" si="22"/>
        <v>N</v>
      </c>
    </row>
    <row r="81" spans="1:34" x14ac:dyDescent="0.3">
      <c r="A81" s="167" t="s">
        <v>221</v>
      </c>
      <c r="B81" s="168"/>
      <c r="C81" s="168"/>
      <c r="D81" s="168"/>
      <c r="E81" s="168"/>
      <c r="F81" s="168"/>
      <c r="G81" s="168"/>
      <c r="H81" s="168" t="str">
        <f t="shared" si="16"/>
        <v>S</v>
      </c>
      <c r="I81" s="168"/>
      <c r="J81" s="168"/>
      <c r="K81" s="168"/>
      <c r="L81" s="168"/>
      <c r="M81" s="168"/>
      <c r="N81" s="168"/>
      <c r="O81" s="168"/>
      <c r="P81" s="168"/>
      <c r="Q81" s="168"/>
      <c r="R81" s="168"/>
      <c r="S81" s="168"/>
      <c r="T81" s="168"/>
      <c r="V81" s="169" t="str">
        <f t="shared" si="18"/>
        <v>Y</v>
      </c>
      <c r="W81" s="170"/>
      <c r="X81" s="176" t="s">
        <v>408</v>
      </c>
      <c r="Y81" s="176" t="s">
        <v>408</v>
      </c>
      <c r="Z81" s="176" t="s">
        <v>408</v>
      </c>
      <c r="AA81" s="171" t="str">
        <f t="shared" si="19"/>
        <v>N</v>
      </c>
      <c r="AB81" s="172" t="str">
        <f t="shared" si="20"/>
        <v>IR-10</v>
      </c>
      <c r="AC81" s="173"/>
      <c r="AD81" s="173"/>
      <c r="AE81" s="173"/>
      <c r="AF81" s="174">
        <f t="shared" si="21"/>
        <v>0</v>
      </c>
      <c r="AH81" s="175" t="str">
        <f t="shared" si="22"/>
        <v>N</v>
      </c>
    </row>
    <row r="82" spans="1:34" x14ac:dyDescent="0.3">
      <c r="A82" s="167" t="s">
        <v>222</v>
      </c>
      <c r="B82" s="168"/>
      <c r="C82" s="168"/>
      <c r="D82" s="168"/>
      <c r="E82" s="168"/>
      <c r="F82" s="168" t="str">
        <f t="shared" ref="F82:F88" si="23">IF(F$5="S","S","x")</f>
        <v>S</v>
      </c>
      <c r="G82" s="168"/>
      <c r="H82" s="168"/>
      <c r="I82" s="168"/>
      <c r="J82" s="168"/>
      <c r="K82" s="168"/>
      <c r="L82" s="168"/>
      <c r="M82" s="168"/>
      <c r="N82" s="168"/>
      <c r="O82" s="168" t="str">
        <f>IF(O$5="S","S","x")</f>
        <v>S</v>
      </c>
      <c r="P82" s="168"/>
      <c r="Q82" s="168"/>
      <c r="R82" s="168"/>
      <c r="S82" s="168"/>
      <c r="T82" s="168"/>
      <c r="V82" s="169" t="str">
        <f t="shared" si="18"/>
        <v>Y</v>
      </c>
      <c r="W82" s="170"/>
      <c r="X82" s="168" t="s">
        <v>405</v>
      </c>
      <c r="Y82" s="168" t="s">
        <v>405</v>
      </c>
      <c r="Z82" s="168" t="s">
        <v>405</v>
      </c>
      <c r="AA82" s="171" t="str">
        <f t="shared" si="19"/>
        <v>Y</v>
      </c>
      <c r="AB82" s="172" t="str">
        <f t="shared" si="20"/>
        <v xml:space="preserve">MA-1 </v>
      </c>
      <c r="AC82" s="173"/>
      <c r="AD82" s="173"/>
      <c r="AE82" s="173"/>
      <c r="AF82" s="174">
        <f t="shared" si="21"/>
        <v>0</v>
      </c>
      <c r="AH82" s="175" t="str">
        <f t="shared" si="22"/>
        <v>Y</v>
      </c>
    </row>
    <row r="83" spans="1:34" x14ac:dyDescent="0.3">
      <c r="A83" s="167" t="s">
        <v>223</v>
      </c>
      <c r="B83" s="168"/>
      <c r="C83" s="168"/>
      <c r="D83" s="168"/>
      <c r="E83" s="168"/>
      <c r="F83" s="168" t="str">
        <f t="shared" si="23"/>
        <v>S</v>
      </c>
      <c r="G83" s="168"/>
      <c r="H83" s="168"/>
      <c r="I83" s="168"/>
      <c r="J83" s="168"/>
      <c r="K83" s="168"/>
      <c r="L83" s="168"/>
      <c r="M83" s="168"/>
      <c r="N83" s="168"/>
      <c r="O83" s="168" t="str">
        <f>IF(O$5="S","S","x")</f>
        <v>S</v>
      </c>
      <c r="P83" s="168"/>
      <c r="Q83" s="168"/>
      <c r="R83" s="168"/>
      <c r="S83" s="168"/>
      <c r="T83" s="168"/>
      <c r="V83" s="169" t="str">
        <f t="shared" si="18"/>
        <v>Y</v>
      </c>
      <c r="W83" s="170"/>
      <c r="X83" s="168" t="s">
        <v>405</v>
      </c>
      <c r="Y83" s="168" t="s">
        <v>405</v>
      </c>
      <c r="Z83" s="168" t="s">
        <v>405</v>
      </c>
      <c r="AA83" s="171" t="str">
        <f t="shared" si="19"/>
        <v>Y</v>
      </c>
      <c r="AB83" s="172" t="str">
        <f t="shared" si="20"/>
        <v xml:space="preserve">MA-2 </v>
      </c>
      <c r="AC83" s="173"/>
      <c r="AD83" s="173"/>
      <c r="AE83" s="173" t="s">
        <v>415</v>
      </c>
      <c r="AF83" s="174">
        <f t="shared" si="21"/>
        <v>0</v>
      </c>
      <c r="AH83" s="175" t="str">
        <f t="shared" si="22"/>
        <v>Y</v>
      </c>
    </row>
    <row r="84" spans="1:34" x14ac:dyDescent="0.3">
      <c r="A84" s="167" t="s">
        <v>224</v>
      </c>
      <c r="B84" s="168"/>
      <c r="C84" s="168"/>
      <c r="D84" s="168"/>
      <c r="E84" s="168"/>
      <c r="F84" s="168" t="str">
        <f t="shared" si="23"/>
        <v>S</v>
      </c>
      <c r="G84" s="168"/>
      <c r="H84" s="168"/>
      <c r="I84" s="168"/>
      <c r="J84" s="168"/>
      <c r="K84" s="168" t="str">
        <f>IF(K$5="S","S","x")</f>
        <v>S</v>
      </c>
      <c r="L84" s="168"/>
      <c r="M84" s="168"/>
      <c r="N84" s="168"/>
      <c r="O84" s="168" t="str">
        <f>IF(O$5="S","S","x")</f>
        <v>S</v>
      </c>
      <c r="P84" s="168"/>
      <c r="Q84" s="168"/>
      <c r="R84" s="168"/>
      <c r="S84" s="168"/>
      <c r="T84" s="168"/>
      <c r="V84" s="169" t="str">
        <f t="shared" si="18"/>
        <v>Y</v>
      </c>
      <c r="W84" s="170"/>
      <c r="X84" s="176" t="s">
        <v>408</v>
      </c>
      <c r="Y84" s="168" t="s">
        <v>405</v>
      </c>
      <c r="Z84" s="168" t="s">
        <v>405</v>
      </c>
      <c r="AA84" s="171" t="str">
        <f t="shared" si="19"/>
        <v>N</v>
      </c>
      <c r="AB84" s="172" t="str">
        <f t="shared" si="20"/>
        <v xml:space="preserve">MA-3 </v>
      </c>
      <c r="AC84" s="173"/>
      <c r="AD84" s="173" t="s">
        <v>417</v>
      </c>
      <c r="AE84" s="173" t="s">
        <v>424</v>
      </c>
      <c r="AF84" s="174">
        <f t="shared" si="21"/>
        <v>0</v>
      </c>
      <c r="AH84" s="175" t="str">
        <f t="shared" si="22"/>
        <v>N</v>
      </c>
    </row>
    <row r="85" spans="1:34" x14ac:dyDescent="0.3">
      <c r="A85" s="167" t="s">
        <v>225</v>
      </c>
      <c r="B85" s="168"/>
      <c r="C85" s="168"/>
      <c r="D85" s="168"/>
      <c r="E85" s="168"/>
      <c r="F85" s="168" t="str">
        <f t="shared" si="23"/>
        <v>S</v>
      </c>
      <c r="G85" s="168"/>
      <c r="H85" s="168"/>
      <c r="I85" s="168"/>
      <c r="J85" s="168"/>
      <c r="K85" s="168"/>
      <c r="L85" s="168"/>
      <c r="M85" s="168"/>
      <c r="N85" s="168"/>
      <c r="O85" s="168"/>
      <c r="P85" s="168"/>
      <c r="Q85" s="168"/>
      <c r="R85" s="168"/>
      <c r="S85" s="168"/>
      <c r="T85" s="168"/>
      <c r="V85" s="169" t="str">
        <f t="shared" si="18"/>
        <v>Y</v>
      </c>
      <c r="W85" s="170"/>
      <c r="X85" s="168" t="s">
        <v>405</v>
      </c>
      <c r="Y85" s="168" t="s">
        <v>405</v>
      </c>
      <c r="Z85" s="168" t="s">
        <v>405</v>
      </c>
      <c r="AA85" s="171" t="str">
        <f t="shared" si="19"/>
        <v>Y</v>
      </c>
      <c r="AB85" s="172" t="str">
        <f t="shared" si="20"/>
        <v xml:space="preserve">MA-4 </v>
      </c>
      <c r="AC85" s="173"/>
      <c r="AD85" s="173" t="s">
        <v>415</v>
      </c>
      <c r="AE85" s="173" t="s">
        <v>437</v>
      </c>
      <c r="AF85" s="174">
        <f t="shared" si="21"/>
        <v>0</v>
      </c>
      <c r="AH85" s="175" t="str">
        <f t="shared" si="22"/>
        <v>Y</v>
      </c>
    </row>
    <row r="86" spans="1:34" x14ac:dyDescent="0.3">
      <c r="A86" s="167" t="s">
        <v>226</v>
      </c>
      <c r="B86" s="168"/>
      <c r="C86" s="168"/>
      <c r="D86" s="168"/>
      <c r="E86" s="168"/>
      <c r="F86" s="168" t="str">
        <f t="shared" si="23"/>
        <v>S</v>
      </c>
      <c r="G86" s="168"/>
      <c r="H86" s="168"/>
      <c r="I86" s="168"/>
      <c r="J86" s="168"/>
      <c r="K86" s="168"/>
      <c r="L86" s="168"/>
      <c r="M86" s="168"/>
      <c r="N86" s="168"/>
      <c r="O86" s="168"/>
      <c r="P86" s="168"/>
      <c r="Q86" s="168"/>
      <c r="R86" s="168"/>
      <c r="S86" s="168"/>
      <c r="T86" s="168"/>
      <c r="V86" s="169" t="str">
        <f t="shared" si="18"/>
        <v>Y</v>
      </c>
      <c r="W86" s="170"/>
      <c r="X86" s="168" t="s">
        <v>405</v>
      </c>
      <c r="Y86" s="168" t="s">
        <v>405</v>
      </c>
      <c r="Z86" s="168" t="s">
        <v>405</v>
      </c>
      <c r="AA86" s="171" t="str">
        <f t="shared" si="19"/>
        <v>Y</v>
      </c>
      <c r="AB86" s="172" t="str">
        <f t="shared" si="20"/>
        <v xml:space="preserve">MA-5 </v>
      </c>
      <c r="AC86" s="173"/>
      <c r="AD86" s="173"/>
      <c r="AE86" s="173" t="s">
        <v>411</v>
      </c>
      <c r="AF86" s="174">
        <f t="shared" si="21"/>
        <v>0</v>
      </c>
      <c r="AH86" s="175" t="str">
        <f t="shared" si="22"/>
        <v>Y</v>
      </c>
    </row>
    <row r="87" spans="1:34" x14ac:dyDescent="0.3">
      <c r="A87" s="167" t="s">
        <v>227</v>
      </c>
      <c r="B87" s="168"/>
      <c r="C87" s="168"/>
      <c r="D87" s="168"/>
      <c r="E87" s="168"/>
      <c r="F87" s="168" t="str">
        <f t="shared" si="23"/>
        <v>S</v>
      </c>
      <c r="G87" s="168"/>
      <c r="H87" s="168"/>
      <c r="I87" s="168"/>
      <c r="J87" s="168"/>
      <c r="K87" s="168"/>
      <c r="L87" s="168"/>
      <c r="M87" s="168"/>
      <c r="N87" s="168"/>
      <c r="O87" s="168" t="str">
        <f>IF(O$5="S","S","x")</f>
        <v>S</v>
      </c>
      <c r="P87" s="168"/>
      <c r="Q87" s="168"/>
      <c r="R87" s="168"/>
      <c r="S87" s="168"/>
      <c r="T87" s="168"/>
      <c r="V87" s="169" t="str">
        <f t="shared" si="18"/>
        <v>Y</v>
      </c>
      <c r="W87" s="170"/>
      <c r="X87" s="176" t="s">
        <v>408</v>
      </c>
      <c r="Y87" s="168" t="s">
        <v>405</v>
      </c>
      <c r="Z87" s="168" t="s">
        <v>405</v>
      </c>
      <c r="AA87" s="171" t="str">
        <f t="shared" si="19"/>
        <v>N</v>
      </c>
      <c r="AB87" s="172" t="str">
        <f t="shared" si="20"/>
        <v xml:space="preserve">MA-6 </v>
      </c>
      <c r="AC87" s="173"/>
      <c r="AD87" s="173"/>
      <c r="AE87" s="173"/>
      <c r="AF87" s="174">
        <f t="shared" si="21"/>
        <v>0</v>
      </c>
      <c r="AH87" s="175" t="str">
        <f t="shared" si="22"/>
        <v>N</v>
      </c>
    </row>
    <row r="88" spans="1:34" x14ac:dyDescent="0.3">
      <c r="A88" s="167" t="s">
        <v>228</v>
      </c>
      <c r="B88" s="168"/>
      <c r="C88" s="168"/>
      <c r="D88" s="168"/>
      <c r="E88" s="168"/>
      <c r="F88" s="168" t="str">
        <f t="shared" si="23"/>
        <v>S</v>
      </c>
      <c r="G88" s="168"/>
      <c r="H88" s="168"/>
      <c r="I88" s="168"/>
      <c r="J88" s="168"/>
      <c r="K88" s="168"/>
      <c r="L88" s="168"/>
      <c r="M88" s="168"/>
      <c r="N88" s="168"/>
      <c r="O88" s="168" t="str">
        <f>IF(O$5="S","S","x")</f>
        <v>S</v>
      </c>
      <c r="P88" s="168"/>
      <c r="Q88" s="168"/>
      <c r="R88" s="168"/>
      <c r="S88" s="168"/>
      <c r="T88" s="168"/>
      <c r="V88" s="169" t="str">
        <f t="shared" si="18"/>
        <v>Y</v>
      </c>
      <c r="W88" s="170"/>
      <c r="X88" s="168" t="s">
        <v>405</v>
      </c>
      <c r="Y88" s="168" t="s">
        <v>405</v>
      </c>
      <c r="Z88" s="168" t="s">
        <v>405</v>
      </c>
      <c r="AA88" s="171" t="str">
        <f t="shared" si="19"/>
        <v>Y</v>
      </c>
      <c r="AB88" s="172" t="str">
        <f t="shared" si="20"/>
        <v xml:space="preserve">MP-1 </v>
      </c>
      <c r="AC88" s="173"/>
      <c r="AD88" s="173"/>
      <c r="AE88" s="173"/>
      <c r="AF88" s="174">
        <f t="shared" si="21"/>
        <v>0</v>
      </c>
      <c r="AH88" s="175" t="str">
        <f t="shared" si="22"/>
        <v>Y</v>
      </c>
    </row>
    <row r="89" spans="1:34" x14ac:dyDescent="0.3">
      <c r="A89" s="167" t="s">
        <v>229</v>
      </c>
      <c r="B89" s="168"/>
      <c r="C89" s="168"/>
      <c r="D89" s="168"/>
      <c r="E89" s="168"/>
      <c r="F89" s="168"/>
      <c r="G89" s="168"/>
      <c r="H89" s="168"/>
      <c r="I89" s="168"/>
      <c r="J89" s="168"/>
      <c r="K89" s="168" t="str">
        <f>IF(K$5="S","S","x")</f>
        <v>S</v>
      </c>
      <c r="L89" s="168"/>
      <c r="M89" s="168"/>
      <c r="N89" s="168" t="str">
        <f>IF(N$5="S","S","x")</f>
        <v>S</v>
      </c>
      <c r="O89" s="168"/>
      <c r="P89" s="168"/>
      <c r="Q89" s="168"/>
      <c r="R89" s="168"/>
      <c r="S89" s="168"/>
      <c r="T89" s="168"/>
      <c r="V89" s="169" t="str">
        <f t="shared" si="18"/>
        <v>Y</v>
      </c>
      <c r="W89" s="170"/>
      <c r="X89" s="168" t="s">
        <v>405</v>
      </c>
      <c r="Y89" s="168" t="s">
        <v>405</v>
      </c>
      <c r="Z89" s="168" t="s">
        <v>405</v>
      </c>
      <c r="AA89" s="171" t="str">
        <f t="shared" si="19"/>
        <v>Y</v>
      </c>
      <c r="AB89" s="172" t="str">
        <f t="shared" si="20"/>
        <v xml:space="preserve">MP-2 </v>
      </c>
      <c r="AC89" s="173"/>
      <c r="AD89" s="173"/>
      <c r="AE89" s="173"/>
      <c r="AF89" s="174">
        <f t="shared" si="21"/>
        <v>0</v>
      </c>
      <c r="AH89" s="175" t="str">
        <f t="shared" si="22"/>
        <v>Y</v>
      </c>
    </row>
    <row r="90" spans="1:34" x14ac:dyDescent="0.3">
      <c r="A90" s="167" t="s">
        <v>230</v>
      </c>
      <c r="B90" s="168"/>
      <c r="C90" s="168"/>
      <c r="D90" s="168"/>
      <c r="E90" s="168"/>
      <c r="F90" s="168"/>
      <c r="G90" s="168"/>
      <c r="H90" s="168"/>
      <c r="I90" s="168"/>
      <c r="J90" s="168"/>
      <c r="K90" s="168"/>
      <c r="L90" s="168"/>
      <c r="M90" s="168"/>
      <c r="N90" s="168" t="str">
        <f>IF(N$5="S","S","x")</f>
        <v>S</v>
      </c>
      <c r="O90" s="168"/>
      <c r="P90" s="168"/>
      <c r="Q90" s="168"/>
      <c r="R90" s="168"/>
      <c r="S90" s="168"/>
      <c r="T90" s="168"/>
      <c r="V90" s="169" t="str">
        <f t="shared" si="18"/>
        <v>Y</v>
      </c>
      <c r="W90" s="170"/>
      <c r="X90" s="176" t="s">
        <v>408</v>
      </c>
      <c r="Y90" s="168" t="s">
        <v>405</v>
      </c>
      <c r="Z90" s="168" t="s">
        <v>405</v>
      </c>
      <c r="AA90" s="171" t="str">
        <f t="shared" si="19"/>
        <v>N</v>
      </c>
      <c r="AB90" s="172" t="str">
        <f t="shared" si="20"/>
        <v xml:space="preserve">MP-4 </v>
      </c>
      <c r="AC90" s="173"/>
      <c r="AD90" s="173"/>
      <c r="AE90" s="173"/>
      <c r="AF90" s="174">
        <f t="shared" si="21"/>
        <v>0</v>
      </c>
      <c r="AH90" s="175" t="str">
        <f t="shared" si="22"/>
        <v>N</v>
      </c>
    </row>
    <row r="91" spans="1:34" x14ac:dyDescent="0.3">
      <c r="A91" s="167" t="s">
        <v>231</v>
      </c>
      <c r="B91" s="168"/>
      <c r="C91" s="168"/>
      <c r="D91" s="168"/>
      <c r="E91" s="168"/>
      <c r="F91" s="168"/>
      <c r="G91" s="168"/>
      <c r="H91" s="168"/>
      <c r="I91" s="168"/>
      <c r="J91" s="168"/>
      <c r="K91" s="168"/>
      <c r="L91" s="168"/>
      <c r="M91" s="168"/>
      <c r="N91" s="168" t="str">
        <f>IF(N$5="S","S","x")</f>
        <v>S</v>
      </c>
      <c r="O91" s="168"/>
      <c r="P91" s="168"/>
      <c r="Q91" s="168"/>
      <c r="R91" s="168"/>
      <c r="S91" s="168"/>
      <c r="T91" s="168"/>
      <c r="V91" s="169" t="str">
        <f t="shared" si="18"/>
        <v>Y</v>
      </c>
      <c r="W91" s="170"/>
      <c r="X91" s="168" t="s">
        <v>405</v>
      </c>
      <c r="Y91" s="168" t="s">
        <v>405</v>
      </c>
      <c r="Z91" s="168" t="s">
        <v>405</v>
      </c>
      <c r="AA91" s="171" t="str">
        <f t="shared" si="19"/>
        <v>Y</v>
      </c>
      <c r="AB91" s="172" t="str">
        <f t="shared" si="20"/>
        <v xml:space="preserve">MP-7 </v>
      </c>
      <c r="AC91" s="173"/>
      <c r="AD91" s="173" t="s">
        <v>411</v>
      </c>
      <c r="AE91" s="173" t="s">
        <v>411</v>
      </c>
      <c r="AF91" s="174">
        <f t="shared" si="21"/>
        <v>0</v>
      </c>
      <c r="AH91" s="175" t="str">
        <f t="shared" si="22"/>
        <v>Y</v>
      </c>
    </row>
    <row r="92" spans="1:34" x14ac:dyDescent="0.3">
      <c r="A92" s="167" t="s">
        <v>232</v>
      </c>
      <c r="B92" s="168"/>
      <c r="C92" s="168"/>
      <c r="D92" s="168"/>
      <c r="E92" s="168"/>
      <c r="F92" s="168"/>
      <c r="G92" s="168"/>
      <c r="H92" s="168"/>
      <c r="I92" s="168"/>
      <c r="J92" s="168"/>
      <c r="K92" s="168"/>
      <c r="L92" s="168"/>
      <c r="M92" s="168"/>
      <c r="N92" s="168"/>
      <c r="O92" s="168" t="str">
        <f>IF(O$5="S","S","x")</f>
        <v>S</v>
      </c>
      <c r="P92" s="168"/>
      <c r="Q92" s="168"/>
      <c r="R92" s="168"/>
      <c r="S92" s="168"/>
      <c r="T92" s="168"/>
      <c r="V92" s="169" t="str">
        <f t="shared" si="18"/>
        <v>Y</v>
      </c>
      <c r="W92" s="170"/>
      <c r="X92" s="176" t="s">
        <v>408</v>
      </c>
      <c r="Y92" s="176" t="s">
        <v>408</v>
      </c>
      <c r="Z92" s="176" t="s">
        <v>408</v>
      </c>
      <c r="AA92" s="171" t="str">
        <f t="shared" si="19"/>
        <v>N</v>
      </c>
      <c r="AB92" s="172" t="str">
        <f t="shared" si="20"/>
        <v xml:space="preserve">MP-8 </v>
      </c>
      <c r="AC92" s="173"/>
      <c r="AD92" s="173"/>
      <c r="AE92" s="173"/>
      <c r="AF92" s="174">
        <f t="shared" si="21"/>
        <v>0</v>
      </c>
      <c r="AH92" s="175" t="str">
        <f t="shared" si="22"/>
        <v>N</v>
      </c>
    </row>
    <row r="93" spans="1:34" x14ac:dyDescent="0.3">
      <c r="A93" s="167" t="s">
        <v>233</v>
      </c>
      <c r="B93" s="168"/>
      <c r="C93" s="168"/>
      <c r="D93" s="168"/>
      <c r="E93" s="168"/>
      <c r="F93" s="168"/>
      <c r="G93" s="168"/>
      <c r="H93" s="168"/>
      <c r="I93" s="168"/>
      <c r="J93" s="168"/>
      <c r="K93" s="168"/>
      <c r="L93" s="168"/>
      <c r="M93" s="168"/>
      <c r="N93" s="168" t="str">
        <f t="shared" ref="N93:N100" si="24">IF(N$5="S","S","x")</f>
        <v>S</v>
      </c>
      <c r="O93" s="168"/>
      <c r="P93" s="168"/>
      <c r="Q93" s="168"/>
      <c r="R93" s="168"/>
      <c r="S93" s="168"/>
      <c r="T93" s="168"/>
      <c r="V93" s="169" t="str">
        <f t="shared" si="18"/>
        <v>Y</v>
      </c>
      <c r="W93" s="170"/>
      <c r="X93" s="168" t="s">
        <v>405</v>
      </c>
      <c r="Y93" s="168" t="s">
        <v>405</v>
      </c>
      <c r="Z93" s="168" t="s">
        <v>405</v>
      </c>
      <c r="AA93" s="171" t="str">
        <f t="shared" si="19"/>
        <v>Y</v>
      </c>
      <c r="AB93" s="172" t="str">
        <f t="shared" si="20"/>
        <v xml:space="preserve">PE-1 </v>
      </c>
      <c r="AC93" s="173"/>
      <c r="AD93" s="173"/>
      <c r="AE93" s="173"/>
      <c r="AF93" s="174">
        <f t="shared" si="21"/>
        <v>0</v>
      </c>
      <c r="AH93" s="175" t="str">
        <f t="shared" si="22"/>
        <v>Y</v>
      </c>
    </row>
    <row r="94" spans="1:34" x14ac:dyDescent="0.3">
      <c r="A94" s="167" t="s">
        <v>234</v>
      </c>
      <c r="B94" s="168"/>
      <c r="C94" s="168"/>
      <c r="D94" s="168"/>
      <c r="E94" s="168"/>
      <c r="F94" s="168"/>
      <c r="G94" s="168"/>
      <c r="H94" s="168"/>
      <c r="I94" s="168"/>
      <c r="J94" s="168"/>
      <c r="K94" s="168"/>
      <c r="L94" s="168"/>
      <c r="M94" s="168"/>
      <c r="N94" s="168" t="str">
        <f t="shared" si="24"/>
        <v>S</v>
      </c>
      <c r="O94" s="168"/>
      <c r="P94" s="168"/>
      <c r="Q94" s="168"/>
      <c r="R94" s="168"/>
      <c r="S94" s="168"/>
      <c r="T94" s="168"/>
      <c r="V94" s="169" t="str">
        <f t="shared" si="18"/>
        <v>Y</v>
      </c>
      <c r="W94" s="170"/>
      <c r="X94" s="168" t="s">
        <v>405</v>
      </c>
      <c r="Y94" s="168" t="s">
        <v>405</v>
      </c>
      <c r="Z94" s="168" t="s">
        <v>405</v>
      </c>
      <c r="AA94" s="171" t="str">
        <f t="shared" si="19"/>
        <v>Y</v>
      </c>
      <c r="AB94" s="172" t="str">
        <f t="shared" si="20"/>
        <v xml:space="preserve">PE-2 </v>
      </c>
      <c r="AC94" s="173"/>
      <c r="AD94" s="173"/>
      <c r="AE94" s="173"/>
      <c r="AF94" s="174">
        <f t="shared" si="21"/>
        <v>0</v>
      </c>
      <c r="AH94" s="175" t="str">
        <f t="shared" si="22"/>
        <v>Y</v>
      </c>
    </row>
    <row r="95" spans="1:34" x14ac:dyDescent="0.3">
      <c r="A95" s="167" t="s">
        <v>235</v>
      </c>
      <c r="B95" s="168"/>
      <c r="C95" s="168"/>
      <c r="D95" s="168"/>
      <c r="E95" s="168"/>
      <c r="F95" s="168"/>
      <c r="G95" s="168"/>
      <c r="H95" s="168"/>
      <c r="I95" s="168"/>
      <c r="J95" s="168"/>
      <c r="K95" s="168"/>
      <c r="L95" s="168"/>
      <c r="M95" s="168"/>
      <c r="N95" s="168" t="str">
        <f t="shared" si="24"/>
        <v>S</v>
      </c>
      <c r="O95" s="168"/>
      <c r="P95" s="168"/>
      <c r="Q95" s="168"/>
      <c r="R95" s="168"/>
      <c r="S95" s="168"/>
      <c r="T95" s="168"/>
      <c r="V95" s="169" t="str">
        <f t="shared" si="18"/>
        <v>Y</v>
      </c>
      <c r="W95" s="170"/>
      <c r="X95" s="168" t="s">
        <v>405</v>
      </c>
      <c r="Y95" s="168" t="s">
        <v>405</v>
      </c>
      <c r="Z95" s="168" t="s">
        <v>405</v>
      </c>
      <c r="AA95" s="171" t="str">
        <f t="shared" si="19"/>
        <v>Y</v>
      </c>
      <c r="AB95" s="172" t="str">
        <f t="shared" si="20"/>
        <v xml:space="preserve">PE-3 </v>
      </c>
      <c r="AC95" s="173"/>
      <c r="AD95" s="173"/>
      <c r="AE95" s="173" t="s">
        <v>411</v>
      </c>
      <c r="AF95" s="174">
        <f t="shared" si="21"/>
        <v>0</v>
      </c>
      <c r="AH95" s="175" t="str">
        <f t="shared" si="22"/>
        <v>Y</v>
      </c>
    </row>
    <row r="96" spans="1:34" x14ac:dyDescent="0.3">
      <c r="A96" s="167" t="s">
        <v>236</v>
      </c>
      <c r="B96" s="168"/>
      <c r="C96" s="168"/>
      <c r="D96" s="168"/>
      <c r="E96" s="168"/>
      <c r="F96" s="168"/>
      <c r="G96" s="168"/>
      <c r="H96" s="168"/>
      <c r="I96" s="168"/>
      <c r="J96" s="168"/>
      <c r="K96" s="168"/>
      <c r="L96" s="168"/>
      <c r="M96" s="168"/>
      <c r="N96" s="168" t="str">
        <f t="shared" si="24"/>
        <v>S</v>
      </c>
      <c r="O96" s="168"/>
      <c r="P96" s="168"/>
      <c r="Q96" s="168"/>
      <c r="R96" s="168"/>
      <c r="S96" s="168" t="str">
        <f>IF(S$5="S","S","x")</f>
        <v>S</v>
      </c>
      <c r="T96" s="168" t="str">
        <f>IF(T$5="S","S","x")</f>
        <v>S</v>
      </c>
      <c r="V96" s="169" t="str">
        <f t="shared" si="18"/>
        <v>Y</v>
      </c>
      <c r="W96" s="170"/>
      <c r="X96" s="176" t="s">
        <v>408</v>
      </c>
      <c r="Y96" s="168" t="s">
        <v>405</v>
      </c>
      <c r="Z96" s="168" t="s">
        <v>405</v>
      </c>
      <c r="AA96" s="171" t="str">
        <f t="shared" si="19"/>
        <v>N</v>
      </c>
      <c r="AB96" s="172" t="str">
        <f t="shared" si="20"/>
        <v xml:space="preserve">PE-4 </v>
      </c>
      <c r="AC96" s="173"/>
      <c r="AD96" s="173"/>
      <c r="AE96" s="173"/>
      <c r="AF96" s="174">
        <f t="shared" si="21"/>
        <v>0</v>
      </c>
      <c r="AH96" s="175" t="str">
        <f t="shared" si="22"/>
        <v>N</v>
      </c>
    </row>
    <row r="97" spans="1:34" x14ac:dyDescent="0.3">
      <c r="A97" s="167" t="s">
        <v>237</v>
      </c>
      <c r="B97" s="168"/>
      <c r="C97" s="168"/>
      <c r="D97" s="168"/>
      <c r="E97" s="168"/>
      <c r="F97" s="168"/>
      <c r="G97" s="168"/>
      <c r="H97" s="168"/>
      <c r="I97" s="168"/>
      <c r="J97" s="168"/>
      <c r="K97" s="168"/>
      <c r="L97" s="168"/>
      <c r="M97" s="168"/>
      <c r="N97" s="168" t="str">
        <f t="shared" si="24"/>
        <v>S</v>
      </c>
      <c r="O97" s="168"/>
      <c r="P97" s="168"/>
      <c r="Q97" s="168"/>
      <c r="R97" s="168"/>
      <c r="S97" s="168"/>
      <c r="T97" s="168"/>
      <c r="V97" s="169" t="str">
        <f t="shared" si="18"/>
        <v>Y</v>
      </c>
      <c r="W97" s="170"/>
      <c r="X97" s="176" t="s">
        <v>408</v>
      </c>
      <c r="Y97" s="168" t="s">
        <v>405</v>
      </c>
      <c r="Z97" s="168" t="s">
        <v>405</v>
      </c>
      <c r="AA97" s="171" t="str">
        <f t="shared" si="19"/>
        <v>N</v>
      </c>
      <c r="AB97" s="172" t="str">
        <f t="shared" si="20"/>
        <v xml:space="preserve">PE-5 </v>
      </c>
      <c r="AC97" s="173"/>
      <c r="AD97" s="173"/>
      <c r="AE97" s="173"/>
      <c r="AF97" s="174">
        <f t="shared" si="21"/>
        <v>0</v>
      </c>
      <c r="AH97" s="175" t="str">
        <f t="shared" si="22"/>
        <v>N</v>
      </c>
    </row>
    <row r="98" spans="1:34" x14ac:dyDescent="0.3">
      <c r="A98" s="167" t="s">
        <v>238</v>
      </c>
      <c r="B98" s="168"/>
      <c r="C98" s="168"/>
      <c r="D98" s="168"/>
      <c r="E98" s="168"/>
      <c r="F98" s="168"/>
      <c r="G98" s="168"/>
      <c r="H98" s="168"/>
      <c r="I98" s="168"/>
      <c r="J98" s="168"/>
      <c r="K98" s="168"/>
      <c r="L98" s="168"/>
      <c r="M98" s="168"/>
      <c r="N98" s="168" t="str">
        <f t="shared" si="24"/>
        <v>S</v>
      </c>
      <c r="O98" s="168"/>
      <c r="P98" s="168"/>
      <c r="Q98" s="168"/>
      <c r="R98" s="168"/>
      <c r="S98" s="168"/>
      <c r="T98" s="168"/>
      <c r="V98" s="169" t="str">
        <f t="shared" si="18"/>
        <v>Y</v>
      </c>
      <c r="W98" s="170"/>
      <c r="X98" s="168" t="s">
        <v>405</v>
      </c>
      <c r="Y98" s="168" t="s">
        <v>405</v>
      </c>
      <c r="Z98" s="168" t="s">
        <v>405</v>
      </c>
      <c r="AA98" s="171" t="str">
        <f t="shared" si="19"/>
        <v>Y</v>
      </c>
      <c r="AB98" s="172" t="str">
        <f t="shared" si="20"/>
        <v xml:space="preserve">PE-6 </v>
      </c>
      <c r="AC98" s="173"/>
      <c r="AD98" s="173" t="s">
        <v>411</v>
      </c>
      <c r="AE98" s="173" t="s">
        <v>436</v>
      </c>
      <c r="AF98" s="174">
        <f t="shared" si="21"/>
        <v>0</v>
      </c>
      <c r="AH98" s="175" t="str">
        <f t="shared" si="22"/>
        <v>Y</v>
      </c>
    </row>
    <row r="99" spans="1:34" x14ac:dyDescent="0.3">
      <c r="A99" s="167" t="s">
        <v>239</v>
      </c>
      <c r="B99" s="168"/>
      <c r="C99" s="168"/>
      <c r="D99" s="168"/>
      <c r="E99" s="168"/>
      <c r="F99" s="168"/>
      <c r="G99" s="168"/>
      <c r="H99" s="168"/>
      <c r="I99" s="168"/>
      <c r="J99" s="168"/>
      <c r="K99" s="168"/>
      <c r="L99" s="168"/>
      <c r="M99" s="168"/>
      <c r="N99" s="168" t="str">
        <f t="shared" si="24"/>
        <v>S</v>
      </c>
      <c r="O99" s="168"/>
      <c r="P99" s="168"/>
      <c r="Q99" s="168"/>
      <c r="R99" s="168"/>
      <c r="S99" s="168"/>
      <c r="T99" s="168"/>
      <c r="V99" s="169" t="str">
        <f t="shared" si="18"/>
        <v>Y</v>
      </c>
      <c r="W99" s="170"/>
      <c r="X99" s="176" t="s">
        <v>408</v>
      </c>
      <c r="Y99" s="168" t="s">
        <v>405</v>
      </c>
      <c r="Z99" s="168" t="s">
        <v>405</v>
      </c>
      <c r="AA99" s="171" t="str">
        <f t="shared" si="19"/>
        <v>N</v>
      </c>
      <c r="AB99" s="172" t="str">
        <f t="shared" si="20"/>
        <v xml:space="preserve">PE-9 </v>
      </c>
      <c r="AC99" s="173"/>
      <c r="AD99" s="173"/>
      <c r="AE99" s="173"/>
      <c r="AF99" s="174">
        <f t="shared" si="21"/>
        <v>0</v>
      </c>
      <c r="AH99" s="175" t="str">
        <f t="shared" si="22"/>
        <v>N</v>
      </c>
    </row>
    <row r="100" spans="1:34" x14ac:dyDescent="0.3">
      <c r="A100" s="167" t="s">
        <v>240</v>
      </c>
      <c r="B100" s="168"/>
      <c r="C100" s="168"/>
      <c r="D100" s="168"/>
      <c r="E100" s="168"/>
      <c r="F100" s="168"/>
      <c r="G100" s="168"/>
      <c r="H100" s="168"/>
      <c r="I100" s="168"/>
      <c r="J100" s="168"/>
      <c r="K100" s="168"/>
      <c r="L100" s="168"/>
      <c r="M100" s="168"/>
      <c r="N100" s="168" t="str">
        <f t="shared" si="24"/>
        <v>S</v>
      </c>
      <c r="O100" s="168"/>
      <c r="P100" s="168"/>
      <c r="Q100" s="168"/>
      <c r="R100" s="168"/>
      <c r="S100" s="168"/>
      <c r="T100" s="168"/>
      <c r="V100" s="169" t="str">
        <f t="shared" si="18"/>
        <v>Y</v>
      </c>
      <c r="W100" s="170"/>
      <c r="X100" s="176" t="s">
        <v>408</v>
      </c>
      <c r="Y100" s="176" t="s">
        <v>408</v>
      </c>
      <c r="Z100" s="168" t="s">
        <v>405</v>
      </c>
      <c r="AA100" s="171" t="str">
        <f t="shared" si="19"/>
        <v>N</v>
      </c>
      <c r="AB100" s="172" t="str">
        <f t="shared" si="20"/>
        <v>PE-18</v>
      </c>
      <c r="AC100" s="173"/>
      <c r="AD100" s="173"/>
      <c r="AE100" s="173"/>
      <c r="AF100" s="174">
        <f t="shared" si="21"/>
        <v>0</v>
      </c>
      <c r="AH100" s="175" t="str">
        <f t="shared" si="22"/>
        <v>N</v>
      </c>
    </row>
    <row r="101" spans="1:34" x14ac:dyDescent="0.3">
      <c r="A101" s="167" t="s">
        <v>241</v>
      </c>
      <c r="B101" s="168"/>
      <c r="C101" s="168"/>
      <c r="D101" s="168"/>
      <c r="E101" s="168"/>
      <c r="F101" s="168"/>
      <c r="G101" s="168"/>
      <c r="H101" s="168"/>
      <c r="I101" s="168"/>
      <c r="J101" s="168"/>
      <c r="K101" s="168"/>
      <c r="L101" s="168"/>
      <c r="M101" s="168"/>
      <c r="N101" s="168"/>
      <c r="O101" s="168"/>
      <c r="P101" s="168"/>
      <c r="Q101" s="168" t="str">
        <f t="shared" ref="Q101:Q112" si="25">IF(Q$5="S","S","x")</f>
        <v>S</v>
      </c>
      <c r="R101" s="168"/>
      <c r="S101" s="168"/>
      <c r="T101" s="168"/>
      <c r="V101" s="169" t="str">
        <f t="shared" si="18"/>
        <v>Y</v>
      </c>
      <c r="W101" s="170"/>
      <c r="X101" s="168" t="s">
        <v>405</v>
      </c>
      <c r="Y101" s="168" t="s">
        <v>405</v>
      </c>
      <c r="Z101" s="168" t="s">
        <v>405</v>
      </c>
      <c r="AA101" s="171" t="str">
        <f t="shared" si="19"/>
        <v>Y</v>
      </c>
      <c r="AB101" s="172" t="str">
        <f t="shared" si="20"/>
        <v xml:space="preserve">PL-1 </v>
      </c>
      <c r="AC101" s="173"/>
      <c r="AD101" s="173"/>
      <c r="AE101" s="173"/>
      <c r="AF101" s="174">
        <f t="shared" si="21"/>
        <v>0</v>
      </c>
      <c r="AH101" s="175" t="str">
        <f t="shared" si="22"/>
        <v>Y</v>
      </c>
    </row>
    <row r="102" spans="1:34" x14ac:dyDescent="0.3">
      <c r="A102" s="167" t="s">
        <v>242</v>
      </c>
      <c r="B102" s="168"/>
      <c r="C102" s="168"/>
      <c r="D102" s="168"/>
      <c r="E102" s="168"/>
      <c r="F102" s="168"/>
      <c r="G102" s="168"/>
      <c r="H102" s="168"/>
      <c r="I102" s="168"/>
      <c r="J102" s="168"/>
      <c r="K102" s="168"/>
      <c r="L102" s="168"/>
      <c r="M102" s="168"/>
      <c r="N102" s="168" t="str">
        <f>IF(N$5="S","S","x")</f>
        <v>S</v>
      </c>
      <c r="O102" s="168"/>
      <c r="P102" s="168"/>
      <c r="Q102" s="168" t="str">
        <f t="shared" si="25"/>
        <v>S</v>
      </c>
      <c r="R102" s="168"/>
      <c r="S102" s="168"/>
      <c r="T102" s="168"/>
      <c r="V102" s="169" t="str">
        <f t="shared" si="18"/>
        <v>Y</v>
      </c>
      <c r="W102" s="170"/>
      <c r="X102" s="168" t="s">
        <v>405</v>
      </c>
      <c r="Y102" s="168" t="s">
        <v>405</v>
      </c>
      <c r="Z102" s="168" t="s">
        <v>405</v>
      </c>
      <c r="AA102" s="171" t="str">
        <f t="shared" si="19"/>
        <v>Y</v>
      </c>
      <c r="AB102" s="172" t="str">
        <f t="shared" si="20"/>
        <v xml:space="preserve">PL-2 </v>
      </c>
      <c r="AC102" s="173"/>
      <c r="AD102" s="173" t="s">
        <v>416</v>
      </c>
      <c r="AE102" s="173" t="s">
        <v>416</v>
      </c>
      <c r="AF102" s="174">
        <f t="shared" si="21"/>
        <v>0</v>
      </c>
      <c r="AH102" s="175" t="str">
        <f t="shared" si="22"/>
        <v>Y</v>
      </c>
    </row>
    <row r="103" spans="1:34" x14ac:dyDescent="0.3">
      <c r="A103" s="167" t="s">
        <v>243</v>
      </c>
      <c r="B103" s="168"/>
      <c r="C103" s="168"/>
      <c r="D103" s="168" t="str">
        <f>IF(D$5="S","S","x")</f>
        <v>x</v>
      </c>
      <c r="E103" s="168"/>
      <c r="F103" s="168"/>
      <c r="G103" s="168"/>
      <c r="H103" s="168"/>
      <c r="I103" s="168"/>
      <c r="J103" s="168"/>
      <c r="K103" s="168"/>
      <c r="L103" s="168"/>
      <c r="M103" s="168"/>
      <c r="N103" s="168"/>
      <c r="O103" s="168"/>
      <c r="P103" s="168"/>
      <c r="Q103" s="168" t="str">
        <f t="shared" si="25"/>
        <v>S</v>
      </c>
      <c r="R103" s="168"/>
      <c r="S103" s="168"/>
      <c r="T103" s="168"/>
      <c r="V103" s="169" t="str">
        <f t="shared" si="18"/>
        <v>Y</v>
      </c>
      <c r="W103" s="170"/>
      <c r="X103" s="168" t="s">
        <v>405</v>
      </c>
      <c r="Y103" s="168" t="s">
        <v>405</v>
      </c>
      <c r="Z103" s="168" t="s">
        <v>405</v>
      </c>
      <c r="AA103" s="171" t="str">
        <f t="shared" si="19"/>
        <v>Y</v>
      </c>
      <c r="AB103" s="172" t="str">
        <f t="shared" si="20"/>
        <v xml:space="preserve">PL-4 </v>
      </c>
      <c r="AC103" s="173"/>
      <c r="AD103" s="173" t="s">
        <v>411</v>
      </c>
      <c r="AE103" s="173" t="s">
        <v>411</v>
      </c>
      <c r="AF103" s="174">
        <f t="shared" si="21"/>
        <v>0</v>
      </c>
      <c r="AH103" s="175" t="str">
        <f t="shared" si="22"/>
        <v>Y</v>
      </c>
    </row>
    <row r="104" spans="1:34" x14ac:dyDescent="0.3">
      <c r="A104" s="167" t="s">
        <v>244</v>
      </c>
      <c r="B104" s="168"/>
      <c r="C104" s="168"/>
      <c r="D104" s="168"/>
      <c r="E104" s="168"/>
      <c r="F104" s="168"/>
      <c r="G104" s="168"/>
      <c r="H104" s="168"/>
      <c r="I104" s="168"/>
      <c r="J104" s="168"/>
      <c r="K104" s="168"/>
      <c r="L104" s="168"/>
      <c r="M104" s="168"/>
      <c r="N104" s="168"/>
      <c r="O104" s="168"/>
      <c r="P104" s="168"/>
      <c r="Q104" s="168" t="str">
        <f t="shared" si="25"/>
        <v>S</v>
      </c>
      <c r="R104" s="168"/>
      <c r="S104" s="168"/>
      <c r="T104" s="168"/>
      <c r="V104" s="169" t="str">
        <f t="shared" si="18"/>
        <v>Y</v>
      </c>
      <c r="W104" s="170"/>
      <c r="X104" s="176" t="s">
        <v>408</v>
      </c>
      <c r="Y104" s="176" t="s">
        <v>408</v>
      </c>
      <c r="Z104" s="176" t="s">
        <v>408</v>
      </c>
      <c r="AA104" s="171" t="str">
        <f t="shared" si="19"/>
        <v>N</v>
      </c>
      <c r="AB104" s="172" t="str">
        <f t="shared" si="20"/>
        <v xml:space="preserve">PL-7 </v>
      </c>
      <c r="AC104" s="173"/>
      <c r="AD104" s="173"/>
      <c r="AE104" s="173"/>
      <c r="AF104" s="174">
        <f t="shared" si="21"/>
        <v>0</v>
      </c>
      <c r="AH104" s="175" t="str">
        <f t="shared" si="22"/>
        <v>N</v>
      </c>
    </row>
    <row r="105" spans="1:34" x14ac:dyDescent="0.3">
      <c r="A105" s="167" t="s">
        <v>245</v>
      </c>
      <c r="B105" s="168"/>
      <c r="C105" s="168"/>
      <c r="D105" s="168"/>
      <c r="E105" s="168"/>
      <c r="F105" s="168"/>
      <c r="G105" s="168"/>
      <c r="H105" s="168"/>
      <c r="I105" s="168"/>
      <c r="J105" s="168"/>
      <c r="K105" s="168"/>
      <c r="L105" s="168"/>
      <c r="M105" s="168"/>
      <c r="N105" s="168"/>
      <c r="O105" s="168"/>
      <c r="P105" s="168"/>
      <c r="Q105" s="168" t="str">
        <f t="shared" si="25"/>
        <v>S</v>
      </c>
      <c r="R105" s="168"/>
      <c r="S105" s="168"/>
      <c r="T105" s="168"/>
      <c r="V105" s="169" t="str">
        <f t="shared" ref="V105:V136" si="26">IF(COUNTIF(B105:T105,"S")&gt;0,"Y","N")</f>
        <v>Y</v>
      </c>
      <c r="W105" s="170"/>
      <c r="X105" s="176" t="s">
        <v>408</v>
      </c>
      <c r="Y105" s="168" t="s">
        <v>405</v>
      </c>
      <c r="Z105" s="168" t="s">
        <v>405</v>
      </c>
      <c r="AA105" s="171" t="str">
        <f t="shared" ref="AA105:AA136" si="27">IF($X$5="Low",X105,IF($X$5="Moderate",Y105,IF($X$5="High",Z105)))</f>
        <v>N</v>
      </c>
      <c r="AB105" s="172" t="str">
        <f t="shared" ref="AB105:AB136" si="28">LEFT(A105,5)</f>
        <v xml:space="preserve">PL-8 </v>
      </c>
      <c r="AC105" s="173"/>
      <c r="AD105" s="173"/>
      <c r="AE105" s="173"/>
      <c r="AF105" s="174">
        <f t="shared" ref="AF105:AF136" si="29">IF($X$5="Low",AC105,IF($X$5="Moderate",AD105,IF($X$5="High",AE105)))</f>
        <v>0</v>
      </c>
      <c r="AH105" s="175" t="str">
        <f t="shared" ref="AH105:AH136" si="30">IF(V105="N","N",IF(OR(AF105="",AF105=0),AA105,CONCATENATE(AA105," + ",AF105)))</f>
        <v>N</v>
      </c>
    </row>
    <row r="106" spans="1:34" x14ac:dyDescent="0.3">
      <c r="A106" s="167" t="s">
        <v>246</v>
      </c>
      <c r="B106" s="168"/>
      <c r="C106" s="168"/>
      <c r="D106" s="168"/>
      <c r="E106" s="168"/>
      <c r="F106" s="168"/>
      <c r="G106" s="168"/>
      <c r="H106" s="168"/>
      <c r="I106" s="168"/>
      <c r="J106" s="168"/>
      <c r="K106" s="168"/>
      <c r="L106" s="168"/>
      <c r="M106" s="168"/>
      <c r="N106" s="168"/>
      <c r="O106" s="168"/>
      <c r="P106" s="168"/>
      <c r="Q106" s="168" t="str">
        <f t="shared" si="25"/>
        <v>S</v>
      </c>
      <c r="R106" s="168"/>
      <c r="S106" s="168"/>
      <c r="T106" s="168"/>
      <c r="V106" s="169" t="str">
        <f t="shared" si="26"/>
        <v>Y</v>
      </c>
      <c r="W106" s="170"/>
      <c r="X106" s="168" t="s">
        <v>405</v>
      </c>
      <c r="Y106" s="168" t="s">
        <v>405</v>
      </c>
      <c r="Z106" s="168" t="s">
        <v>405</v>
      </c>
      <c r="AA106" s="171" t="str">
        <f t="shared" si="27"/>
        <v>Y</v>
      </c>
      <c r="AB106" s="172" t="str">
        <f t="shared" si="28"/>
        <v xml:space="preserve">PM-1 </v>
      </c>
      <c r="AC106" s="173"/>
      <c r="AD106" s="173"/>
      <c r="AE106" s="173"/>
      <c r="AF106" s="174">
        <f t="shared" si="29"/>
        <v>0</v>
      </c>
      <c r="AH106" s="175" t="str">
        <f t="shared" si="30"/>
        <v>Y</v>
      </c>
    </row>
    <row r="107" spans="1:34" x14ac:dyDescent="0.3">
      <c r="A107" s="167" t="s">
        <v>438</v>
      </c>
      <c r="B107" s="168"/>
      <c r="C107" s="168"/>
      <c r="D107" s="168"/>
      <c r="E107" s="168"/>
      <c r="F107" s="168"/>
      <c r="G107" s="168"/>
      <c r="H107" s="168" t="str">
        <f>IF(H$5="S","S","x")</f>
        <v>S</v>
      </c>
      <c r="I107" s="168"/>
      <c r="J107" s="168"/>
      <c r="K107" s="168"/>
      <c r="L107" s="168"/>
      <c r="M107" s="168"/>
      <c r="N107" s="168"/>
      <c r="O107" s="168"/>
      <c r="P107" s="168"/>
      <c r="Q107" s="168" t="str">
        <f t="shared" si="25"/>
        <v>S</v>
      </c>
      <c r="R107" s="168"/>
      <c r="S107" s="168"/>
      <c r="T107" s="168"/>
      <c r="V107" s="169" t="str">
        <f t="shared" si="26"/>
        <v>Y</v>
      </c>
      <c r="W107" s="170"/>
      <c r="X107" s="168" t="s">
        <v>405</v>
      </c>
      <c r="Y107" s="168" t="s">
        <v>405</v>
      </c>
      <c r="Z107" s="168" t="s">
        <v>405</v>
      </c>
      <c r="AA107" s="171" t="str">
        <f t="shared" si="27"/>
        <v>Y</v>
      </c>
      <c r="AB107" s="172" t="str">
        <f t="shared" si="28"/>
        <v xml:space="preserve">PM-9 </v>
      </c>
      <c r="AC107" s="173"/>
      <c r="AD107" s="173"/>
      <c r="AE107" s="173"/>
      <c r="AF107" s="174">
        <f t="shared" si="29"/>
        <v>0</v>
      </c>
      <c r="AH107" s="175" t="str">
        <f t="shared" si="30"/>
        <v>Y</v>
      </c>
    </row>
    <row r="108" spans="1:34" x14ac:dyDescent="0.3">
      <c r="A108" s="167" t="s">
        <v>248</v>
      </c>
      <c r="B108" s="168"/>
      <c r="C108" s="168"/>
      <c r="D108" s="168"/>
      <c r="E108" s="168"/>
      <c r="F108" s="168"/>
      <c r="G108" s="168"/>
      <c r="H108" s="168"/>
      <c r="I108" s="168"/>
      <c r="J108" s="168"/>
      <c r="K108" s="168"/>
      <c r="L108" s="168"/>
      <c r="M108" s="168"/>
      <c r="N108" s="168"/>
      <c r="O108" s="168"/>
      <c r="P108" s="168"/>
      <c r="Q108" s="168" t="str">
        <f t="shared" si="25"/>
        <v>S</v>
      </c>
      <c r="R108" s="168"/>
      <c r="S108" s="168"/>
      <c r="T108" s="168"/>
      <c r="V108" s="169" t="str">
        <f t="shared" si="26"/>
        <v>Y</v>
      </c>
      <c r="W108" s="170"/>
      <c r="X108" s="168" t="s">
        <v>405</v>
      </c>
      <c r="Y108" s="168" t="s">
        <v>405</v>
      </c>
      <c r="Z108" s="168" t="s">
        <v>405</v>
      </c>
      <c r="AA108" s="171" t="str">
        <f t="shared" si="27"/>
        <v>Y</v>
      </c>
      <c r="AB108" s="172" t="str">
        <f t="shared" si="28"/>
        <v>PM-12</v>
      </c>
      <c r="AC108" s="173"/>
      <c r="AD108" s="173"/>
      <c r="AE108" s="173"/>
      <c r="AF108" s="174">
        <f t="shared" si="29"/>
        <v>0</v>
      </c>
      <c r="AH108" s="175" t="str">
        <f t="shared" si="30"/>
        <v>Y</v>
      </c>
    </row>
    <row r="109" spans="1:34" x14ac:dyDescent="0.3">
      <c r="A109" s="167" t="s">
        <v>249</v>
      </c>
      <c r="B109" s="168"/>
      <c r="C109" s="168"/>
      <c r="D109" s="168"/>
      <c r="E109" s="168"/>
      <c r="F109" s="168"/>
      <c r="G109" s="168"/>
      <c r="H109" s="168"/>
      <c r="I109" s="168"/>
      <c r="J109" s="168"/>
      <c r="K109" s="168"/>
      <c r="L109" s="168"/>
      <c r="M109" s="168"/>
      <c r="N109" s="168"/>
      <c r="O109" s="168"/>
      <c r="P109" s="168"/>
      <c r="Q109" s="168" t="str">
        <f t="shared" si="25"/>
        <v>S</v>
      </c>
      <c r="R109" s="168"/>
      <c r="S109" s="168"/>
      <c r="T109" s="168"/>
      <c r="V109" s="169" t="str">
        <f t="shared" si="26"/>
        <v>Y</v>
      </c>
      <c r="W109" s="170"/>
      <c r="X109" s="168" t="s">
        <v>405</v>
      </c>
      <c r="Y109" s="168" t="s">
        <v>405</v>
      </c>
      <c r="Z109" s="168" t="s">
        <v>405</v>
      </c>
      <c r="AA109" s="171" t="str">
        <f t="shared" si="27"/>
        <v>Y</v>
      </c>
      <c r="AB109" s="172" t="str">
        <f t="shared" si="28"/>
        <v>PM-14</v>
      </c>
      <c r="AC109" s="173"/>
      <c r="AD109" s="173"/>
      <c r="AE109" s="173"/>
      <c r="AF109" s="174">
        <f t="shared" si="29"/>
        <v>0</v>
      </c>
      <c r="AH109" s="175" t="str">
        <f t="shared" si="30"/>
        <v>Y</v>
      </c>
    </row>
    <row r="110" spans="1:34" x14ac:dyDescent="0.3">
      <c r="A110" s="167" t="s">
        <v>250</v>
      </c>
      <c r="B110" s="168"/>
      <c r="C110" s="168"/>
      <c r="D110" s="168"/>
      <c r="E110" s="168"/>
      <c r="F110" s="168"/>
      <c r="G110" s="168"/>
      <c r="H110" s="168"/>
      <c r="I110" s="168"/>
      <c r="J110" s="168"/>
      <c r="K110" s="168"/>
      <c r="L110" s="168"/>
      <c r="M110" s="168"/>
      <c r="N110" s="168"/>
      <c r="O110" s="168"/>
      <c r="P110" s="168"/>
      <c r="Q110" s="168" t="str">
        <f t="shared" si="25"/>
        <v>S</v>
      </c>
      <c r="R110" s="168"/>
      <c r="S110" s="168"/>
      <c r="T110" s="168"/>
      <c r="V110" s="169" t="str">
        <f t="shared" si="26"/>
        <v>Y</v>
      </c>
      <c r="W110" s="170"/>
      <c r="X110" s="168" t="s">
        <v>405</v>
      </c>
      <c r="Y110" s="168" t="s">
        <v>405</v>
      </c>
      <c r="Z110" s="168" t="s">
        <v>405</v>
      </c>
      <c r="AA110" s="171" t="str">
        <f t="shared" si="27"/>
        <v>Y</v>
      </c>
      <c r="AB110" s="172" t="str">
        <f t="shared" si="28"/>
        <v>PM-15</v>
      </c>
      <c r="AC110" s="173"/>
      <c r="AD110" s="173"/>
      <c r="AE110" s="173"/>
      <c r="AF110" s="174">
        <f t="shared" si="29"/>
        <v>0</v>
      </c>
      <c r="AH110" s="175" t="str">
        <f t="shared" si="30"/>
        <v>Y</v>
      </c>
    </row>
    <row r="111" spans="1:34" x14ac:dyDescent="0.3">
      <c r="A111" s="167" t="s">
        <v>252</v>
      </c>
      <c r="B111" s="168"/>
      <c r="C111" s="168"/>
      <c r="D111" s="168"/>
      <c r="E111" s="168"/>
      <c r="F111" s="168"/>
      <c r="G111" s="168"/>
      <c r="H111" s="168"/>
      <c r="I111" s="168"/>
      <c r="J111" s="168"/>
      <c r="K111" s="168"/>
      <c r="L111" s="168"/>
      <c r="M111" s="168"/>
      <c r="N111" s="168"/>
      <c r="O111" s="168"/>
      <c r="P111" s="168"/>
      <c r="Q111" s="168" t="str">
        <f t="shared" si="25"/>
        <v>S</v>
      </c>
      <c r="R111" s="168"/>
      <c r="S111" s="168"/>
      <c r="T111" s="168"/>
      <c r="V111" s="169" t="str">
        <f t="shared" si="26"/>
        <v>Y</v>
      </c>
      <c r="W111" s="170"/>
      <c r="X111" s="168" t="s">
        <v>405</v>
      </c>
      <c r="Y111" s="168" t="s">
        <v>405</v>
      </c>
      <c r="Z111" s="168" t="s">
        <v>405</v>
      </c>
      <c r="AA111" s="171" t="str">
        <f t="shared" si="27"/>
        <v>Y</v>
      </c>
      <c r="AB111" s="172" t="str">
        <f t="shared" si="28"/>
        <v>PM-16</v>
      </c>
      <c r="AC111" s="173"/>
      <c r="AD111" s="173"/>
      <c r="AE111" s="173"/>
      <c r="AF111" s="174">
        <f t="shared" si="29"/>
        <v>0</v>
      </c>
      <c r="AH111" s="175" t="str">
        <f t="shared" si="30"/>
        <v>Y</v>
      </c>
    </row>
    <row r="112" spans="1:34" x14ac:dyDescent="0.3">
      <c r="A112" s="167" t="s">
        <v>253</v>
      </c>
      <c r="B112" s="168"/>
      <c r="C112" s="168"/>
      <c r="D112" s="168"/>
      <c r="E112" s="168"/>
      <c r="F112" s="168"/>
      <c r="G112" s="168"/>
      <c r="H112" s="168"/>
      <c r="I112" s="168"/>
      <c r="J112" s="168"/>
      <c r="K112" s="168"/>
      <c r="L112" s="168"/>
      <c r="M112" s="168"/>
      <c r="N112" s="168"/>
      <c r="O112" s="168"/>
      <c r="P112" s="168"/>
      <c r="Q112" s="168" t="str">
        <f t="shared" si="25"/>
        <v>S</v>
      </c>
      <c r="R112" s="168"/>
      <c r="S112" s="168"/>
      <c r="T112" s="168"/>
      <c r="V112" s="169" t="str">
        <f t="shared" si="26"/>
        <v>Y</v>
      </c>
      <c r="W112" s="170"/>
      <c r="X112" s="168" t="s">
        <v>405</v>
      </c>
      <c r="Y112" s="168" t="s">
        <v>405</v>
      </c>
      <c r="Z112" s="168" t="s">
        <v>405</v>
      </c>
      <c r="AA112" s="171" t="str">
        <f t="shared" si="27"/>
        <v>Y</v>
      </c>
      <c r="AB112" s="172" t="str">
        <f t="shared" si="28"/>
        <v xml:space="preserve">PS-1 </v>
      </c>
      <c r="AC112" s="173"/>
      <c r="AD112" s="173"/>
      <c r="AE112" s="173"/>
      <c r="AF112" s="174">
        <f t="shared" si="29"/>
        <v>0</v>
      </c>
      <c r="AH112" s="175" t="str">
        <f t="shared" si="30"/>
        <v>Y</v>
      </c>
    </row>
    <row r="113" spans="1:34" x14ac:dyDescent="0.3">
      <c r="A113" s="167" t="s">
        <v>254</v>
      </c>
      <c r="B113" s="168"/>
      <c r="C113" s="168"/>
      <c r="D113" s="168"/>
      <c r="E113" s="168"/>
      <c r="F113" s="168"/>
      <c r="G113" s="168"/>
      <c r="H113" s="168"/>
      <c r="I113" s="168" t="str">
        <f>IF(I$5="S","S","x")</f>
        <v>x</v>
      </c>
      <c r="J113" s="168"/>
      <c r="K113" s="168" t="str">
        <f>IF(K$5="S","S","x")</f>
        <v>S</v>
      </c>
      <c r="L113" s="168"/>
      <c r="M113" s="168"/>
      <c r="N113" s="168" t="str">
        <f>IF(N$5="S","S","x")</f>
        <v>S</v>
      </c>
      <c r="O113" s="168"/>
      <c r="P113" s="168"/>
      <c r="Q113" s="168"/>
      <c r="R113" s="168"/>
      <c r="S113" s="168"/>
      <c r="T113" s="168"/>
      <c r="V113" s="169" t="str">
        <f t="shared" si="26"/>
        <v>Y</v>
      </c>
      <c r="W113" s="170"/>
      <c r="X113" s="168" t="s">
        <v>405</v>
      </c>
      <c r="Y113" s="168" t="s">
        <v>405</v>
      </c>
      <c r="Z113" s="168" t="s">
        <v>405</v>
      </c>
      <c r="AA113" s="171" t="str">
        <f t="shared" si="27"/>
        <v>Y</v>
      </c>
      <c r="AB113" s="172" t="str">
        <f t="shared" si="28"/>
        <v xml:space="preserve">RA-5 </v>
      </c>
      <c r="AC113" s="173"/>
      <c r="AD113" s="173" t="s">
        <v>426</v>
      </c>
      <c r="AE113" s="173" t="s">
        <v>439</v>
      </c>
      <c r="AF113" s="174">
        <f t="shared" si="29"/>
        <v>0</v>
      </c>
      <c r="AH113" s="175" t="str">
        <f t="shared" si="30"/>
        <v>Y</v>
      </c>
    </row>
    <row r="114" spans="1:34" x14ac:dyDescent="0.3">
      <c r="A114" s="167" t="s">
        <v>255</v>
      </c>
      <c r="B114" s="168"/>
      <c r="C114" s="168"/>
      <c r="D114" s="168"/>
      <c r="E114" s="168"/>
      <c r="F114" s="168"/>
      <c r="G114" s="168"/>
      <c r="H114" s="168"/>
      <c r="I114" s="168"/>
      <c r="J114" s="168"/>
      <c r="K114" s="168"/>
      <c r="L114" s="168"/>
      <c r="M114" s="168"/>
      <c r="N114" s="168"/>
      <c r="O114" s="168" t="str">
        <f t="shared" ref="O114:O122" si="31">IF(O$5="S","S","x")</f>
        <v>S</v>
      </c>
      <c r="P114" s="168"/>
      <c r="Q114" s="168"/>
      <c r="R114" s="168"/>
      <c r="S114" s="168"/>
      <c r="T114" s="168"/>
      <c r="V114" s="169" t="str">
        <f t="shared" si="26"/>
        <v>Y</v>
      </c>
      <c r="W114" s="170"/>
      <c r="X114" s="168" t="s">
        <v>405</v>
      </c>
      <c r="Y114" s="168" t="s">
        <v>405</v>
      </c>
      <c r="Z114" s="168" t="s">
        <v>405</v>
      </c>
      <c r="AA114" s="171" t="str">
        <f t="shared" si="27"/>
        <v>Y</v>
      </c>
      <c r="AB114" s="172" t="str">
        <f t="shared" si="28"/>
        <v xml:space="preserve">SA-1 </v>
      </c>
      <c r="AC114" s="173"/>
      <c r="AD114" s="173"/>
      <c r="AE114" s="173"/>
      <c r="AF114" s="174">
        <f t="shared" si="29"/>
        <v>0</v>
      </c>
      <c r="AH114" s="175" t="str">
        <f t="shared" si="30"/>
        <v>Y</v>
      </c>
    </row>
    <row r="115" spans="1:34" x14ac:dyDescent="0.3">
      <c r="A115" s="167" t="s">
        <v>256</v>
      </c>
      <c r="B115" s="168"/>
      <c r="C115" s="168"/>
      <c r="D115" s="168"/>
      <c r="E115" s="168"/>
      <c r="F115" s="168"/>
      <c r="G115" s="168"/>
      <c r="H115" s="168"/>
      <c r="I115" s="168"/>
      <c r="J115" s="168"/>
      <c r="K115" s="168"/>
      <c r="L115" s="168"/>
      <c r="M115" s="168"/>
      <c r="N115" s="168"/>
      <c r="O115" s="168" t="str">
        <f t="shared" si="31"/>
        <v>S</v>
      </c>
      <c r="P115" s="168"/>
      <c r="Q115" s="168"/>
      <c r="R115" s="168"/>
      <c r="S115" s="168"/>
      <c r="T115" s="168"/>
      <c r="V115" s="169" t="str">
        <f t="shared" si="26"/>
        <v>Y</v>
      </c>
      <c r="W115" s="170"/>
      <c r="X115" s="168" t="s">
        <v>405</v>
      </c>
      <c r="Y115" s="168" t="s">
        <v>405</v>
      </c>
      <c r="Z115" s="168" t="s">
        <v>405</v>
      </c>
      <c r="AA115" s="171" t="str">
        <f t="shared" si="27"/>
        <v>Y</v>
      </c>
      <c r="AB115" s="172" t="str">
        <f t="shared" si="28"/>
        <v xml:space="preserve">SA-3 </v>
      </c>
      <c r="AC115" s="173"/>
      <c r="AD115" s="173"/>
      <c r="AE115" s="173"/>
      <c r="AF115" s="174">
        <f t="shared" si="29"/>
        <v>0</v>
      </c>
      <c r="AH115" s="175" t="str">
        <f t="shared" si="30"/>
        <v>Y</v>
      </c>
    </row>
    <row r="116" spans="1:34" x14ac:dyDescent="0.3">
      <c r="A116" s="167" t="s">
        <v>440</v>
      </c>
      <c r="B116" s="168"/>
      <c r="C116" s="168"/>
      <c r="D116" s="168"/>
      <c r="E116" s="168"/>
      <c r="F116" s="168"/>
      <c r="G116" s="168"/>
      <c r="H116" s="168"/>
      <c r="I116" s="168"/>
      <c r="J116" s="168"/>
      <c r="K116" s="168" t="str">
        <f>IF(K$5="S","S","x")</f>
        <v>S</v>
      </c>
      <c r="L116" s="168"/>
      <c r="M116" s="168"/>
      <c r="N116" s="168"/>
      <c r="O116" s="168" t="str">
        <f t="shared" si="31"/>
        <v>S</v>
      </c>
      <c r="P116" s="168"/>
      <c r="Q116" s="168" t="str">
        <f>IF(Q$5="S","S","x")</f>
        <v>S</v>
      </c>
      <c r="R116" s="168"/>
      <c r="S116" s="168"/>
      <c r="T116" s="168"/>
      <c r="V116" s="169" t="str">
        <f t="shared" si="26"/>
        <v>Y</v>
      </c>
      <c r="W116" s="170"/>
      <c r="X116" s="168" t="s">
        <v>405</v>
      </c>
      <c r="Y116" s="168" t="s">
        <v>405</v>
      </c>
      <c r="Z116" s="168" t="s">
        <v>405</v>
      </c>
      <c r="AA116" s="171" t="str">
        <f t="shared" si="27"/>
        <v>Y</v>
      </c>
      <c r="AB116" s="172" t="str">
        <f t="shared" si="28"/>
        <v xml:space="preserve">SA-4 </v>
      </c>
      <c r="AC116" s="173"/>
      <c r="AD116" s="173" t="s">
        <v>441</v>
      </c>
      <c r="AE116" s="173" t="s">
        <v>441</v>
      </c>
      <c r="AF116" s="174">
        <f t="shared" si="29"/>
        <v>0</v>
      </c>
      <c r="AH116" s="175" t="str">
        <f t="shared" si="30"/>
        <v>Y</v>
      </c>
    </row>
    <row r="117" spans="1:34" x14ac:dyDescent="0.3">
      <c r="A117" s="167" t="s">
        <v>258</v>
      </c>
      <c r="B117" s="168"/>
      <c r="C117" s="168"/>
      <c r="D117" s="168"/>
      <c r="E117" s="168"/>
      <c r="F117" s="168"/>
      <c r="G117" s="168"/>
      <c r="H117" s="168"/>
      <c r="I117" s="168"/>
      <c r="J117" s="168"/>
      <c r="K117" s="168"/>
      <c r="L117" s="168"/>
      <c r="M117" s="168"/>
      <c r="N117" s="168"/>
      <c r="O117" s="168" t="str">
        <f t="shared" si="31"/>
        <v>S</v>
      </c>
      <c r="P117" s="168"/>
      <c r="Q117" s="168" t="str">
        <f>IF(Q$5="S","S","x")</f>
        <v>S</v>
      </c>
      <c r="R117" s="168"/>
      <c r="S117" s="168"/>
      <c r="T117" s="168"/>
      <c r="V117" s="169" t="str">
        <f t="shared" si="26"/>
        <v>Y</v>
      </c>
      <c r="W117" s="170"/>
      <c r="X117" s="168" t="s">
        <v>405</v>
      </c>
      <c r="Y117" s="168" t="s">
        <v>405</v>
      </c>
      <c r="Z117" s="168" t="s">
        <v>405</v>
      </c>
      <c r="AA117" s="171" t="str">
        <f t="shared" si="27"/>
        <v>Y</v>
      </c>
      <c r="AB117" s="172" t="str">
        <f t="shared" si="28"/>
        <v xml:space="preserve">SA-5 </v>
      </c>
      <c r="AC117" s="173"/>
      <c r="AD117" s="173"/>
      <c r="AE117" s="173"/>
      <c r="AF117" s="174">
        <f t="shared" si="29"/>
        <v>0</v>
      </c>
      <c r="AH117" s="175" t="str">
        <f t="shared" si="30"/>
        <v>Y</v>
      </c>
    </row>
    <row r="118" spans="1:34" x14ac:dyDescent="0.3">
      <c r="A118" s="167" t="s">
        <v>259</v>
      </c>
      <c r="B118" s="168"/>
      <c r="C118" s="168"/>
      <c r="D118" s="168"/>
      <c r="E118" s="168"/>
      <c r="F118" s="168" t="str">
        <f>IF(F$5="S","S","x")</f>
        <v>S</v>
      </c>
      <c r="G118" s="168"/>
      <c r="H118" s="168"/>
      <c r="I118" s="168"/>
      <c r="J118" s="168"/>
      <c r="K118" s="168" t="str">
        <f>IF(K$5="S","S","x")</f>
        <v>S</v>
      </c>
      <c r="L118" s="168"/>
      <c r="M118" s="168"/>
      <c r="N118" s="168"/>
      <c r="O118" s="168" t="str">
        <f t="shared" si="31"/>
        <v>S</v>
      </c>
      <c r="P118" s="168"/>
      <c r="Q118" s="168"/>
      <c r="R118" s="168"/>
      <c r="S118" s="168"/>
      <c r="T118" s="168"/>
      <c r="V118" s="169" t="str">
        <f t="shared" si="26"/>
        <v>Y</v>
      </c>
      <c r="W118" s="170"/>
      <c r="X118" s="176" t="s">
        <v>408</v>
      </c>
      <c r="Y118" s="168" t="s">
        <v>405</v>
      </c>
      <c r="Z118" s="168" t="s">
        <v>405</v>
      </c>
      <c r="AA118" s="171" t="str">
        <f t="shared" si="27"/>
        <v>N</v>
      </c>
      <c r="AB118" s="172" t="str">
        <f t="shared" si="28"/>
        <v xml:space="preserve">SA-8 </v>
      </c>
      <c r="AC118" s="173"/>
      <c r="AD118" s="173"/>
      <c r="AE118" s="173"/>
      <c r="AF118" s="174">
        <f t="shared" si="29"/>
        <v>0</v>
      </c>
      <c r="AH118" s="175" t="str">
        <f t="shared" si="30"/>
        <v>N</v>
      </c>
    </row>
    <row r="119" spans="1:34" x14ac:dyDescent="0.3">
      <c r="A119" s="167" t="s">
        <v>260</v>
      </c>
      <c r="B119" s="168"/>
      <c r="C119" s="168"/>
      <c r="D119" s="168"/>
      <c r="E119" s="168"/>
      <c r="F119" s="168"/>
      <c r="G119" s="168"/>
      <c r="H119" s="168"/>
      <c r="I119" s="168"/>
      <c r="J119" s="168"/>
      <c r="K119" s="168"/>
      <c r="L119" s="168"/>
      <c r="M119" s="168"/>
      <c r="N119" s="168"/>
      <c r="O119" s="168" t="str">
        <f t="shared" si="31"/>
        <v>S</v>
      </c>
      <c r="P119" s="168"/>
      <c r="Q119" s="168"/>
      <c r="R119" s="168"/>
      <c r="S119" s="168"/>
      <c r="T119" s="168"/>
      <c r="V119" s="169" t="str">
        <f t="shared" si="26"/>
        <v>Y</v>
      </c>
      <c r="W119" s="170"/>
      <c r="X119" s="168" t="s">
        <v>405</v>
      </c>
      <c r="Y119" s="168" t="s">
        <v>405</v>
      </c>
      <c r="Z119" s="168" t="s">
        <v>405</v>
      </c>
      <c r="AA119" s="171" t="str">
        <f t="shared" si="27"/>
        <v>Y</v>
      </c>
      <c r="AB119" s="172" t="str">
        <f t="shared" si="28"/>
        <v xml:space="preserve">SA-9 </v>
      </c>
      <c r="AC119" s="173"/>
      <c r="AD119" s="173" t="s">
        <v>415</v>
      </c>
      <c r="AE119" s="173" t="s">
        <v>415</v>
      </c>
      <c r="AF119" s="174">
        <f t="shared" si="29"/>
        <v>0</v>
      </c>
      <c r="AH119" s="175" t="str">
        <f t="shared" si="30"/>
        <v>Y</v>
      </c>
    </row>
    <row r="120" spans="1:34" x14ac:dyDescent="0.3">
      <c r="A120" s="167" t="s">
        <v>261</v>
      </c>
      <c r="B120" s="168"/>
      <c r="C120" s="168"/>
      <c r="D120" s="168"/>
      <c r="E120" s="168" t="str">
        <f>IF(E$5="S","S","x")</f>
        <v>x</v>
      </c>
      <c r="F120" s="168"/>
      <c r="G120" s="168"/>
      <c r="H120" s="168"/>
      <c r="I120" s="168"/>
      <c r="J120" s="168"/>
      <c r="K120" s="168"/>
      <c r="L120" s="168"/>
      <c r="M120" s="168"/>
      <c r="N120" s="168"/>
      <c r="O120" s="168" t="str">
        <f t="shared" si="31"/>
        <v>S</v>
      </c>
      <c r="P120" s="168"/>
      <c r="Q120" s="168"/>
      <c r="R120" s="168"/>
      <c r="S120" s="168"/>
      <c r="T120" s="168"/>
      <c r="V120" s="169" t="str">
        <f t="shared" si="26"/>
        <v>Y</v>
      </c>
      <c r="W120" s="170"/>
      <c r="X120" s="176" t="s">
        <v>408</v>
      </c>
      <c r="Y120" s="168" t="s">
        <v>405</v>
      </c>
      <c r="Z120" s="168" t="s">
        <v>405</v>
      </c>
      <c r="AA120" s="171" t="str">
        <f t="shared" si="27"/>
        <v>N</v>
      </c>
      <c r="AB120" s="172" t="str">
        <f t="shared" si="28"/>
        <v>SA-10</v>
      </c>
      <c r="AC120" s="173"/>
      <c r="AD120" s="173"/>
      <c r="AE120" s="173"/>
      <c r="AF120" s="174">
        <f t="shared" si="29"/>
        <v>0</v>
      </c>
      <c r="AH120" s="175" t="str">
        <f t="shared" si="30"/>
        <v>N</v>
      </c>
    </row>
    <row r="121" spans="1:34" x14ac:dyDescent="0.3">
      <c r="A121" s="167" t="s">
        <v>262</v>
      </c>
      <c r="B121" s="168"/>
      <c r="C121" s="168"/>
      <c r="D121" s="168"/>
      <c r="E121" s="168"/>
      <c r="F121" s="168" t="str">
        <f>IF(F$5="S","S","x")</f>
        <v>S</v>
      </c>
      <c r="G121" s="168"/>
      <c r="H121" s="168"/>
      <c r="I121" s="168"/>
      <c r="J121" s="168"/>
      <c r="K121" s="168"/>
      <c r="L121" s="168"/>
      <c r="M121" s="168"/>
      <c r="N121" s="168"/>
      <c r="O121" s="168" t="str">
        <f t="shared" si="31"/>
        <v>S</v>
      </c>
      <c r="P121" s="168"/>
      <c r="Q121" s="168"/>
      <c r="R121" s="168"/>
      <c r="S121" s="168"/>
      <c r="T121" s="168"/>
      <c r="V121" s="169" t="str">
        <f t="shared" si="26"/>
        <v>Y</v>
      </c>
      <c r="W121" s="170"/>
      <c r="X121" s="176" t="s">
        <v>408</v>
      </c>
      <c r="Y121" s="168" t="s">
        <v>405</v>
      </c>
      <c r="Z121" s="168" t="s">
        <v>405</v>
      </c>
      <c r="AA121" s="171" t="str">
        <f t="shared" si="27"/>
        <v>N</v>
      </c>
      <c r="AB121" s="172" t="str">
        <f t="shared" si="28"/>
        <v>SA-11</v>
      </c>
      <c r="AC121" s="173"/>
      <c r="AD121" s="173"/>
      <c r="AE121" s="173"/>
      <c r="AF121" s="174">
        <f t="shared" si="29"/>
        <v>0</v>
      </c>
      <c r="AH121" s="175" t="str">
        <f t="shared" si="30"/>
        <v>N</v>
      </c>
    </row>
    <row r="122" spans="1:34" x14ac:dyDescent="0.3">
      <c r="A122" s="167" t="s">
        <v>263</v>
      </c>
      <c r="B122" s="168"/>
      <c r="C122" s="168"/>
      <c r="D122" s="168"/>
      <c r="E122" s="168"/>
      <c r="F122" s="168"/>
      <c r="G122" s="168"/>
      <c r="H122" s="168"/>
      <c r="I122" s="168"/>
      <c r="J122" s="168"/>
      <c r="K122" s="168" t="str">
        <f>IF(K$5="S","S","x")</f>
        <v>S</v>
      </c>
      <c r="L122" s="168"/>
      <c r="M122" s="168"/>
      <c r="N122" s="168"/>
      <c r="O122" s="168" t="str">
        <f t="shared" si="31"/>
        <v>S</v>
      </c>
      <c r="P122" s="168"/>
      <c r="Q122" s="168"/>
      <c r="R122" s="168"/>
      <c r="S122" s="168"/>
      <c r="T122" s="168"/>
      <c r="V122" s="169" t="str">
        <f t="shared" si="26"/>
        <v>Y</v>
      </c>
      <c r="W122" s="170"/>
      <c r="X122" s="176" t="s">
        <v>408</v>
      </c>
      <c r="Y122" s="176" t="s">
        <v>408</v>
      </c>
      <c r="Z122" s="168" t="s">
        <v>405</v>
      </c>
      <c r="AA122" s="171" t="str">
        <f t="shared" si="27"/>
        <v>N</v>
      </c>
      <c r="AB122" s="172" t="str">
        <f t="shared" si="28"/>
        <v>SA-12</v>
      </c>
      <c r="AC122" s="173"/>
      <c r="AD122" s="173"/>
      <c r="AE122" s="173"/>
      <c r="AF122" s="174">
        <f t="shared" si="29"/>
        <v>0</v>
      </c>
      <c r="AH122" s="175" t="str">
        <f t="shared" si="30"/>
        <v>N</v>
      </c>
    </row>
    <row r="123" spans="1:34" x14ac:dyDescent="0.3">
      <c r="A123" s="167" t="s">
        <v>264</v>
      </c>
      <c r="B123" s="168"/>
      <c r="C123" s="168"/>
      <c r="D123" s="168"/>
      <c r="E123" s="168"/>
      <c r="F123" s="168"/>
      <c r="G123" s="168"/>
      <c r="H123" s="168"/>
      <c r="I123" s="168"/>
      <c r="J123" s="168" t="str">
        <f>IF(J$5="S","S","x")</f>
        <v>x</v>
      </c>
      <c r="K123" s="168" t="str">
        <f>IF(K$5="S","S","x")</f>
        <v>S</v>
      </c>
      <c r="L123" s="168"/>
      <c r="M123" s="168"/>
      <c r="N123" s="168"/>
      <c r="O123" s="168"/>
      <c r="P123" s="168"/>
      <c r="Q123" s="168"/>
      <c r="R123" s="168"/>
      <c r="S123" s="168"/>
      <c r="T123" s="168"/>
      <c r="V123" s="169" t="str">
        <f t="shared" si="26"/>
        <v>Y</v>
      </c>
      <c r="W123" s="170"/>
      <c r="X123" s="176" t="s">
        <v>408</v>
      </c>
      <c r="Y123" s="176" t="s">
        <v>408</v>
      </c>
      <c r="Z123" s="176" t="s">
        <v>408</v>
      </c>
      <c r="AA123" s="171" t="str">
        <f t="shared" si="27"/>
        <v>N</v>
      </c>
      <c r="AB123" s="172" t="str">
        <f t="shared" si="28"/>
        <v>SA-13</v>
      </c>
      <c r="AC123" s="173"/>
      <c r="AD123" s="173"/>
      <c r="AE123" s="173"/>
      <c r="AF123" s="174">
        <f t="shared" si="29"/>
        <v>0</v>
      </c>
      <c r="AH123" s="175" t="str">
        <f t="shared" si="30"/>
        <v>N</v>
      </c>
    </row>
    <row r="124" spans="1:34" x14ac:dyDescent="0.3">
      <c r="A124" s="167" t="s">
        <v>265</v>
      </c>
      <c r="B124" s="168"/>
      <c r="C124" s="168"/>
      <c r="D124" s="168"/>
      <c r="E124" s="168"/>
      <c r="F124" s="168" t="str">
        <f>IF(F$5="S","S","x")</f>
        <v>S</v>
      </c>
      <c r="G124" s="168"/>
      <c r="H124" s="168"/>
      <c r="I124" s="168"/>
      <c r="J124" s="168"/>
      <c r="K124" s="168"/>
      <c r="L124" s="168"/>
      <c r="M124" s="168"/>
      <c r="N124" s="168"/>
      <c r="O124" s="168"/>
      <c r="P124" s="168" t="str">
        <f>IF(P$5="S","S","x")</f>
        <v>S</v>
      </c>
      <c r="Q124" s="168"/>
      <c r="R124" s="168"/>
      <c r="S124" s="168"/>
      <c r="T124" s="168"/>
      <c r="V124" s="169" t="str">
        <f t="shared" si="26"/>
        <v>Y</v>
      </c>
      <c r="W124" s="170"/>
      <c r="X124" s="176" t="s">
        <v>408</v>
      </c>
      <c r="Y124" s="176" t="s">
        <v>408</v>
      </c>
      <c r="Z124" s="176" t="s">
        <v>408</v>
      </c>
      <c r="AA124" s="171" t="str">
        <f t="shared" si="27"/>
        <v>N</v>
      </c>
      <c r="AB124" s="172" t="str">
        <f t="shared" si="28"/>
        <v>SA-14</v>
      </c>
      <c r="AC124" s="173"/>
      <c r="AD124" s="173"/>
      <c r="AE124" s="173"/>
      <c r="AF124" s="174">
        <f t="shared" si="29"/>
        <v>0</v>
      </c>
      <c r="AH124" s="175" t="str">
        <f t="shared" si="30"/>
        <v>N</v>
      </c>
    </row>
    <row r="125" spans="1:34" x14ac:dyDescent="0.3">
      <c r="A125" s="167" t="s">
        <v>442</v>
      </c>
      <c r="B125" s="168"/>
      <c r="C125" s="168"/>
      <c r="D125" s="168"/>
      <c r="E125" s="168"/>
      <c r="F125" s="168"/>
      <c r="G125" s="168"/>
      <c r="H125" s="168"/>
      <c r="I125" s="168"/>
      <c r="J125" s="168"/>
      <c r="K125" s="168"/>
      <c r="L125" s="168"/>
      <c r="M125" s="168"/>
      <c r="N125" s="168"/>
      <c r="O125" s="168" t="str">
        <f>IF(O$5="S","S","x")</f>
        <v>S</v>
      </c>
      <c r="P125" s="168"/>
      <c r="Q125" s="168"/>
      <c r="R125" s="168"/>
      <c r="S125" s="168"/>
      <c r="T125" s="168"/>
      <c r="V125" s="169" t="str">
        <f t="shared" si="26"/>
        <v>Y</v>
      </c>
      <c r="W125" s="170"/>
      <c r="X125" s="176" t="s">
        <v>408</v>
      </c>
      <c r="Y125" s="176" t="s">
        <v>408</v>
      </c>
      <c r="Z125" s="168" t="s">
        <v>405</v>
      </c>
      <c r="AA125" s="171" t="str">
        <f t="shared" si="27"/>
        <v>N</v>
      </c>
      <c r="AB125" s="172" t="str">
        <f t="shared" si="28"/>
        <v>SA-15</v>
      </c>
      <c r="AC125" s="173"/>
      <c r="AD125" s="173"/>
      <c r="AE125" s="173"/>
      <c r="AF125" s="174">
        <f t="shared" si="29"/>
        <v>0</v>
      </c>
      <c r="AH125" s="175" t="str">
        <f t="shared" si="30"/>
        <v>N</v>
      </c>
    </row>
    <row r="126" spans="1:34" x14ac:dyDescent="0.3">
      <c r="A126" s="167" t="s">
        <v>267</v>
      </c>
      <c r="B126" s="168"/>
      <c r="C126" s="168"/>
      <c r="D126" s="168"/>
      <c r="E126" s="168"/>
      <c r="F126" s="168"/>
      <c r="G126" s="168"/>
      <c r="H126" s="168"/>
      <c r="I126" s="168"/>
      <c r="J126" s="168"/>
      <c r="K126" s="168"/>
      <c r="L126" s="168"/>
      <c r="M126" s="168"/>
      <c r="N126" s="168"/>
      <c r="O126" s="168" t="str">
        <f>IF(O$5="S","S","x")</f>
        <v>S</v>
      </c>
      <c r="P126" s="168"/>
      <c r="Q126" s="168" t="str">
        <f>IF(Q$5="S","S","x")</f>
        <v>S</v>
      </c>
      <c r="R126" s="168"/>
      <c r="S126" s="168"/>
      <c r="T126" s="168"/>
      <c r="V126" s="169" t="str">
        <f t="shared" si="26"/>
        <v>Y</v>
      </c>
      <c r="W126" s="170"/>
      <c r="X126" s="176" t="s">
        <v>408</v>
      </c>
      <c r="Y126" s="176" t="s">
        <v>408</v>
      </c>
      <c r="Z126" s="168" t="s">
        <v>405</v>
      </c>
      <c r="AA126" s="171" t="str">
        <f t="shared" si="27"/>
        <v>N</v>
      </c>
      <c r="AB126" s="172" t="str">
        <f t="shared" si="28"/>
        <v>SA-16</v>
      </c>
      <c r="AC126" s="173"/>
      <c r="AD126" s="173"/>
      <c r="AE126" s="173"/>
      <c r="AF126" s="174">
        <f t="shared" si="29"/>
        <v>0</v>
      </c>
      <c r="AH126" s="175" t="str">
        <f t="shared" si="30"/>
        <v>N</v>
      </c>
    </row>
    <row r="127" spans="1:34" x14ac:dyDescent="0.3">
      <c r="A127" s="167" t="s">
        <v>268</v>
      </c>
      <c r="B127" s="168"/>
      <c r="C127" s="168"/>
      <c r="D127" s="168"/>
      <c r="E127" s="168"/>
      <c r="F127" s="168"/>
      <c r="G127" s="168"/>
      <c r="H127" s="168"/>
      <c r="I127" s="168"/>
      <c r="J127" s="168"/>
      <c r="K127" s="168"/>
      <c r="L127" s="168"/>
      <c r="M127" s="168"/>
      <c r="N127" s="168"/>
      <c r="O127" s="168" t="str">
        <f>IF(O$5="S","S","x")</f>
        <v>S</v>
      </c>
      <c r="P127" s="168" t="str">
        <f>IF(P$5="S","S","x")</f>
        <v>S</v>
      </c>
      <c r="Q127" s="168"/>
      <c r="R127" s="168"/>
      <c r="S127" s="168"/>
      <c r="T127" s="168"/>
      <c r="V127" s="169" t="str">
        <f t="shared" si="26"/>
        <v>Y</v>
      </c>
      <c r="W127" s="170"/>
      <c r="X127" s="176" t="s">
        <v>408</v>
      </c>
      <c r="Y127" s="176" t="s">
        <v>408</v>
      </c>
      <c r="Z127" s="168" t="s">
        <v>405</v>
      </c>
      <c r="AA127" s="171" t="str">
        <f t="shared" si="27"/>
        <v>N</v>
      </c>
      <c r="AB127" s="172" t="str">
        <f t="shared" si="28"/>
        <v>SA-17</v>
      </c>
      <c r="AC127" s="173"/>
      <c r="AD127" s="173"/>
      <c r="AE127" s="173"/>
      <c r="AF127" s="174">
        <f t="shared" si="29"/>
        <v>0</v>
      </c>
      <c r="AH127" s="175" t="str">
        <f t="shared" si="30"/>
        <v>N</v>
      </c>
    </row>
    <row r="128" spans="1:34" x14ac:dyDescent="0.3">
      <c r="A128" s="167" t="s">
        <v>269</v>
      </c>
      <c r="B128" s="168"/>
      <c r="C128" s="168"/>
      <c r="D128" s="168"/>
      <c r="E128" s="168"/>
      <c r="F128" s="168"/>
      <c r="G128" s="168"/>
      <c r="H128" s="168"/>
      <c r="I128" s="168"/>
      <c r="J128" s="168"/>
      <c r="K128" s="168"/>
      <c r="L128" s="168"/>
      <c r="M128" s="168"/>
      <c r="N128" s="168"/>
      <c r="O128" s="168"/>
      <c r="P128" s="168" t="str">
        <f>IF(P$5="S","S","x")</f>
        <v>S</v>
      </c>
      <c r="Q128" s="168"/>
      <c r="R128" s="168"/>
      <c r="S128" s="168"/>
      <c r="T128" s="168"/>
      <c r="V128" s="169" t="str">
        <f t="shared" si="26"/>
        <v>Y</v>
      </c>
      <c r="W128" s="170"/>
      <c r="X128" s="176" t="s">
        <v>408</v>
      </c>
      <c r="Y128" s="176" t="s">
        <v>408</v>
      </c>
      <c r="Z128" s="176" t="s">
        <v>408</v>
      </c>
      <c r="AA128" s="171" t="str">
        <f t="shared" si="27"/>
        <v>N</v>
      </c>
      <c r="AB128" s="172" t="str">
        <f t="shared" si="28"/>
        <v>SA-18</v>
      </c>
      <c r="AC128" s="173"/>
      <c r="AD128" s="173"/>
      <c r="AE128" s="173"/>
      <c r="AF128" s="174">
        <f t="shared" si="29"/>
        <v>0</v>
      </c>
      <c r="AH128" s="175" t="str">
        <f t="shared" si="30"/>
        <v>N</v>
      </c>
    </row>
    <row r="129" spans="1:34" x14ac:dyDescent="0.3">
      <c r="A129" s="167" t="s">
        <v>270</v>
      </c>
      <c r="B129" s="168"/>
      <c r="C129" s="168"/>
      <c r="D129" s="168"/>
      <c r="E129" s="168"/>
      <c r="F129" s="168"/>
      <c r="G129" s="168"/>
      <c r="H129" s="168"/>
      <c r="I129" s="168"/>
      <c r="J129" s="168"/>
      <c r="K129" s="168"/>
      <c r="L129" s="168"/>
      <c r="M129" s="168"/>
      <c r="N129" s="168"/>
      <c r="O129" s="168" t="str">
        <f>IF(O$5="S","S","x")</f>
        <v>S</v>
      </c>
      <c r="P129" s="168"/>
      <c r="Q129" s="168"/>
      <c r="R129" s="168"/>
      <c r="S129" s="168"/>
      <c r="T129" s="168"/>
      <c r="V129" s="169" t="str">
        <f t="shared" si="26"/>
        <v>Y</v>
      </c>
      <c r="W129" s="170"/>
      <c r="X129" s="176" t="s">
        <v>408</v>
      </c>
      <c r="Y129" s="176" t="s">
        <v>408</v>
      </c>
      <c r="Z129" s="176" t="s">
        <v>408</v>
      </c>
      <c r="AA129" s="171" t="str">
        <f t="shared" si="27"/>
        <v>N</v>
      </c>
      <c r="AB129" s="172" t="str">
        <f t="shared" si="28"/>
        <v>SA-21</v>
      </c>
      <c r="AC129" s="173"/>
      <c r="AD129" s="173"/>
      <c r="AE129" s="173"/>
      <c r="AF129" s="174">
        <f t="shared" si="29"/>
        <v>0</v>
      </c>
      <c r="AH129" s="175" t="str">
        <f t="shared" si="30"/>
        <v>N</v>
      </c>
    </row>
    <row r="130" spans="1:34" x14ac:dyDescent="0.3">
      <c r="A130" s="167" t="s">
        <v>271</v>
      </c>
      <c r="B130" s="168"/>
      <c r="C130" s="168"/>
      <c r="D130" s="168"/>
      <c r="E130" s="168"/>
      <c r="F130" s="168"/>
      <c r="G130" s="168"/>
      <c r="H130" s="168"/>
      <c r="I130" s="168"/>
      <c r="J130" s="168"/>
      <c r="K130" s="168"/>
      <c r="L130" s="168"/>
      <c r="M130" s="168"/>
      <c r="N130" s="168"/>
      <c r="O130" s="168"/>
      <c r="P130" s="168"/>
      <c r="Q130" s="168" t="str">
        <f>IF(Q$5="S","S","x")</f>
        <v>S</v>
      </c>
      <c r="R130" s="168"/>
      <c r="S130" s="168" t="str">
        <f>IF(S$5="S","S","x")</f>
        <v>S</v>
      </c>
      <c r="T130" s="168" t="str">
        <f>IF(T$5="S","S","x")</f>
        <v>S</v>
      </c>
      <c r="V130" s="169" t="str">
        <f t="shared" si="26"/>
        <v>Y</v>
      </c>
      <c r="W130" s="170"/>
      <c r="X130" s="168" t="s">
        <v>405</v>
      </c>
      <c r="Y130" s="168" t="s">
        <v>405</v>
      </c>
      <c r="Z130" s="168" t="s">
        <v>405</v>
      </c>
      <c r="AA130" s="171" t="str">
        <f t="shared" si="27"/>
        <v>Y</v>
      </c>
      <c r="AB130" s="172" t="str">
        <f t="shared" si="28"/>
        <v xml:space="preserve">SC-1 </v>
      </c>
      <c r="AC130" s="173"/>
      <c r="AD130" s="173"/>
      <c r="AE130" s="173"/>
      <c r="AF130" s="174">
        <f t="shared" si="29"/>
        <v>0</v>
      </c>
      <c r="AH130" s="175" t="str">
        <f t="shared" si="30"/>
        <v>Y</v>
      </c>
    </row>
    <row r="131" spans="1:34" x14ac:dyDescent="0.3">
      <c r="A131" s="167" t="s">
        <v>272</v>
      </c>
      <c r="B131" s="168"/>
      <c r="C131" s="168"/>
      <c r="D131" s="168"/>
      <c r="E131" s="168"/>
      <c r="F131" s="168"/>
      <c r="G131" s="168"/>
      <c r="H131" s="168"/>
      <c r="I131" s="168"/>
      <c r="J131" s="168"/>
      <c r="K131" s="168" t="str">
        <f>IF(K$5="S","S","x")</f>
        <v>S</v>
      </c>
      <c r="L131" s="168"/>
      <c r="M131" s="168"/>
      <c r="N131" s="168"/>
      <c r="O131" s="168"/>
      <c r="P131" s="168"/>
      <c r="Q131" s="168"/>
      <c r="R131" s="168"/>
      <c r="S131" s="168"/>
      <c r="T131" s="168"/>
      <c r="V131" s="169" t="str">
        <f t="shared" si="26"/>
        <v>Y</v>
      </c>
      <c r="W131" s="170"/>
      <c r="X131" s="168" t="s">
        <v>405</v>
      </c>
      <c r="Y131" s="168" t="s">
        <v>405</v>
      </c>
      <c r="Z131" s="168" t="s">
        <v>405</v>
      </c>
      <c r="AA131" s="171" t="str">
        <f t="shared" si="27"/>
        <v>Y</v>
      </c>
      <c r="AB131" s="172" t="str">
        <f t="shared" si="28"/>
        <v xml:space="preserve">SC-7 </v>
      </c>
      <c r="AC131" s="173"/>
      <c r="AD131" s="173" t="s">
        <v>443</v>
      </c>
      <c r="AE131" s="173" t="s">
        <v>444</v>
      </c>
      <c r="AF131" s="174">
        <f t="shared" si="29"/>
        <v>0</v>
      </c>
      <c r="AH131" s="175" t="str">
        <f t="shared" si="30"/>
        <v>Y</v>
      </c>
    </row>
    <row r="132" spans="1:34" x14ac:dyDescent="0.3">
      <c r="A132" s="167" t="s">
        <v>274</v>
      </c>
      <c r="B132" s="168"/>
      <c r="C132" s="168"/>
      <c r="D132" s="168"/>
      <c r="E132" s="168"/>
      <c r="F132" s="168"/>
      <c r="G132" s="168"/>
      <c r="H132" s="168"/>
      <c r="I132" s="168"/>
      <c r="J132" s="168"/>
      <c r="K132" s="168"/>
      <c r="L132" s="168"/>
      <c r="M132" s="168"/>
      <c r="N132" s="168" t="str">
        <f>IF(N$5="S","S","x")</f>
        <v>S</v>
      </c>
      <c r="O132" s="168"/>
      <c r="P132" s="168"/>
      <c r="Q132" s="168"/>
      <c r="R132" s="168"/>
      <c r="S132" s="168" t="str">
        <f>IF(S$5="S","S","x")</f>
        <v>S</v>
      </c>
      <c r="T132" s="168" t="str">
        <f>IF(T$5="S","S","x")</f>
        <v>S</v>
      </c>
      <c r="V132" s="169" t="str">
        <f t="shared" si="26"/>
        <v>Y</v>
      </c>
      <c r="W132" s="170"/>
      <c r="X132" s="176" t="s">
        <v>408</v>
      </c>
      <c r="Y132" s="168" t="s">
        <v>405</v>
      </c>
      <c r="Z132" s="168" t="s">
        <v>405</v>
      </c>
      <c r="AA132" s="171" t="str">
        <f t="shared" si="27"/>
        <v>N</v>
      </c>
      <c r="AB132" s="172" t="str">
        <f t="shared" si="28"/>
        <v xml:space="preserve">SC-8 </v>
      </c>
      <c r="AC132" s="173"/>
      <c r="AD132" s="173" t="s">
        <v>411</v>
      </c>
      <c r="AE132" s="173" t="s">
        <v>411</v>
      </c>
      <c r="AF132" s="174">
        <f t="shared" si="29"/>
        <v>0</v>
      </c>
      <c r="AH132" s="175" t="str">
        <f t="shared" si="30"/>
        <v>N</v>
      </c>
    </row>
    <row r="133" spans="1:34" x14ac:dyDescent="0.3">
      <c r="A133" s="167" t="s">
        <v>275</v>
      </c>
      <c r="B133" s="168"/>
      <c r="C133" s="168"/>
      <c r="D133" s="168"/>
      <c r="E133" s="168"/>
      <c r="F133" s="168"/>
      <c r="G133" s="168"/>
      <c r="H133" s="168"/>
      <c r="I133" s="168"/>
      <c r="J133" s="168" t="str">
        <f>IF(J$5="S","S","x")</f>
        <v>x</v>
      </c>
      <c r="K133" s="168"/>
      <c r="L133" s="168"/>
      <c r="M133" s="168" t="str">
        <f>IF(M$5="S","S","x")</f>
        <v>S</v>
      </c>
      <c r="N133" s="168"/>
      <c r="O133" s="168"/>
      <c r="P133" s="168"/>
      <c r="Q133" s="168"/>
      <c r="R133" s="168" t="str">
        <f>IF(R$5="S","S","x")</f>
        <v>S</v>
      </c>
      <c r="S133" s="168" t="str">
        <f>IF(S$5="S","S","x")</f>
        <v>S</v>
      </c>
      <c r="T133" s="168"/>
      <c r="V133" s="169" t="str">
        <f t="shared" si="26"/>
        <v>Y</v>
      </c>
      <c r="W133" s="170"/>
      <c r="X133" s="168" t="s">
        <v>405</v>
      </c>
      <c r="Y133" s="168" t="s">
        <v>405</v>
      </c>
      <c r="Z133" s="168" t="s">
        <v>405</v>
      </c>
      <c r="AA133" s="171" t="str">
        <f t="shared" si="27"/>
        <v>Y</v>
      </c>
      <c r="AB133" s="172" t="str">
        <f t="shared" si="28"/>
        <v>SC-12</v>
      </c>
      <c r="AC133" s="173"/>
      <c r="AD133" s="173"/>
      <c r="AE133" s="173" t="s">
        <v>411</v>
      </c>
      <c r="AF133" s="174">
        <f t="shared" si="29"/>
        <v>0</v>
      </c>
      <c r="AH133" s="175" t="str">
        <f t="shared" si="30"/>
        <v>Y</v>
      </c>
    </row>
    <row r="134" spans="1:34" x14ac:dyDescent="0.3">
      <c r="A134" s="167" t="s">
        <v>277</v>
      </c>
      <c r="B134" s="168"/>
      <c r="C134" s="168"/>
      <c r="D134" s="168"/>
      <c r="E134" s="168"/>
      <c r="F134" s="168"/>
      <c r="G134" s="168"/>
      <c r="H134" s="168"/>
      <c r="I134" s="168"/>
      <c r="J134" s="168" t="str">
        <f>IF(J$5="S","S","x")</f>
        <v>x</v>
      </c>
      <c r="K134" s="168"/>
      <c r="L134" s="168"/>
      <c r="M134" s="168"/>
      <c r="N134" s="168"/>
      <c r="O134" s="168"/>
      <c r="P134" s="168"/>
      <c r="Q134" s="168"/>
      <c r="R134" s="168" t="str">
        <f>IF(R$5="S","S","x")</f>
        <v>S</v>
      </c>
      <c r="S134" s="168" t="str">
        <f>IF(S$5="S","S","x")</f>
        <v>S</v>
      </c>
      <c r="T134" s="168"/>
      <c r="V134" s="169" t="str">
        <f t="shared" si="26"/>
        <v>Y</v>
      </c>
      <c r="W134" s="170"/>
      <c r="X134" s="168" t="s">
        <v>405</v>
      </c>
      <c r="Y134" s="168" t="s">
        <v>405</v>
      </c>
      <c r="Z134" s="168" t="s">
        <v>405</v>
      </c>
      <c r="AA134" s="171" t="str">
        <f t="shared" si="27"/>
        <v>Y</v>
      </c>
      <c r="AB134" s="172" t="str">
        <f t="shared" si="28"/>
        <v>SC-13</v>
      </c>
      <c r="AC134" s="173"/>
      <c r="AD134" s="173"/>
      <c r="AE134" s="173"/>
      <c r="AF134" s="174">
        <f t="shared" si="29"/>
        <v>0</v>
      </c>
      <c r="AH134" s="175" t="str">
        <f t="shared" si="30"/>
        <v>Y</v>
      </c>
    </row>
    <row r="135" spans="1:34" x14ac:dyDescent="0.3">
      <c r="A135" s="167" t="s">
        <v>278</v>
      </c>
      <c r="B135" s="168"/>
      <c r="C135" s="168"/>
      <c r="D135" s="168"/>
      <c r="E135" s="168"/>
      <c r="F135" s="168"/>
      <c r="G135" s="168"/>
      <c r="H135" s="168"/>
      <c r="I135" s="168"/>
      <c r="J135" s="168" t="str">
        <f>IF(J$5="S","S","x")</f>
        <v>x</v>
      </c>
      <c r="K135" s="168"/>
      <c r="L135" s="168"/>
      <c r="M135" s="168"/>
      <c r="N135" s="168"/>
      <c r="O135" s="168"/>
      <c r="P135" s="168"/>
      <c r="Q135" s="168"/>
      <c r="R135" s="168" t="str">
        <f>IF(R$5="S","S","x")</f>
        <v>S</v>
      </c>
      <c r="S135" s="168"/>
      <c r="T135" s="168"/>
      <c r="V135" s="169" t="str">
        <f t="shared" si="26"/>
        <v>Y</v>
      </c>
      <c r="W135" s="170"/>
      <c r="X135" s="176" t="s">
        <v>408</v>
      </c>
      <c r="Y135" s="168" t="s">
        <v>405</v>
      </c>
      <c r="Z135" s="168" t="s">
        <v>405</v>
      </c>
      <c r="AA135" s="171" t="str">
        <f t="shared" si="27"/>
        <v>N</v>
      </c>
      <c r="AB135" s="172" t="str">
        <f t="shared" si="28"/>
        <v>SC-17</v>
      </c>
      <c r="AC135" s="173"/>
      <c r="AD135" s="173"/>
      <c r="AE135" s="173"/>
      <c r="AF135" s="174">
        <f t="shared" si="29"/>
        <v>0</v>
      </c>
      <c r="AH135" s="175" t="str">
        <f t="shared" si="30"/>
        <v>N</v>
      </c>
    </row>
    <row r="136" spans="1:34" x14ac:dyDescent="0.3">
      <c r="A136" s="167" t="s">
        <v>279</v>
      </c>
      <c r="B136" s="168"/>
      <c r="C136" s="168"/>
      <c r="D136" s="168"/>
      <c r="E136" s="168"/>
      <c r="F136" s="168"/>
      <c r="G136" s="168"/>
      <c r="H136" s="168"/>
      <c r="I136" s="168"/>
      <c r="J136" s="168"/>
      <c r="K136" s="168"/>
      <c r="L136" s="168"/>
      <c r="M136" s="168"/>
      <c r="N136" s="168"/>
      <c r="O136" s="168"/>
      <c r="P136" s="168" t="str">
        <f>IF(P$5="S","S","x")</f>
        <v>S</v>
      </c>
      <c r="Q136" s="168"/>
      <c r="R136" s="168"/>
      <c r="S136" s="168"/>
      <c r="T136" s="168"/>
      <c r="V136" s="169" t="str">
        <f t="shared" si="26"/>
        <v>Y</v>
      </c>
      <c r="W136" s="170"/>
      <c r="X136" s="176" t="s">
        <v>408</v>
      </c>
      <c r="Y136" s="176" t="s">
        <v>408</v>
      </c>
      <c r="Z136" s="176" t="s">
        <v>408</v>
      </c>
      <c r="AA136" s="171" t="str">
        <f t="shared" si="27"/>
        <v>N</v>
      </c>
      <c r="AB136" s="172" t="str">
        <f t="shared" si="28"/>
        <v>SC-25</v>
      </c>
      <c r="AC136" s="173"/>
      <c r="AD136" s="173"/>
      <c r="AE136" s="173"/>
      <c r="AF136" s="174">
        <f t="shared" si="29"/>
        <v>0</v>
      </c>
      <c r="AH136" s="175" t="str">
        <f t="shared" si="30"/>
        <v>N</v>
      </c>
    </row>
    <row r="137" spans="1:34" x14ac:dyDescent="0.3">
      <c r="A137" s="167" t="s">
        <v>280</v>
      </c>
      <c r="B137" s="168"/>
      <c r="C137" s="168"/>
      <c r="D137" s="168"/>
      <c r="E137" s="168"/>
      <c r="F137" s="168"/>
      <c r="G137" s="168"/>
      <c r="H137" s="168"/>
      <c r="I137" s="168"/>
      <c r="J137" s="168"/>
      <c r="K137" s="168" t="str">
        <f>IF(K$5="S","S","x")</f>
        <v>S</v>
      </c>
      <c r="L137" s="168"/>
      <c r="M137" s="168"/>
      <c r="N137" s="168"/>
      <c r="O137" s="168"/>
      <c r="P137" s="168"/>
      <c r="Q137" s="168"/>
      <c r="R137" s="168"/>
      <c r="S137" s="168"/>
      <c r="T137" s="168"/>
      <c r="V137" s="169" t="str">
        <f t="shared" ref="V137:V162" si="32">IF(COUNTIF(B137:T137,"S")&gt;0,"Y","N")</f>
        <v>Y</v>
      </c>
      <c r="W137" s="170"/>
      <c r="X137" s="176" t="s">
        <v>408</v>
      </c>
      <c r="Y137" s="176" t="s">
        <v>408</v>
      </c>
      <c r="Z137" s="176" t="s">
        <v>408</v>
      </c>
      <c r="AA137" s="171" t="str">
        <f t="shared" ref="AA137:AA162" si="33">IF($X$5="Low",X137,IF($X$5="Moderate",Y137,IF($X$5="High",Z137)))</f>
        <v>N</v>
      </c>
      <c r="AB137" s="172" t="str">
        <f t="shared" ref="AB137:AB162" si="34">LEFT(A137,5)</f>
        <v>SC-26</v>
      </c>
      <c r="AC137" s="173"/>
      <c r="AD137" s="173"/>
      <c r="AE137" s="173"/>
      <c r="AF137" s="174">
        <f t="shared" ref="AF137:AF162" si="35">IF($X$5="Low",AC137,IF($X$5="Moderate",AD137,IF($X$5="High",AE137)))</f>
        <v>0</v>
      </c>
      <c r="AH137" s="175" t="str">
        <f t="shared" ref="AH137:AH162" si="36">IF(V137="N","N",IF(OR(AF137="",AF137=0),AA137,CONCATENATE(AA137," + ",AF137)))</f>
        <v>N</v>
      </c>
    </row>
    <row r="138" spans="1:34" x14ac:dyDescent="0.3">
      <c r="A138" s="167" t="s">
        <v>281</v>
      </c>
      <c r="B138" s="168"/>
      <c r="C138" s="168"/>
      <c r="D138" s="168"/>
      <c r="E138" s="168"/>
      <c r="F138" s="168"/>
      <c r="G138" s="168"/>
      <c r="H138" s="168"/>
      <c r="I138" s="168"/>
      <c r="J138" s="168" t="str">
        <f>IF(J$5="S","S","x")</f>
        <v>x</v>
      </c>
      <c r="K138" s="168" t="str">
        <f>IF(K$5="S","S","x")</f>
        <v>S</v>
      </c>
      <c r="L138" s="168"/>
      <c r="M138" s="168"/>
      <c r="N138" s="168"/>
      <c r="O138" s="168"/>
      <c r="P138" s="168" t="str">
        <f>IF(P$5="S","S","x")</f>
        <v>S</v>
      </c>
      <c r="Q138" s="168"/>
      <c r="R138" s="168" t="str">
        <f>IF(R$5="S","S","x")</f>
        <v>S</v>
      </c>
      <c r="S138" s="168"/>
      <c r="T138" s="168"/>
      <c r="V138" s="169" t="str">
        <f t="shared" si="32"/>
        <v>Y</v>
      </c>
      <c r="W138" s="170"/>
      <c r="X138" s="176" t="s">
        <v>408</v>
      </c>
      <c r="Y138" s="168" t="s">
        <v>405</v>
      </c>
      <c r="Z138" s="168" t="s">
        <v>405</v>
      </c>
      <c r="AA138" s="171" t="str">
        <f t="shared" si="33"/>
        <v>N</v>
      </c>
      <c r="AB138" s="172" t="str">
        <f t="shared" si="34"/>
        <v>SC-28</v>
      </c>
      <c r="AC138" s="173"/>
      <c r="AD138" s="173"/>
      <c r="AE138" s="173"/>
      <c r="AF138" s="174">
        <f t="shared" si="35"/>
        <v>0</v>
      </c>
      <c r="AH138" s="175" t="str">
        <f t="shared" si="36"/>
        <v>N</v>
      </c>
    </row>
    <row r="139" spans="1:34" x14ac:dyDescent="0.3">
      <c r="A139" s="167" t="s">
        <v>282</v>
      </c>
      <c r="B139" s="168"/>
      <c r="C139" s="168"/>
      <c r="D139" s="168"/>
      <c r="E139" s="168"/>
      <c r="F139" s="168"/>
      <c r="G139" s="168"/>
      <c r="H139" s="168"/>
      <c r="I139" s="168"/>
      <c r="J139" s="168"/>
      <c r="K139" s="168"/>
      <c r="L139" s="168"/>
      <c r="M139" s="168"/>
      <c r="N139" s="168"/>
      <c r="O139" s="168"/>
      <c r="P139" s="168" t="str">
        <f>IF(P$5="S","S","x")</f>
        <v>S</v>
      </c>
      <c r="Q139" s="168"/>
      <c r="R139" s="168"/>
      <c r="S139" s="168"/>
      <c r="T139" s="168"/>
      <c r="V139" s="169" t="str">
        <f t="shared" si="32"/>
        <v>Y</v>
      </c>
      <c r="W139" s="170"/>
      <c r="X139" s="176" t="s">
        <v>408</v>
      </c>
      <c r="Y139" s="176" t="s">
        <v>408</v>
      </c>
      <c r="Z139" s="176" t="s">
        <v>408</v>
      </c>
      <c r="AA139" s="171" t="str">
        <f t="shared" si="33"/>
        <v>N</v>
      </c>
      <c r="AB139" s="172" t="str">
        <f t="shared" si="34"/>
        <v>SC-29</v>
      </c>
      <c r="AC139" s="173"/>
      <c r="AD139" s="173"/>
      <c r="AE139" s="173"/>
      <c r="AF139" s="174">
        <f t="shared" si="35"/>
        <v>0</v>
      </c>
      <c r="AH139" s="175" t="str">
        <f t="shared" si="36"/>
        <v>N</v>
      </c>
    </row>
    <row r="140" spans="1:34" x14ac:dyDescent="0.3">
      <c r="A140" s="167" t="s">
        <v>283</v>
      </c>
      <c r="B140" s="168"/>
      <c r="C140" s="168"/>
      <c r="D140" s="168"/>
      <c r="E140" s="168"/>
      <c r="F140" s="168"/>
      <c r="G140" s="168"/>
      <c r="H140" s="168"/>
      <c r="I140" s="168"/>
      <c r="J140" s="168"/>
      <c r="K140" s="168" t="str">
        <f>IF(K$5="S","S","x")</f>
        <v>S</v>
      </c>
      <c r="L140" s="168"/>
      <c r="M140" s="168"/>
      <c r="N140" s="168"/>
      <c r="O140" s="168"/>
      <c r="P140" s="168" t="str">
        <f>IF(P$5="S","S","x")</f>
        <v>S</v>
      </c>
      <c r="Q140" s="168"/>
      <c r="R140" s="168"/>
      <c r="S140" s="168"/>
      <c r="T140" s="168"/>
      <c r="V140" s="169" t="str">
        <f t="shared" si="32"/>
        <v>Y</v>
      </c>
      <c r="W140" s="170"/>
      <c r="X140" s="176" t="s">
        <v>408</v>
      </c>
      <c r="Y140" s="176" t="s">
        <v>408</v>
      </c>
      <c r="Z140" s="176" t="s">
        <v>408</v>
      </c>
      <c r="AA140" s="171" t="str">
        <f t="shared" si="33"/>
        <v>N</v>
      </c>
      <c r="AB140" s="172" t="str">
        <f t="shared" si="34"/>
        <v>SC-30</v>
      </c>
      <c r="AC140" s="173"/>
      <c r="AD140" s="173"/>
      <c r="AE140" s="173"/>
      <c r="AF140" s="174">
        <f t="shared" si="35"/>
        <v>0</v>
      </c>
      <c r="AH140" s="175" t="str">
        <f t="shared" si="36"/>
        <v>N</v>
      </c>
    </row>
    <row r="141" spans="1:34" x14ac:dyDescent="0.3">
      <c r="A141" s="167" t="s">
        <v>284</v>
      </c>
      <c r="B141" s="168"/>
      <c r="C141" s="168"/>
      <c r="D141" s="168"/>
      <c r="E141" s="168"/>
      <c r="F141" s="168"/>
      <c r="G141" s="168"/>
      <c r="H141" s="168"/>
      <c r="I141" s="168"/>
      <c r="J141" s="168"/>
      <c r="K141" s="168"/>
      <c r="L141" s="168"/>
      <c r="M141" s="168"/>
      <c r="N141" s="168"/>
      <c r="O141" s="168"/>
      <c r="P141" s="168" t="str">
        <f>IF(P$5="S","S","x")</f>
        <v>S</v>
      </c>
      <c r="Q141" s="168"/>
      <c r="R141" s="168"/>
      <c r="S141" s="168"/>
      <c r="T141" s="168"/>
      <c r="V141" s="169" t="str">
        <f t="shared" si="32"/>
        <v>Y</v>
      </c>
      <c r="W141" s="170"/>
      <c r="X141" s="176" t="s">
        <v>408</v>
      </c>
      <c r="Y141" s="176" t="s">
        <v>408</v>
      </c>
      <c r="Z141" s="176" t="s">
        <v>408</v>
      </c>
      <c r="AA141" s="171" t="str">
        <f t="shared" si="33"/>
        <v>N</v>
      </c>
      <c r="AB141" s="172" t="str">
        <f t="shared" si="34"/>
        <v>SC-31</v>
      </c>
      <c r="AC141" s="173"/>
      <c r="AD141" s="173"/>
      <c r="AE141" s="173"/>
      <c r="AF141" s="174">
        <f t="shared" si="35"/>
        <v>0</v>
      </c>
      <c r="AH141" s="175" t="str">
        <f t="shared" si="36"/>
        <v>N</v>
      </c>
    </row>
    <row r="142" spans="1:34" x14ac:dyDescent="0.3">
      <c r="A142" s="167" t="s">
        <v>285</v>
      </c>
      <c r="B142" s="168"/>
      <c r="C142" s="168"/>
      <c r="D142" s="168"/>
      <c r="E142" s="168"/>
      <c r="F142" s="168"/>
      <c r="G142" s="168"/>
      <c r="H142" s="168"/>
      <c r="I142" s="168"/>
      <c r="J142" s="168"/>
      <c r="K142" s="168" t="str">
        <f>IF(K$5="S","S","x")</f>
        <v>S</v>
      </c>
      <c r="L142" s="168"/>
      <c r="M142" s="168"/>
      <c r="N142" s="168"/>
      <c r="O142" s="168"/>
      <c r="P142" s="168"/>
      <c r="Q142" s="168"/>
      <c r="R142" s="168"/>
      <c r="S142" s="168"/>
      <c r="T142" s="168"/>
      <c r="V142" s="169" t="str">
        <f t="shared" si="32"/>
        <v>Y</v>
      </c>
      <c r="W142" s="170"/>
      <c r="X142" s="176" t="s">
        <v>408</v>
      </c>
      <c r="Y142" s="176" t="s">
        <v>408</v>
      </c>
      <c r="Z142" s="176" t="s">
        <v>408</v>
      </c>
      <c r="AA142" s="171" t="str">
        <f t="shared" si="33"/>
        <v>N</v>
      </c>
      <c r="AB142" s="172" t="str">
        <f t="shared" si="34"/>
        <v>SC-34</v>
      </c>
      <c r="AC142" s="173"/>
      <c r="AD142" s="173"/>
      <c r="AE142" s="173"/>
      <c r="AF142" s="174">
        <f t="shared" si="35"/>
        <v>0</v>
      </c>
      <c r="AH142" s="175" t="str">
        <f t="shared" si="36"/>
        <v>N</v>
      </c>
    </row>
    <row r="143" spans="1:34" x14ac:dyDescent="0.3">
      <c r="A143" s="167" t="s">
        <v>286</v>
      </c>
      <c r="B143" s="168"/>
      <c r="C143" s="168"/>
      <c r="D143" s="168"/>
      <c r="E143" s="168"/>
      <c r="F143" s="168"/>
      <c r="G143" s="168"/>
      <c r="H143" s="168"/>
      <c r="I143" s="168"/>
      <c r="J143" s="168"/>
      <c r="K143" s="168" t="str">
        <f>IF(K$5="S","S","x")</f>
        <v>S</v>
      </c>
      <c r="L143" s="168"/>
      <c r="M143" s="168"/>
      <c r="N143" s="168"/>
      <c r="O143" s="168"/>
      <c r="P143" s="168" t="str">
        <f>IF(P$5="S","S","x")</f>
        <v>S</v>
      </c>
      <c r="Q143" s="168"/>
      <c r="R143" s="168"/>
      <c r="S143" s="168"/>
      <c r="T143" s="168"/>
      <c r="V143" s="169" t="str">
        <f t="shared" si="32"/>
        <v>Y</v>
      </c>
      <c r="W143" s="170"/>
      <c r="X143" s="176" t="s">
        <v>408</v>
      </c>
      <c r="Y143" s="176" t="s">
        <v>408</v>
      </c>
      <c r="Z143" s="176" t="s">
        <v>408</v>
      </c>
      <c r="AA143" s="171" t="str">
        <f t="shared" si="33"/>
        <v>N</v>
      </c>
      <c r="AB143" s="172" t="str">
        <f t="shared" si="34"/>
        <v>SC-35</v>
      </c>
      <c r="AC143" s="173"/>
      <c r="AD143" s="173"/>
      <c r="AE143" s="173"/>
      <c r="AF143" s="174">
        <f t="shared" si="35"/>
        <v>0</v>
      </c>
      <c r="AH143" s="175" t="str">
        <f t="shared" si="36"/>
        <v>N</v>
      </c>
    </row>
    <row r="144" spans="1:34" x14ac:dyDescent="0.3">
      <c r="A144" s="167" t="s">
        <v>287</v>
      </c>
      <c r="B144" s="168"/>
      <c r="C144" s="168"/>
      <c r="D144" s="168"/>
      <c r="E144" s="168"/>
      <c r="F144" s="168"/>
      <c r="G144" s="168"/>
      <c r="H144" s="168"/>
      <c r="I144" s="168"/>
      <c r="J144" s="168"/>
      <c r="K144" s="168" t="str">
        <f>IF(K$5="S","S","x")</f>
        <v>S</v>
      </c>
      <c r="L144" s="168"/>
      <c r="M144" s="168"/>
      <c r="N144" s="168"/>
      <c r="O144" s="168"/>
      <c r="P144" s="168"/>
      <c r="Q144" s="168"/>
      <c r="R144" s="168"/>
      <c r="S144" s="168"/>
      <c r="T144" s="168"/>
      <c r="V144" s="169" t="str">
        <f t="shared" si="32"/>
        <v>Y</v>
      </c>
      <c r="W144" s="170"/>
      <c r="X144" s="176" t="s">
        <v>408</v>
      </c>
      <c r="Y144" s="176" t="s">
        <v>408</v>
      </c>
      <c r="Z144" s="176" t="s">
        <v>408</v>
      </c>
      <c r="AA144" s="171" t="str">
        <f t="shared" si="33"/>
        <v>N</v>
      </c>
      <c r="AB144" s="172" t="str">
        <f t="shared" si="34"/>
        <v>SC-37</v>
      </c>
      <c r="AC144" s="173"/>
      <c r="AD144" s="173"/>
      <c r="AE144" s="173"/>
      <c r="AF144" s="174">
        <f t="shared" si="35"/>
        <v>0</v>
      </c>
      <c r="AH144" s="175" t="str">
        <f t="shared" si="36"/>
        <v>N</v>
      </c>
    </row>
    <row r="145" spans="1:34" x14ac:dyDescent="0.3">
      <c r="A145" s="167" t="s">
        <v>288</v>
      </c>
      <c r="B145" s="168"/>
      <c r="C145" s="168"/>
      <c r="D145" s="168"/>
      <c r="E145" s="168"/>
      <c r="F145" s="168"/>
      <c r="G145" s="168"/>
      <c r="H145" s="168"/>
      <c r="I145" s="168"/>
      <c r="J145" s="168"/>
      <c r="K145" s="168"/>
      <c r="L145" s="168"/>
      <c r="M145" s="168"/>
      <c r="N145" s="168"/>
      <c r="O145" s="168"/>
      <c r="P145" s="168" t="str">
        <f>IF(P$5="S","S","x")</f>
        <v>S</v>
      </c>
      <c r="Q145" s="168"/>
      <c r="R145" s="168"/>
      <c r="S145" s="168"/>
      <c r="T145" s="168"/>
      <c r="V145" s="169" t="str">
        <f t="shared" si="32"/>
        <v>Y</v>
      </c>
      <c r="W145" s="170"/>
      <c r="X145" s="176" t="s">
        <v>408</v>
      </c>
      <c r="Y145" s="176" t="s">
        <v>408</v>
      </c>
      <c r="Z145" s="176" t="s">
        <v>408</v>
      </c>
      <c r="AA145" s="171" t="str">
        <f t="shared" si="33"/>
        <v>N</v>
      </c>
      <c r="AB145" s="172" t="str">
        <f t="shared" si="34"/>
        <v>SC-40</v>
      </c>
      <c r="AC145" s="173"/>
      <c r="AD145" s="173"/>
      <c r="AE145" s="173"/>
      <c r="AF145" s="174">
        <f t="shared" si="35"/>
        <v>0</v>
      </c>
      <c r="AH145" s="175" t="str">
        <f t="shared" si="36"/>
        <v>N</v>
      </c>
    </row>
    <row r="146" spans="1:34" x14ac:dyDescent="0.3">
      <c r="A146" s="167" t="s">
        <v>289</v>
      </c>
      <c r="B146" s="168"/>
      <c r="C146" s="168"/>
      <c r="D146" s="168"/>
      <c r="E146" s="168"/>
      <c r="F146" s="168"/>
      <c r="G146" s="168"/>
      <c r="H146" s="168"/>
      <c r="I146" s="168"/>
      <c r="J146" s="168"/>
      <c r="K146" s="168"/>
      <c r="L146" s="168"/>
      <c r="M146" s="168"/>
      <c r="N146" s="168"/>
      <c r="O146" s="168"/>
      <c r="P146" s="168" t="str">
        <f>IF(P$5="S","S","x")</f>
        <v>S</v>
      </c>
      <c r="Q146" s="168"/>
      <c r="R146" s="168"/>
      <c r="S146" s="168"/>
      <c r="T146" s="168"/>
      <c r="V146" s="169" t="str">
        <f t="shared" si="32"/>
        <v>Y</v>
      </c>
      <c r="W146" s="170"/>
      <c r="X146" s="176" t="s">
        <v>408</v>
      </c>
      <c r="Y146" s="176" t="s">
        <v>408</v>
      </c>
      <c r="Z146" s="176" t="s">
        <v>408</v>
      </c>
      <c r="AA146" s="171" t="str">
        <f t="shared" si="33"/>
        <v>N</v>
      </c>
      <c r="AB146" s="172" t="str">
        <f t="shared" si="34"/>
        <v>SC-41</v>
      </c>
      <c r="AC146" s="173"/>
      <c r="AD146" s="173"/>
      <c r="AE146" s="173"/>
      <c r="AF146" s="174">
        <f t="shared" si="35"/>
        <v>0</v>
      </c>
      <c r="AH146" s="175" t="str">
        <f t="shared" si="36"/>
        <v>N</v>
      </c>
    </row>
    <row r="147" spans="1:34" x14ac:dyDescent="0.3">
      <c r="A147" s="167" t="s">
        <v>290</v>
      </c>
      <c r="B147" s="168"/>
      <c r="C147" s="168"/>
      <c r="D147" s="168"/>
      <c r="E147" s="168"/>
      <c r="F147" s="168"/>
      <c r="G147" s="168"/>
      <c r="H147" s="168"/>
      <c r="I147" s="168"/>
      <c r="J147" s="168"/>
      <c r="K147" s="168"/>
      <c r="L147" s="168"/>
      <c r="M147" s="168"/>
      <c r="N147" s="168"/>
      <c r="O147" s="168"/>
      <c r="P147" s="168" t="str">
        <f>IF(P$5="S","S","x")</f>
        <v>S</v>
      </c>
      <c r="Q147" s="168"/>
      <c r="R147" s="168"/>
      <c r="S147" s="168"/>
      <c r="T147" s="168"/>
      <c r="V147" s="169" t="str">
        <f t="shared" si="32"/>
        <v>Y</v>
      </c>
      <c r="W147" s="170"/>
      <c r="X147" s="176" t="s">
        <v>408</v>
      </c>
      <c r="Y147" s="176" t="s">
        <v>408</v>
      </c>
      <c r="Z147" s="176" t="s">
        <v>408</v>
      </c>
      <c r="AA147" s="171" t="str">
        <f t="shared" si="33"/>
        <v>N</v>
      </c>
      <c r="AB147" s="172" t="str">
        <f t="shared" si="34"/>
        <v>SC-42</v>
      </c>
      <c r="AC147" s="173"/>
      <c r="AD147" s="173"/>
      <c r="AE147" s="173"/>
      <c r="AF147" s="174">
        <f t="shared" si="35"/>
        <v>0</v>
      </c>
      <c r="AH147" s="175" t="str">
        <f t="shared" si="36"/>
        <v>N</v>
      </c>
    </row>
    <row r="148" spans="1:34" x14ac:dyDescent="0.3">
      <c r="A148" s="167" t="s">
        <v>291</v>
      </c>
      <c r="B148" s="168"/>
      <c r="C148" s="168"/>
      <c r="D148" s="168"/>
      <c r="E148" s="168"/>
      <c r="F148" s="168"/>
      <c r="G148" s="168"/>
      <c r="H148" s="168"/>
      <c r="I148" s="168"/>
      <c r="J148" s="168"/>
      <c r="K148" s="168"/>
      <c r="L148" s="168"/>
      <c r="M148" s="168"/>
      <c r="N148" s="168"/>
      <c r="O148" s="168"/>
      <c r="P148" s="168" t="str">
        <f>IF(P$5="S","S","x")</f>
        <v>S</v>
      </c>
      <c r="Q148" s="168"/>
      <c r="R148" s="168"/>
      <c r="S148" s="168"/>
      <c r="T148" s="168"/>
      <c r="V148" s="169" t="str">
        <f t="shared" si="32"/>
        <v>Y</v>
      </c>
      <c r="W148" s="170"/>
      <c r="X148" s="176" t="s">
        <v>408</v>
      </c>
      <c r="Y148" s="176" t="s">
        <v>408</v>
      </c>
      <c r="Z148" s="176" t="s">
        <v>408</v>
      </c>
      <c r="AA148" s="171" t="str">
        <f t="shared" si="33"/>
        <v>N</v>
      </c>
      <c r="AB148" s="172" t="str">
        <f t="shared" si="34"/>
        <v>SC-43</v>
      </c>
      <c r="AC148" s="173"/>
      <c r="AD148" s="173"/>
      <c r="AE148" s="173"/>
      <c r="AF148" s="174">
        <f t="shared" si="35"/>
        <v>0</v>
      </c>
      <c r="AH148" s="175" t="str">
        <f t="shared" si="36"/>
        <v>N</v>
      </c>
    </row>
    <row r="149" spans="1:34" x14ac:dyDescent="0.3">
      <c r="A149" s="167" t="s">
        <v>292</v>
      </c>
      <c r="B149" s="168"/>
      <c r="C149" s="168"/>
      <c r="D149" s="168"/>
      <c r="E149" s="168"/>
      <c r="F149" s="168"/>
      <c r="G149" s="168"/>
      <c r="H149" s="168"/>
      <c r="I149" s="168"/>
      <c r="J149" s="168"/>
      <c r="K149" s="168" t="str">
        <f>IF(K$5="S","S","x")</f>
        <v>S</v>
      </c>
      <c r="L149" s="168"/>
      <c r="M149" s="168"/>
      <c r="N149" s="168"/>
      <c r="O149" s="168"/>
      <c r="P149" s="168"/>
      <c r="Q149" s="168"/>
      <c r="R149" s="168"/>
      <c r="S149" s="168"/>
      <c r="T149" s="168"/>
      <c r="V149" s="169" t="str">
        <f t="shared" si="32"/>
        <v>Y</v>
      </c>
      <c r="W149" s="170"/>
      <c r="X149" s="176" t="s">
        <v>408</v>
      </c>
      <c r="Y149" s="176" t="s">
        <v>408</v>
      </c>
      <c r="Z149" s="176" t="s">
        <v>408</v>
      </c>
      <c r="AA149" s="171" t="str">
        <f t="shared" si="33"/>
        <v>N</v>
      </c>
      <c r="AB149" s="172" t="str">
        <f t="shared" si="34"/>
        <v>SC-44</v>
      </c>
      <c r="AC149" s="173"/>
      <c r="AD149" s="173"/>
      <c r="AE149" s="173"/>
      <c r="AF149" s="174">
        <f t="shared" si="35"/>
        <v>0</v>
      </c>
      <c r="AH149" s="175" t="str">
        <f t="shared" si="36"/>
        <v>N</v>
      </c>
    </row>
    <row r="150" spans="1:34" x14ac:dyDescent="0.3">
      <c r="A150" s="167" t="s">
        <v>293</v>
      </c>
      <c r="B150" s="168"/>
      <c r="C150" s="168"/>
      <c r="D150" s="168"/>
      <c r="E150" s="168"/>
      <c r="F150" s="168"/>
      <c r="G150" s="168"/>
      <c r="H150" s="168" t="str">
        <f>IF(H$5="S","S","x")</f>
        <v>S</v>
      </c>
      <c r="I150" s="168"/>
      <c r="J150" s="168" t="str">
        <f>IF(J$5="S","S","x")</f>
        <v>x</v>
      </c>
      <c r="K150" s="168"/>
      <c r="L150" s="168"/>
      <c r="M150" s="168"/>
      <c r="N150" s="168"/>
      <c r="O150" s="168"/>
      <c r="P150" s="168"/>
      <c r="Q150" s="168" t="str">
        <f t="shared" ref="Q150:Q160" si="37">IF(Q$5="S","S","x")</f>
        <v>S</v>
      </c>
      <c r="R150" s="168"/>
      <c r="S150" s="168"/>
      <c r="T150" s="168" t="str">
        <f>IF(T$5="S","S","x")</f>
        <v>S</v>
      </c>
      <c r="V150" s="169" t="str">
        <f t="shared" si="32"/>
        <v>Y</v>
      </c>
      <c r="W150" s="170"/>
      <c r="X150" s="168" t="s">
        <v>405</v>
      </c>
      <c r="Y150" s="168" t="s">
        <v>405</v>
      </c>
      <c r="Z150" s="168" t="s">
        <v>405</v>
      </c>
      <c r="AA150" s="171" t="str">
        <f t="shared" si="33"/>
        <v>Y</v>
      </c>
      <c r="AB150" s="172" t="str">
        <f t="shared" si="34"/>
        <v xml:space="preserve">SI-1 </v>
      </c>
      <c r="AC150" s="173"/>
      <c r="AD150" s="173"/>
      <c r="AE150" s="173"/>
      <c r="AF150" s="174">
        <f t="shared" si="35"/>
        <v>0</v>
      </c>
      <c r="AH150" s="175" t="str">
        <f t="shared" si="36"/>
        <v>Y</v>
      </c>
    </row>
    <row r="151" spans="1:34" x14ac:dyDescent="0.3">
      <c r="A151" s="167" t="s">
        <v>294</v>
      </c>
      <c r="B151" s="168"/>
      <c r="C151" s="168"/>
      <c r="D151" s="168"/>
      <c r="E151" s="168"/>
      <c r="F151" s="168"/>
      <c r="G151" s="168"/>
      <c r="H151" s="168"/>
      <c r="I151" s="168"/>
      <c r="J151" s="168"/>
      <c r="K151" s="168" t="str">
        <f>IF(K$5="S","S","x")</f>
        <v>S</v>
      </c>
      <c r="L151" s="168"/>
      <c r="M151" s="168"/>
      <c r="N151" s="168"/>
      <c r="O151" s="168"/>
      <c r="P151" s="168"/>
      <c r="Q151" s="168" t="str">
        <f t="shared" si="37"/>
        <v>S</v>
      </c>
      <c r="R151" s="168"/>
      <c r="S151" s="168"/>
      <c r="T151" s="168"/>
      <c r="V151" s="169" t="str">
        <f t="shared" si="32"/>
        <v>Y</v>
      </c>
      <c r="W151" s="170"/>
      <c r="X151" s="168" t="s">
        <v>405</v>
      </c>
      <c r="Y151" s="168" t="s">
        <v>405</v>
      </c>
      <c r="Z151" s="168" t="s">
        <v>405</v>
      </c>
      <c r="AA151" s="171" t="str">
        <f t="shared" si="33"/>
        <v>Y</v>
      </c>
      <c r="AB151" s="172" t="str">
        <f t="shared" si="34"/>
        <v xml:space="preserve">SI-2 </v>
      </c>
      <c r="AC151" s="173"/>
      <c r="AD151" s="173" t="s">
        <v>415</v>
      </c>
      <c r="AE151" s="173" t="s">
        <v>417</v>
      </c>
      <c r="AF151" s="174">
        <f t="shared" si="35"/>
        <v>0</v>
      </c>
      <c r="AH151" s="175" t="str">
        <f t="shared" si="36"/>
        <v>Y</v>
      </c>
    </row>
    <row r="152" spans="1:34" x14ac:dyDescent="0.3">
      <c r="A152" s="167" t="s">
        <v>295</v>
      </c>
      <c r="B152" s="168"/>
      <c r="C152" s="168"/>
      <c r="D152" s="168"/>
      <c r="E152" s="168"/>
      <c r="F152" s="168"/>
      <c r="G152" s="168"/>
      <c r="H152" s="168"/>
      <c r="I152" s="168"/>
      <c r="J152" s="168" t="str">
        <f>IF(J$5="S","S","x")</f>
        <v>x</v>
      </c>
      <c r="K152" s="168" t="str">
        <f>IF(K$5="S","S","x")</f>
        <v>S</v>
      </c>
      <c r="L152" s="168"/>
      <c r="M152" s="168"/>
      <c r="N152" s="168"/>
      <c r="O152" s="168"/>
      <c r="P152" s="168"/>
      <c r="Q152" s="168" t="str">
        <f t="shared" si="37"/>
        <v>S</v>
      </c>
      <c r="R152" s="168"/>
      <c r="S152" s="168"/>
      <c r="T152" s="168" t="str">
        <f>IF(T$5="S","S","x")</f>
        <v>S</v>
      </c>
      <c r="V152" s="169" t="str">
        <f t="shared" si="32"/>
        <v>Y</v>
      </c>
      <c r="W152" s="170"/>
      <c r="X152" s="168" t="s">
        <v>405</v>
      </c>
      <c r="Y152" s="168" t="s">
        <v>405</v>
      </c>
      <c r="Z152" s="168" t="s">
        <v>405</v>
      </c>
      <c r="AA152" s="171" t="str">
        <f t="shared" si="33"/>
        <v>Y</v>
      </c>
      <c r="AB152" s="172" t="str">
        <f t="shared" si="34"/>
        <v xml:space="preserve">SI-3 </v>
      </c>
      <c r="AC152" s="173"/>
      <c r="AD152" s="173" t="s">
        <v>417</v>
      </c>
      <c r="AE152" s="173" t="s">
        <v>417</v>
      </c>
      <c r="AF152" s="174">
        <f t="shared" si="35"/>
        <v>0</v>
      </c>
      <c r="AH152" s="175" t="str">
        <f t="shared" si="36"/>
        <v>Y</v>
      </c>
    </row>
    <row r="153" spans="1:34" x14ac:dyDescent="0.3">
      <c r="A153" s="167" t="s">
        <v>296</v>
      </c>
      <c r="B153" s="168"/>
      <c r="C153" s="168"/>
      <c r="D153" s="168"/>
      <c r="E153" s="168"/>
      <c r="F153" s="168"/>
      <c r="G153" s="168"/>
      <c r="H153" s="168"/>
      <c r="I153" s="168"/>
      <c r="J153" s="168"/>
      <c r="K153" s="168" t="str">
        <f>IF(K$5="S","S","x")</f>
        <v>S</v>
      </c>
      <c r="L153" s="168"/>
      <c r="M153" s="168"/>
      <c r="N153" s="168"/>
      <c r="O153" s="168"/>
      <c r="P153" s="168"/>
      <c r="Q153" s="168" t="str">
        <f t="shared" si="37"/>
        <v>S</v>
      </c>
      <c r="R153" s="168"/>
      <c r="S153" s="168"/>
      <c r="T153" s="168"/>
      <c r="V153" s="169" t="str">
        <f t="shared" si="32"/>
        <v>Y</v>
      </c>
      <c r="W153" s="170"/>
      <c r="X153" s="168" t="s">
        <v>405</v>
      </c>
      <c r="Y153" s="168" t="s">
        <v>405</v>
      </c>
      <c r="Z153" s="168" t="s">
        <v>405</v>
      </c>
      <c r="AA153" s="171" t="str">
        <f t="shared" si="33"/>
        <v>Y</v>
      </c>
      <c r="AB153" s="172" t="str">
        <f t="shared" si="34"/>
        <v xml:space="preserve">SI-4 </v>
      </c>
      <c r="AC153" s="173"/>
      <c r="AD153" s="173" t="s">
        <v>445</v>
      </c>
      <c r="AE153" s="173" t="s">
        <v>445</v>
      </c>
      <c r="AF153" s="174">
        <f t="shared" si="35"/>
        <v>0</v>
      </c>
      <c r="AH153" s="175" t="str">
        <f t="shared" si="36"/>
        <v>Y</v>
      </c>
    </row>
    <row r="154" spans="1:34" x14ac:dyDescent="0.3">
      <c r="A154" s="167" t="s">
        <v>297</v>
      </c>
      <c r="B154" s="168"/>
      <c r="C154" s="168"/>
      <c r="D154" s="168"/>
      <c r="E154" s="168"/>
      <c r="F154" s="168"/>
      <c r="G154" s="168"/>
      <c r="H154" s="168"/>
      <c r="I154" s="168"/>
      <c r="J154" s="168"/>
      <c r="K154" s="168"/>
      <c r="L154" s="168"/>
      <c r="M154" s="168"/>
      <c r="N154" s="168"/>
      <c r="O154" s="168"/>
      <c r="P154" s="168"/>
      <c r="Q154" s="168" t="str">
        <f t="shared" si="37"/>
        <v>S</v>
      </c>
      <c r="R154" s="168"/>
      <c r="S154" s="168"/>
      <c r="T154" s="168"/>
      <c r="V154" s="169" t="str">
        <f t="shared" si="32"/>
        <v>Y</v>
      </c>
      <c r="W154" s="170"/>
      <c r="X154" s="168" t="s">
        <v>405</v>
      </c>
      <c r="Y154" s="168" t="s">
        <v>405</v>
      </c>
      <c r="Z154" s="168" t="s">
        <v>405</v>
      </c>
      <c r="AA154" s="171" t="str">
        <f t="shared" si="33"/>
        <v>Y</v>
      </c>
      <c r="AB154" s="172" t="str">
        <f t="shared" si="34"/>
        <v xml:space="preserve">SI-5 </v>
      </c>
      <c r="AC154" s="173"/>
      <c r="AD154" s="173"/>
      <c r="AE154" s="173" t="s">
        <v>411</v>
      </c>
      <c r="AF154" s="174">
        <f t="shared" si="35"/>
        <v>0</v>
      </c>
      <c r="AH154" s="175" t="str">
        <f t="shared" si="36"/>
        <v>Y</v>
      </c>
    </row>
    <row r="155" spans="1:34" x14ac:dyDescent="0.3">
      <c r="A155" s="167" t="s">
        <v>446</v>
      </c>
      <c r="B155" s="168"/>
      <c r="C155" s="168"/>
      <c r="D155" s="168"/>
      <c r="E155" s="168"/>
      <c r="F155" s="168"/>
      <c r="G155" s="168"/>
      <c r="H155" s="168"/>
      <c r="I155" s="168"/>
      <c r="J155" s="168"/>
      <c r="K155" s="168"/>
      <c r="L155" s="168"/>
      <c r="M155" s="168"/>
      <c r="N155" s="168"/>
      <c r="O155" s="168"/>
      <c r="P155" s="168"/>
      <c r="Q155" s="168" t="str">
        <f t="shared" si="37"/>
        <v>S</v>
      </c>
      <c r="R155" s="168"/>
      <c r="S155" s="168"/>
      <c r="T155" s="168"/>
      <c r="V155" s="169" t="str">
        <f t="shared" si="32"/>
        <v>Y</v>
      </c>
      <c r="W155" s="170"/>
      <c r="X155" s="176" t="s">
        <v>408</v>
      </c>
      <c r="Y155" s="176" t="s">
        <v>408</v>
      </c>
      <c r="Z155" s="168" t="s">
        <v>405</v>
      </c>
      <c r="AA155" s="171" t="str">
        <f t="shared" si="33"/>
        <v>N</v>
      </c>
      <c r="AB155" s="172" t="str">
        <f t="shared" si="34"/>
        <v xml:space="preserve">SI-6 </v>
      </c>
      <c r="AC155" s="173"/>
      <c r="AD155" s="173"/>
      <c r="AE155" s="173"/>
      <c r="AF155" s="174">
        <f t="shared" si="35"/>
        <v>0</v>
      </c>
      <c r="AH155" s="175" t="str">
        <f t="shared" si="36"/>
        <v>N</v>
      </c>
    </row>
    <row r="156" spans="1:34" x14ac:dyDescent="0.3">
      <c r="A156" s="167" t="s">
        <v>299</v>
      </c>
      <c r="B156" s="168"/>
      <c r="C156" s="168"/>
      <c r="D156" s="168"/>
      <c r="E156" s="168"/>
      <c r="F156" s="168"/>
      <c r="G156" s="168"/>
      <c r="H156" s="168"/>
      <c r="I156" s="168"/>
      <c r="J156" s="168" t="str">
        <f>IF(J$5="S","S","x")</f>
        <v>x</v>
      </c>
      <c r="K156" s="168" t="str">
        <f>IF(K$5="S","S","x")</f>
        <v>S</v>
      </c>
      <c r="L156" s="168"/>
      <c r="M156" s="168"/>
      <c r="N156" s="168"/>
      <c r="O156" s="168"/>
      <c r="P156" s="168"/>
      <c r="Q156" s="168" t="str">
        <f t="shared" si="37"/>
        <v>S</v>
      </c>
      <c r="R156" s="168"/>
      <c r="S156" s="168"/>
      <c r="T156" s="168"/>
      <c r="V156" s="169" t="str">
        <f t="shared" si="32"/>
        <v>Y</v>
      </c>
      <c r="W156" s="170"/>
      <c r="X156" s="176" t="s">
        <v>408</v>
      </c>
      <c r="Y156" s="168" t="s">
        <v>405</v>
      </c>
      <c r="Z156" s="168" t="s">
        <v>405</v>
      </c>
      <c r="AA156" s="171" t="str">
        <f t="shared" si="33"/>
        <v>N</v>
      </c>
      <c r="AB156" s="172" t="str">
        <f t="shared" si="34"/>
        <v xml:space="preserve">SI-7 </v>
      </c>
      <c r="AC156" s="173"/>
      <c r="AD156" s="173" t="s">
        <v>447</v>
      </c>
      <c r="AE156" s="173" t="s">
        <v>448</v>
      </c>
      <c r="AF156" s="174">
        <f t="shared" si="35"/>
        <v>0</v>
      </c>
      <c r="AH156" s="175" t="str">
        <f t="shared" si="36"/>
        <v>N</v>
      </c>
    </row>
    <row r="157" spans="1:34" x14ac:dyDescent="0.3">
      <c r="A157" s="167" t="s">
        <v>300</v>
      </c>
      <c r="B157" s="168"/>
      <c r="C157" s="168"/>
      <c r="D157" s="168"/>
      <c r="E157" s="168"/>
      <c r="F157" s="168"/>
      <c r="G157" s="168"/>
      <c r="H157" s="168"/>
      <c r="I157" s="168"/>
      <c r="J157" s="168"/>
      <c r="K157" s="168"/>
      <c r="L157" s="168"/>
      <c r="M157" s="168"/>
      <c r="N157" s="168"/>
      <c r="O157" s="168"/>
      <c r="P157" s="168"/>
      <c r="Q157" s="168" t="str">
        <f t="shared" si="37"/>
        <v>S</v>
      </c>
      <c r="R157" s="168"/>
      <c r="S157" s="168"/>
      <c r="T157" s="168"/>
      <c r="V157" s="169" t="str">
        <f t="shared" si="32"/>
        <v>Y</v>
      </c>
      <c r="W157" s="170"/>
      <c r="X157" s="176" t="s">
        <v>408</v>
      </c>
      <c r="Y157" s="168" t="s">
        <v>405</v>
      </c>
      <c r="Z157" s="168" t="s">
        <v>405</v>
      </c>
      <c r="AA157" s="171" t="str">
        <f t="shared" si="33"/>
        <v>N</v>
      </c>
      <c r="AB157" s="172" t="str">
        <f t="shared" si="34"/>
        <v xml:space="preserve">SI-8 </v>
      </c>
      <c r="AC157" s="173"/>
      <c r="AD157" s="173" t="s">
        <v>417</v>
      </c>
      <c r="AE157" s="173" t="s">
        <v>417</v>
      </c>
      <c r="AF157" s="174">
        <f t="shared" si="35"/>
        <v>0</v>
      </c>
      <c r="AH157" s="175" t="str">
        <f t="shared" si="36"/>
        <v>N</v>
      </c>
    </row>
    <row r="158" spans="1:34" x14ac:dyDescent="0.3">
      <c r="A158" s="167" t="s">
        <v>301</v>
      </c>
      <c r="B158" s="168"/>
      <c r="C158" s="168"/>
      <c r="D158" s="168"/>
      <c r="E158" s="168"/>
      <c r="F158" s="168"/>
      <c r="G158" s="168"/>
      <c r="H158" s="168"/>
      <c r="I158" s="168"/>
      <c r="J158" s="168" t="str">
        <f>IF(J$5="S","S","x")</f>
        <v>x</v>
      </c>
      <c r="K158" s="168"/>
      <c r="L158" s="168"/>
      <c r="M158" s="168"/>
      <c r="N158" s="168"/>
      <c r="O158" s="168"/>
      <c r="P158" s="168"/>
      <c r="Q158" s="168" t="str">
        <f t="shared" si="37"/>
        <v>S</v>
      </c>
      <c r="R158" s="168"/>
      <c r="S158" s="168"/>
      <c r="T158" s="168"/>
      <c r="V158" s="169" t="str">
        <f t="shared" si="32"/>
        <v>Y</v>
      </c>
      <c r="W158" s="170"/>
      <c r="X158" s="176" t="s">
        <v>408</v>
      </c>
      <c r="Y158" s="168" t="s">
        <v>405</v>
      </c>
      <c r="Z158" s="168" t="s">
        <v>405</v>
      </c>
      <c r="AA158" s="171" t="str">
        <f t="shared" si="33"/>
        <v>N</v>
      </c>
      <c r="AB158" s="172" t="str">
        <f t="shared" si="34"/>
        <v>SI-10</v>
      </c>
      <c r="AC158" s="173"/>
      <c r="AD158" s="173"/>
      <c r="AE158" s="173"/>
      <c r="AF158" s="174">
        <f t="shared" si="35"/>
        <v>0</v>
      </c>
      <c r="AH158" s="175" t="str">
        <f t="shared" si="36"/>
        <v>N</v>
      </c>
    </row>
    <row r="159" spans="1:34" x14ac:dyDescent="0.3">
      <c r="A159" s="167" t="s">
        <v>302</v>
      </c>
      <c r="B159" s="168"/>
      <c r="C159" s="168"/>
      <c r="D159" s="168"/>
      <c r="E159" s="168"/>
      <c r="F159" s="168" t="str">
        <f>IF(F$5="S","S","x")</f>
        <v>S</v>
      </c>
      <c r="G159" s="168"/>
      <c r="H159" s="168"/>
      <c r="I159" s="168"/>
      <c r="J159" s="168"/>
      <c r="K159" s="168"/>
      <c r="L159" s="168"/>
      <c r="M159" s="168"/>
      <c r="N159" s="168"/>
      <c r="O159" s="168"/>
      <c r="P159" s="168" t="str">
        <f>IF(P$5="S","S","x")</f>
        <v>S</v>
      </c>
      <c r="Q159" s="168" t="str">
        <f t="shared" si="37"/>
        <v>S</v>
      </c>
      <c r="R159" s="168"/>
      <c r="S159" s="168"/>
      <c r="T159" s="168"/>
      <c r="V159" s="169" t="str">
        <f t="shared" si="32"/>
        <v>Y</v>
      </c>
      <c r="W159" s="170"/>
      <c r="X159" s="176" t="s">
        <v>408</v>
      </c>
      <c r="Y159" s="168" t="s">
        <v>405</v>
      </c>
      <c r="Z159" s="168" t="s">
        <v>405</v>
      </c>
      <c r="AA159" s="171" t="str">
        <f t="shared" si="33"/>
        <v>N</v>
      </c>
      <c r="AB159" s="172" t="str">
        <f t="shared" si="34"/>
        <v>SI-11</v>
      </c>
      <c r="AC159" s="173"/>
      <c r="AD159" s="173"/>
      <c r="AE159" s="173"/>
      <c r="AF159" s="174">
        <f t="shared" si="35"/>
        <v>0</v>
      </c>
      <c r="AH159" s="175" t="str">
        <f t="shared" si="36"/>
        <v>N</v>
      </c>
    </row>
    <row r="160" spans="1:34" x14ac:dyDescent="0.3">
      <c r="A160" s="167" t="s">
        <v>303</v>
      </c>
      <c r="B160" s="168"/>
      <c r="C160" s="168"/>
      <c r="D160" s="168"/>
      <c r="E160" s="168"/>
      <c r="F160" s="168"/>
      <c r="G160" s="168"/>
      <c r="H160" s="168"/>
      <c r="I160" s="168"/>
      <c r="J160" s="168"/>
      <c r="K160" s="168"/>
      <c r="L160" s="168"/>
      <c r="M160" s="168"/>
      <c r="N160" s="168"/>
      <c r="O160" s="168"/>
      <c r="P160" s="168"/>
      <c r="Q160" s="168" t="str">
        <f t="shared" si="37"/>
        <v>S</v>
      </c>
      <c r="R160" s="168"/>
      <c r="S160" s="168"/>
      <c r="T160" s="168"/>
      <c r="V160" s="169" t="str">
        <f t="shared" si="32"/>
        <v>Y</v>
      </c>
      <c r="W160" s="170"/>
      <c r="X160" s="168" t="s">
        <v>405</v>
      </c>
      <c r="Y160" s="168" t="s">
        <v>405</v>
      </c>
      <c r="Z160" s="168" t="s">
        <v>405</v>
      </c>
      <c r="AA160" s="171" t="str">
        <f t="shared" si="33"/>
        <v>Y</v>
      </c>
      <c r="AB160" s="172" t="str">
        <f t="shared" si="34"/>
        <v>SI-12</v>
      </c>
      <c r="AC160" s="173"/>
      <c r="AD160" s="173"/>
      <c r="AE160" s="173"/>
      <c r="AF160" s="174">
        <f t="shared" si="35"/>
        <v>0</v>
      </c>
      <c r="AH160" s="175" t="str">
        <f t="shared" si="36"/>
        <v>Y</v>
      </c>
    </row>
    <row r="161" spans="1:34" x14ac:dyDescent="0.3">
      <c r="A161" s="167" t="s">
        <v>304</v>
      </c>
      <c r="B161" s="168"/>
      <c r="C161" s="168"/>
      <c r="D161" s="168"/>
      <c r="E161" s="168"/>
      <c r="F161" s="168"/>
      <c r="G161" s="168"/>
      <c r="H161" s="168"/>
      <c r="I161" s="168"/>
      <c r="J161" s="168"/>
      <c r="K161" s="168" t="str">
        <f>IF(K$5="S","S","x")</f>
        <v>S</v>
      </c>
      <c r="L161" s="168"/>
      <c r="M161" s="168"/>
      <c r="N161" s="168"/>
      <c r="O161" s="168"/>
      <c r="P161" s="168"/>
      <c r="Q161" s="168"/>
      <c r="R161" s="168"/>
      <c r="S161" s="168"/>
      <c r="T161" s="168"/>
      <c r="V161" s="169" t="str">
        <f t="shared" si="32"/>
        <v>Y</v>
      </c>
      <c r="W161" s="170"/>
      <c r="X161" s="176" t="s">
        <v>408</v>
      </c>
      <c r="Y161" s="176" t="s">
        <v>408</v>
      </c>
      <c r="Z161" s="176" t="s">
        <v>408</v>
      </c>
      <c r="AA161" s="171" t="str">
        <f t="shared" si="33"/>
        <v>N</v>
      </c>
      <c r="AB161" s="172" t="str">
        <f t="shared" si="34"/>
        <v>SI-15</v>
      </c>
      <c r="AC161" s="173"/>
      <c r="AD161" s="173"/>
      <c r="AE161" s="173"/>
      <c r="AF161" s="174">
        <f t="shared" si="35"/>
        <v>0</v>
      </c>
      <c r="AH161" s="175" t="str">
        <f t="shared" si="36"/>
        <v>N</v>
      </c>
    </row>
    <row r="162" spans="1:34" x14ac:dyDescent="0.3">
      <c r="A162" s="167" t="s">
        <v>305</v>
      </c>
      <c r="B162" s="168"/>
      <c r="C162" s="168"/>
      <c r="D162" s="168"/>
      <c r="E162" s="168"/>
      <c r="F162" s="168"/>
      <c r="G162" s="168"/>
      <c r="H162" s="168"/>
      <c r="I162" s="168"/>
      <c r="J162" s="168"/>
      <c r="K162" s="168"/>
      <c r="L162" s="168"/>
      <c r="M162" s="168"/>
      <c r="N162" s="168"/>
      <c r="O162" s="168"/>
      <c r="P162" s="168"/>
      <c r="Q162" s="168" t="str">
        <f>IF(Q$5="S","S","x")</f>
        <v>S</v>
      </c>
      <c r="R162" s="168"/>
      <c r="S162" s="168"/>
      <c r="T162" s="168"/>
      <c r="V162" s="169" t="str">
        <f t="shared" si="32"/>
        <v>Y</v>
      </c>
      <c r="W162" s="170"/>
      <c r="X162" s="176" t="s">
        <v>408</v>
      </c>
      <c r="Y162" s="176" t="s">
        <v>408</v>
      </c>
      <c r="Z162" s="176" t="s">
        <v>408</v>
      </c>
      <c r="AA162" s="171" t="str">
        <f t="shared" si="33"/>
        <v>N</v>
      </c>
      <c r="AB162" s="172" t="str">
        <f t="shared" si="34"/>
        <v>SI-17</v>
      </c>
      <c r="AC162" s="173"/>
      <c r="AD162" s="173"/>
      <c r="AE162" s="173"/>
      <c r="AF162" s="174">
        <f t="shared" si="35"/>
        <v>0</v>
      </c>
      <c r="AH162" s="175" t="str">
        <f t="shared" si="36"/>
        <v>N</v>
      </c>
    </row>
    <row r="168" spans="1:34" x14ac:dyDescent="0.3">
      <c r="B168" s="177"/>
      <c r="C168" s="177"/>
      <c r="D168" s="177"/>
      <c r="E168" s="177"/>
      <c r="F168" s="177"/>
      <c r="G168" s="177"/>
      <c r="H168" s="177"/>
      <c r="I168" s="177"/>
      <c r="J168" s="177"/>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0.75" bottom="0.75" header="0.3" footer="0.3"/>
  <pageSetup paperSize="8" scale="59" firstPageNumber="0" orientation="landscape" r:id="rId1"/>
  <headerFooter>
    <oddHeader>&amp;L&amp;G
Form&amp;C  Doc Number: D0000003422
             Name: Product security standard assessment
        Revision: AB&amp;RTab: Logic Table</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6"/>
  <sheetViews>
    <sheetView view="pageLayout" topLeftCell="B1" zoomScaleNormal="90" workbookViewId="0">
      <selection activeCell="B4" sqref="B4"/>
    </sheetView>
  </sheetViews>
  <sheetFormatPr defaultColWidth="9.44140625" defaultRowHeight="14.4" x14ac:dyDescent="0.3"/>
  <cols>
    <col min="1" max="1" width="5.5546875" style="178" customWidth="1"/>
    <col min="2" max="2" width="134.5546875" style="179" customWidth="1"/>
    <col min="3" max="3" width="53.5546875" style="178" customWidth="1"/>
    <col min="4" max="1024" width="9.44140625" style="178"/>
  </cols>
  <sheetData>
    <row r="1" spans="1:3" ht="15.6" x14ac:dyDescent="0.3">
      <c r="A1" s="180"/>
      <c r="B1" s="181" t="s">
        <v>449</v>
      </c>
      <c r="C1" s="180"/>
    </row>
    <row r="2" spans="1:3" x14ac:dyDescent="0.3">
      <c r="A2" s="180"/>
      <c r="B2" s="182"/>
      <c r="C2" s="180"/>
    </row>
    <row r="3" spans="1:3" x14ac:dyDescent="0.3">
      <c r="A3" s="180"/>
      <c r="B3" s="183" t="s">
        <v>450</v>
      </c>
      <c r="C3" s="180"/>
    </row>
    <row r="4" spans="1:3" x14ac:dyDescent="0.3">
      <c r="A4" s="180"/>
      <c r="B4" s="183"/>
      <c r="C4" s="180"/>
    </row>
    <row r="5" spans="1:3" x14ac:dyDescent="0.3">
      <c r="A5" s="180"/>
      <c r="B5" s="183" t="s">
        <v>451</v>
      </c>
      <c r="C5" s="180"/>
    </row>
    <row r="6" spans="1:3" x14ac:dyDescent="0.3">
      <c r="A6" s="180"/>
      <c r="B6" s="183"/>
      <c r="C6" s="180"/>
    </row>
    <row r="7" spans="1:3" x14ac:dyDescent="0.3">
      <c r="A7" s="180"/>
      <c r="B7" s="183" t="s">
        <v>452</v>
      </c>
      <c r="C7" s="180"/>
    </row>
    <row r="8" spans="1:3" ht="27" x14ac:dyDescent="0.3">
      <c r="A8" s="180"/>
      <c r="B8" s="183" t="s">
        <v>453</v>
      </c>
      <c r="C8" s="180"/>
    </row>
    <row r="9" spans="1:3" ht="40.200000000000003" x14ac:dyDescent="0.3">
      <c r="A9" s="180"/>
      <c r="B9" s="183" t="s">
        <v>454</v>
      </c>
      <c r="C9" s="180"/>
    </row>
    <row r="10" spans="1:3" x14ac:dyDescent="0.3">
      <c r="A10" s="180"/>
      <c r="B10" s="183"/>
      <c r="C10" s="180"/>
    </row>
    <row r="11" spans="1:3" x14ac:dyDescent="0.3">
      <c r="A11" s="180"/>
      <c r="B11" s="183" t="s">
        <v>455</v>
      </c>
      <c r="C11" s="180"/>
    </row>
    <row r="12" spans="1:3" ht="27" x14ac:dyDescent="0.3">
      <c r="A12" s="180"/>
      <c r="B12" s="183" t="s">
        <v>456</v>
      </c>
      <c r="C12" s="180"/>
    </row>
    <row r="13" spans="1:3" ht="53.4" x14ac:dyDescent="0.3">
      <c r="A13" s="180"/>
      <c r="B13" s="183" t="s">
        <v>457</v>
      </c>
      <c r="C13" s="180"/>
    </row>
    <row r="14" spans="1:3" x14ac:dyDescent="0.3">
      <c r="A14" s="180"/>
      <c r="B14" s="183"/>
      <c r="C14" s="180"/>
    </row>
    <row r="15" spans="1:3" x14ac:dyDescent="0.3">
      <c r="A15" s="180"/>
      <c r="B15" s="183" t="s">
        <v>458</v>
      </c>
      <c r="C15" s="180"/>
    </row>
    <row r="16" spans="1:3" ht="27" x14ac:dyDescent="0.3">
      <c r="A16" s="180"/>
      <c r="B16" s="183" t="s">
        <v>459</v>
      </c>
      <c r="C16" s="180"/>
    </row>
    <row r="17" spans="1:3" ht="53.4" x14ac:dyDescent="0.3">
      <c r="A17" s="180"/>
      <c r="B17" s="183" t="s">
        <v>460</v>
      </c>
      <c r="C17" s="180"/>
    </row>
    <row r="18" spans="1:3" x14ac:dyDescent="0.3">
      <c r="A18" s="180"/>
      <c r="B18" s="183"/>
      <c r="C18" s="180"/>
    </row>
    <row r="19" spans="1:3" x14ac:dyDescent="0.3">
      <c r="A19" s="180"/>
      <c r="B19" s="183" t="s">
        <v>461</v>
      </c>
      <c r="C19" s="180"/>
    </row>
    <row r="20" spans="1:3" ht="27" x14ac:dyDescent="0.3">
      <c r="A20" s="180"/>
      <c r="B20" s="183" t="s">
        <v>462</v>
      </c>
      <c r="C20" s="180"/>
    </row>
    <row r="21" spans="1:3" x14ac:dyDescent="0.3">
      <c r="A21" s="180"/>
      <c r="B21" s="183" t="s">
        <v>463</v>
      </c>
      <c r="C21" s="180"/>
    </row>
    <row r="22" spans="1:3" x14ac:dyDescent="0.3">
      <c r="A22" s="180"/>
      <c r="B22" s="184"/>
      <c r="C22" s="180"/>
    </row>
    <row r="23" spans="1:3" x14ac:dyDescent="0.3">
      <c r="A23" s="180"/>
      <c r="B23" s="184"/>
      <c r="C23" s="180"/>
    </row>
    <row r="24" spans="1:3" x14ac:dyDescent="0.3">
      <c r="A24" s="180"/>
      <c r="B24" s="184"/>
      <c r="C24" s="180"/>
    </row>
    <row r="25" spans="1:3" x14ac:dyDescent="0.3">
      <c r="A25" s="180"/>
      <c r="B25" s="185"/>
      <c r="C25" s="180"/>
    </row>
    <row r="26" spans="1:3" x14ac:dyDescent="0.3">
      <c r="A26" s="180"/>
      <c r="B26" s="182"/>
      <c r="C26" s="180"/>
    </row>
  </sheetData>
  <sheetProtection sheet="1" objects="1" scenarios="1"/>
  <pageMargins left="0.25" right="0.25" top="0.75" bottom="0.75" header="0.3" footer="0.3"/>
  <pageSetup paperSize="9" scale="50" firstPageNumber="0" orientation="portrait" r:id="rId1"/>
  <headerFooter>
    <oddHeader>&amp;L&amp;G
Form&amp;C  Doc Number: D0000003422
             Name: Product security standard assessment
        Revision: AB&amp;RTab: Impact Levels</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4"/>
  <sheetViews>
    <sheetView view="pageLayout" topLeftCell="A145" zoomScaleNormal="90" workbookViewId="0">
      <selection activeCell="D148" sqref="D148"/>
    </sheetView>
  </sheetViews>
  <sheetFormatPr defaultColWidth="9.44140625" defaultRowHeight="14.4" x14ac:dyDescent="0.3"/>
  <cols>
    <col min="1" max="1" width="17.44140625" customWidth="1"/>
    <col min="2" max="2" width="89.44140625" customWidth="1"/>
    <col min="3" max="3" width="15.44140625" customWidth="1"/>
    <col min="4" max="4" width="63.5546875" customWidth="1"/>
    <col min="5" max="5" width="19.44140625" customWidth="1"/>
  </cols>
  <sheetData>
    <row r="1" spans="1:5" s="2" customFormat="1" ht="15" x14ac:dyDescent="0.25">
      <c r="A1" s="186" t="s">
        <v>464</v>
      </c>
      <c r="B1" s="186"/>
      <c r="C1" s="186"/>
      <c r="D1" s="186"/>
      <c r="E1" s="186"/>
    </row>
    <row r="2" spans="1:5" x14ac:dyDescent="0.3">
      <c r="A2" s="187"/>
      <c r="B2" s="188"/>
      <c r="C2" s="188"/>
      <c r="D2" s="188"/>
      <c r="E2" s="189"/>
    </row>
    <row r="3" spans="1:5" ht="41.4" x14ac:dyDescent="0.3">
      <c r="A3" s="190" t="s">
        <v>83</v>
      </c>
      <c r="B3" s="190" t="s">
        <v>465</v>
      </c>
      <c r="C3" s="281" t="s">
        <v>466</v>
      </c>
      <c r="D3" s="281"/>
      <c r="E3" s="191" t="s">
        <v>467</v>
      </c>
    </row>
    <row r="4" spans="1:5" ht="84" customHeight="1" x14ac:dyDescent="0.3">
      <c r="A4" s="282" t="str">
        <f>'Capabilities Assessment'!B15</f>
        <v>AUTOMATIC LOGOFF (ALOF)</v>
      </c>
      <c r="B4" s="283" t="s">
        <v>468</v>
      </c>
      <c r="C4" s="194" t="s">
        <v>469</v>
      </c>
      <c r="D4" s="195" t="s">
        <v>470</v>
      </c>
      <c r="E4" s="195" t="s">
        <v>471</v>
      </c>
    </row>
    <row r="5" spans="1:5" ht="71.400000000000006" x14ac:dyDescent="0.3">
      <c r="A5" s="282"/>
      <c r="B5" s="283"/>
      <c r="C5" s="194" t="s">
        <v>472</v>
      </c>
      <c r="D5" s="195" t="s">
        <v>473</v>
      </c>
      <c r="E5" s="195" t="s">
        <v>474</v>
      </c>
    </row>
    <row r="6" spans="1:5" ht="21" customHeight="1" x14ac:dyDescent="0.3">
      <c r="A6" s="282" t="str">
        <f>'Capabilities Assessment'!B16</f>
        <v>AUDIT CONTROLS (AUDT)</v>
      </c>
      <c r="B6" s="283" t="s">
        <v>475</v>
      </c>
      <c r="C6" s="194" t="s">
        <v>476</v>
      </c>
      <c r="D6" s="195" t="s">
        <v>477</v>
      </c>
      <c r="E6" s="195" t="s">
        <v>478</v>
      </c>
    </row>
    <row r="7" spans="1:5" x14ac:dyDescent="0.3">
      <c r="A7" s="282"/>
      <c r="B7" s="283"/>
      <c r="C7" s="194" t="s">
        <v>479</v>
      </c>
      <c r="D7" s="195" t="s">
        <v>480</v>
      </c>
      <c r="E7" s="195"/>
    </row>
    <row r="8" spans="1:5" x14ac:dyDescent="0.3">
      <c r="A8" s="282"/>
      <c r="B8" s="283"/>
      <c r="C8" s="194" t="s">
        <v>481</v>
      </c>
      <c r="D8" s="195" t="s">
        <v>482</v>
      </c>
      <c r="E8" s="195" t="s">
        <v>483</v>
      </c>
    </row>
    <row r="9" spans="1:5" ht="20.399999999999999" x14ac:dyDescent="0.3">
      <c r="A9" s="282"/>
      <c r="B9" s="283"/>
      <c r="C9" s="194" t="s">
        <v>484</v>
      </c>
      <c r="D9" s="195" t="s">
        <v>485</v>
      </c>
      <c r="E9" s="195" t="s">
        <v>483</v>
      </c>
    </row>
    <row r="10" spans="1:5" x14ac:dyDescent="0.3">
      <c r="A10" s="282"/>
      <c r="B10" s="283"/>
      <c r="C10" s="194" t="s">
        <v>486</v>
      </c>
      <c r="D10" s="195" t="s">
        <v>487</v>
      </c>
      <c r="E10" s="195" t="s">
        <v>483</v>
      </c>
    </row>
    <row r="11" spans="1:5" x14ac:dyDescent="0.3">
      <c r="A11" s="282"/>
      <c r="B11" s="283"/>
      <c r="C11" s="194" t="s">
        <v>488</v>
      </c>
      <c r="D11" s="195" t="s">
        <v>489</v>
      </c>
      <c r="E11" s="195" t="s">
        <v>483</v>
      </c>
    </row>
    <row r="12" spans="1:5" x14ac:dyDescent="0.3">
      <c r="A12" s="282"/>
      <c r="B12" s="283"/>
      <c r="C12" s="194" t="s">
        <v>490</v>
      </c>
      <c r="D12" s="195" t="s">
        <v>491</v>
      </c>
      <c r="E12" s="195" t="s">
        <v>483</v>
      </c>
    </row>
    <row r="13" spans="1:5" x14ac:dyDescent="0.3">
      <c r="A13" s="282"/>
      <c r="B13" s="283"/>
      <c r="C13" s="194" t="s">
        <v>492</v>
      </c>
      <c r="D13" s="195" t="s">
        <v>493</v>
      </c>
      <c r="E13" s="195" t="s">
        <v>483</v>
      </c>
    </row>
    <row r="14" spans="1:5" x14ac:dyDescent="0.3">
      <c r="A14" s="282"/>
      <c r="B14" s="283"/>
      <c r="C14" s="194" t="s">
        <v>494</v>
      </c>
      <c r="D14" s="195" t="s">
        <v>495</v>
      </c>
      <c r="E14" s="195" t="s">
        <v>483</v>
      </c>
    </row>
    <row r="15" spans="1:5" x14ac:dyDescent="0.3">
      <c r="A15" s="282"/>
      <c r="B15" s="283"/>
      <c r="C15" s="194" t="s">
        <v>496</v>
      </c>
      <c r="D15" s="195" t="s">
        <v>497</v>
      </c>
      <c r="E15" s="195" t="s">
        <v>483</v>
      </c>
    </row>
    <row r="16" spans="1:5" x14ac:dyDescent="0.3">
      <c r="A16" s="282"/>
      <c r="B16" s="283"/>
      <c r="C16" s="194" t="s">
        <v>498</v>
      </c>
      <c r="D16" s="195" t="s">
        <v>499</v>
      </c>
      <c r="E16" s="195" t="s">
        <v>483</v>
      </c>
    </row>
    <row r="17" spans="1:5" x14ac:dyDescent="0.3">
      <c r="A17" s="282"/>
      <c r="B17" s="283"/>
      <c r="C17" s="194" t="s">
        <v>500</v>
      </c>
      <c r="D17" s="195" t="s">
        <v>501</v>
      </c>
      <c r="E17" s="195" t="s">
        <v>483</v>
      </c>
    </row>
    <row r="18" spans="1:5" x14ac:dyDescent="0.3">
      <c r="A18" s="282"/>
      <c r="B18" s="283"/>
      <c r="C18" s="194" t="s">
        <v>502</v>
      </c>
      <c r="D18" s="195" t="s">
        <v>503</v>
      </c>
      <c r="E18" s="195" t="s">
        <v>483</v>
      </c>
    </row>
    <row r="19" spans="1:5" x14ac:dyDescent="0.3">
      <c r="A19" s="282"/>
      <c r="B19" s="283"/>
      <c r="C19" s="194" t="s">
        <v>504</v>
      </c>
      <c r="D19" s="195" t="s">
        <v>505</v>
      </c>
      <c r="E19" s="195" t="s">
        <v>483</v>
      </c>
    </row>
    <row r="20" spans="1:5" x14ac:dyDescent="0.3">
      <c r="A20" s="282"/>
      <c r="B20" s="283"/>
      <c r="C20" s="194" t="s">
        <v>506</v>
      </c>
      <c r="D20" s="195" t="s">
        <v>507</v>
      </c>
      <c r="E20" s="195" t="s">
        <v>483</v>
      </c>
    </row>
    <row r="21" spans="1:5" x14ac:dyDescent="0.3">
      <c r="A21" s="282"/>
      <c r="B21" s="283"/>
      <c r="C21" s="194" t="s">
        <v>508</v>
      </c>
      <c r="D21" s="195" t="s">
        <v>509</v>
      </c>
      <c r="E21" s="195" t="s">
        <v>483</v>
      </c>
    </row>
    <row r="22" spans="1:5" x14ac:dyDescent="0.3">
      <c r="A22" s="282"/>
      <c r="B22" s="283"/>
      <c r="C22" s="194" t="s">
        <v>510</v>
      </c>
      <c r="D22" s="195" t="s">
        <v>511</v>
      </c>
      <c r="E22" s="195" t="s">
        <v>483</v>
      </c>
    </row>
    <row r="23" spans="1:5" x14ac:dyDescent="0.3">
      <c r="A23" s="282"/>
      <c r="B23" s="283"/>
      <c r="C23" s="194" t="s">
        <v>512</v>
      </c>
      <c r="D23" s="195" t="s">
        <v>513</v>
      </c>
      <c r="E23" s="195" t="s">
        <v>483</v>
      </c>
    </row>
    <row r="24" spans="1:5" x14ac:dyDescent="0.3">
      <c r="A24" s="282"/>
      <c r="B24" s="283"/>
      <c r="C24" s="194" t="s">
        <v>514</v>
      </c>
      <c r="D24" s="195" t="s">
        <v>515</v>
      </c>
      <c r="E24" s="195" t="s">
        <v>483</v>
      </c>
    </row>
    <row r="25" spans="1:5" x14ac:dyDescent="0.3">
      <c r="A25" s="282"/>
      <c r="B25" s="283"/>
      <c r="C25" s="194" t="s">
        <v>516</v>
      </c>
      <c r="D25" s="195" t="s">
        <v>517</v>
      </c>
      <c r="E25" s="195" t="s">
        <v>483</v>
      </c>
    </row>
    <row r="26" spans="1:5" x14ac:dyDescent="0.3">
      <c r="A26" s="282"/>
      <c r="B26" s="283"/>
      <c r="C26" s="194" t="s">
        <v>518</v>
      </c>
      <c r="D26" s="195" t="s">
        <v>519</v>
      </c>
      <c r="E26" s="195" t="s">
        <v>483</v>
      </c>
    </row>
    <row r="27" spans="1:5" x14ac:dyDescent="0.3">
      <c r="A27" s="282"/>
      <c r="B27" s="283"/>
      <c r="C27" s="194" t="s">
        <v>520</v>
      </c>
      <c r="D27" s="195" t="s">
        <v>521</v>
      </c>
      <c r="E27" s="195" t="s">
        <v>483</v>
      </c>
    </row>
    <row r="28" spans="1:5" x14ac:dyDescent="0.3">
      <c r="A28" s="282"/>
      <c r="B28" s="283"/>
      <c r="C28" s="194" t="s">
        <v>522</v>
      </c>
      <c r="D28" s="195" t="s">
        <v>523</v>
      </c>
      <c r="E28" s="195"/>
    </row>
    <row r="29" spans="1:5" x14ac:dyDescent="0.3">
      <c r="A29" s="282"/>
      <c r="B29" s="283"/>
      <c r="C29" s="194" t="s">
        <v>524</v>
      </c>
      <c r="D29" s="195" t="s">
        <v>525</v>
      </c>
      <c r="E29" s="195"/>
    </row>
    <row r="30" spans="1:5" x14ac:dyDescent="0.3">
      <c r="A30" s="282"/>
      <c r="B30" s="283"/>
      <c r="C30" s="194" t="s">
        <v>526</v>
      </c>
      <c r="D30" s="195" t="s">
        <v>527</v>
      </c>
      <c r="E30" s="195"/>
    </row>
    <row r="31" spans="1:5" x14ac:dyDescent="0.3">
      <c r="A31" s="282"/>
      <c r="B31" s="283"/>
      <c r="C31" s="194" t="s">
        <v>528</v>
      </c>
      <c r="D31" s="195" t="s">
        <v>529</v>
      </c>
      <c r="E31" s="195"/>
    </row>
    <row r="32" spans="1:5" x14ac:dyDescent="0.3">
      <c r="A32" s="282"/>
      <c r="B32" s="283"/>
      <c r="C32" s="194" t="s">
        <v>530</v>
      </c>
      <c r="D32" s="195" t="s">
        <v>531</v>
      </c>
      <c r="E32" s="195"/>
    </row>
    <row r="33" spans="1:5" x14ac:dyDescent="0.3">
      <c r="A33" s="282"/>
      <c r="B33" s="283"/>
      <c r="C33" s="194" t="s">
        <v>532</v>
      </c>
      <c r="D33" s="195" t="s">
        <v>533</v>
      </c>
      <c r="E33" s="195" t="s">
        <v>483</v>
      </c>
    </row>
    <row r="34" spans="1:5" x14ac:dyDescent="0.3">
      <c r="A34" s="282"/>
      <c r="B34" s="283"/>
      <c r="C34" s="194" t="s">
        <v>534</v>
      </c>
      <c r="D34" s="195" t="s">
        <v>535</v>
      </c>
      <c r="E34" s="195"/>
    </row>
    <row r="35" spans="1:5" x14ac:dyDescent="0.3">
      <c r="A35" s="282"/>
      <c r="B35" s="283"/>
      <c r="C35" s="194" t="s">
        <v>536</v>
      </c>
      <c r="D35" s="195" t="s">
        <v>537</v>
      </c>
      <c r="E35" s="195" t="s">
        <v>483</v>
      </c>
    </row>
    <row r="36" spans="1:5" ht="31.5" customHeight="1" x14ac:dyDescent="0.3">
      <c r="A36" s="282" t="str">
        <f>'Capabilities Assessment'!B17</f>
        <v>AUTHORIZATION (AUTH)</v>
      </c>
      <c r="B36" s="284" t="s">
        <v>538</v>
      </c>
      <c r="C36" s="194" t="s">
        <v>539</v>
      </c>
      <c r="D36" s="195" t="s">
        <v>540</v>
      </c>
      <c r="E36" s="195" t="s">
        <v>541</v>
      </c>
    </row>
    <row r="37" spans="1:5" ht="30.6" x14ac:dyDescent="0.3">
      <c r="A37" s="282"/>
      <c r="B37" s="284"/>
      <c r="C37" s="194" t="s">
        <v>542</v>
      </c>
      <c r="D37" s="195" t="s">
        <v>543</v>
      </c>
      <c r="E37" s="195" t="s">
        <v>541</v>
      </c>
    </row>
    <row r="38" spans="1:5" ht="20.399999999999999" x14ac:dyDescent="0.3">
      <c r="A38" s="282"/>
      <c r="B38" s="284"/>
      <c r="C38" s="194" t="s">
        <v>544</v>
      </c>
      <c r="D38" s="195" t="s">
        <v>545</v>
      </c>
      <c r="E38" s="195" t="s">
        <v>541</v>
      </c>
    </row>
    <row r="39" spans="1:5" ht="20.399999999999999" x14ac:dyDescent="0.3">
      <c r="A39" s="282"/>
      <c r="B39" s="284"/>
      <c r="C39" s="194" t="s">
        <v>546</v>
      </c>
      <c r="D39" s="195" t="s">
        <v>547</v>
      </c>
      <c r="E39" s="195" t="s">
        <v>541</v>
      </c>
    </row>
    <row r="40" spans="1:5" ht="30.6" x14ac:dyDescent="0.3">
      <c r="A40" s="282"/>
      <c r="B40" s="284"/>
      <c r="C40" s="194" t="s">
        <v>548</v>
      </c>
      <c r="D40" s="195" t="s">
        <v>549</v>
      </c>
      <c r="E40" s="195" t="s">
        <v>541</v>
      </c>
    </row>
    <row r="41" spans="1:5" ht="30.6" x14ac:dyDescent="0.3">
      <c r="A41" s="282"/>
      <c r="B41" s="284"/>
      <c r="C41" s="194" t="s">
        <v>550</v>
      </c>
      <c r="D41" s="195" t="s">
        <v>551</v>
      </c>
      <c r="E41" s="195" t="s">
        <v>541</v>
      </c>
    </row>
    <row r="42" spans="1:5" ht="20.399999999999999" x14ac:dyDescent="0.3">
      <c r="A42" s="282"/>
      <c r="B42" s="284"/>
      <c r="C42" s="194" t="s">
        <v>552</v>
      </c>
      <c r="D42" s="195" t="s">
        <v>553</v>
      </c>
      <c r="E42" s="195" t="s">
        <v>541</v>
      </c>
    </row>
    <row r="43" spans="1:5" ht="30.6" x14ac:dyDescent="0.3">
      <c r="A43" s="282"/>
      <c r="B43" s="284"/>
      <c r="C43" s="194" t="s">
        <v>554</v>
      </c>
      <c r="D43" s="195" t="s">
        <v>555</v>
      </c>
      <c r="E43" s="195"/>
    </row>
    <row r="44" spans="1:5" ht="61.2" x14ac:dyDescent="0.3">
      <c r="A44" s="192" t="str">
        <f>'Capabilities Assessment'!B18</f>
        <v>CONFIGURATION OF SECURITY FEATURES (CNFS)</v>
      </c>
      <c r="B44" s="193" t="s">
        <v>556</v>
      </c>
      <c r="C44" s="196" t="s">
        <v>159</v>
      </c>
      <c r="D44" s="197"/>
      <c r="E44" s="197"/>
    </row>
    <row r="45" spans="1:5" ht="31.5" customHeight="1" x14ac:dyDescent="0.3">
      <c r="A45" s="282" t="str">
        <f>'Capabilities Assessment'!B19</f>
        <v>CYBER SECURITY PRODUCT UPGRADES (CSUP)</v>
      </c>
      <c r="B45" s="283" t="s">
        <v>557</v>
      </c>
      <c r="C45" s="194" t="s">
        <v>558</v>
      </c>
      <c r="D45" s="195" t="s">
        <v>559</v>
      </c>
      <c r="E45" s="195"/>
    </row>
    <row r="46" spans="1:5" x14ac:dyDescent="0.3">
      <c r="A46" s="282"/>
      <c r="B46" s="283"/>
      <c r="C46" s="194" t="s">
        <v>560</v>
      </c>
      <c r="D46" s="195" t="s">
        <v>561</v>
      </c>
      <c r="E46" s="195"/>
    </row>
    <row r="47" spans="1:5" ht="20.399999999999999" x14ac:dyDescent="0.3">
      <c r="A47" s="282"/>
      <c r="B47" s="283"/>
      <c r="C47" s="194" t="s">
        <v>562</v>
      </c>
      <c r="D47" s="195" t="s">
        <v>563</v>
      </c>
      <c r="E47" s="195"/>
    </row>
    <row r="48" spans="1:5" x14ac:dyDescent="0.3">
      <c r="A48" s="282"/>
      <c r="B48" s="283"/>
      <c r="C48" s="194" t="s">
        <v>564</v>
      </c>
      <c r="D48" s="195" t="s">
        <v>565</v>
      </c>
      <c r="E48" s="195"/>
    </row>
    <row r="49" spans="1:5" x14ac:dyDescent="0.3">
      <c r="A49" s="282"/>
      <c r="B49" s="283"/>
      <c r="C49" s="194" t="s">
        <v>566</v>
      </c>
      <c r="D49" s="195" t="s">
        <v>567</v>
      </c>
      <c r="E49" s="195"/>
    </row>
    <row r="50" spans="1:5" ht="20.399999999999999" x14ac:dyDescent="0.3">
      <c r="A50" s="282"/>
      <c r="B50" s="283"/>
      <c r="C50" s="194" t="s">
        <v>568</v>
      </c>
      <c r="D50" s="195" t="s">
        <v>569</v>
      </c>
      <c r="E50" s="195"/>
    </row>
    <row r="51" spans="1:5" x14ac:dyDescent="0.3">
      <c r="A51" s="282"/>
      <c r="B51" s="283"/>
      <c r="C51" s="194" t="s">
        <v>570</v>
      </c>
      <c r="D51" s="195" t="s">
        <v>571</v>
      </c>
      <c r="E51" s="195"/>
    </row>
    <row r="52" spans="1:5" ht="20.399999999999999" x14ac:dyDescent="0.3">
      <c r="A52" s="282"/>
      <c r="B52" s="283"/>
      <c r="C52" s="194" t="s">
        <v>572</v>
      </c>
      <c r="D52" s="195" t="s">
        <v>563</v>
      </c>
      <c r="E52" s="195"/>
    </row>
    <row r="53" spans="1:5" x14ac:dyDescent="0.3">
      <c r="A53" s="282"/>
      <c r="B53" s="283"/>
      <c r="C53" s="194" t="s">
        <v>573</v>
      </c>
      <c r="D53" s="195" t="s">
        <v>565</v>
      </c>
      <c r="E53" s="195"/>
    </row>
    <row r="54" spans="1:5" x14ac:dyDescent="0.3">
      <c r="A54" s="282"/>
      <c r="B54" s="283"/>
      <c r="C54" s="194" t="s">
        <v>574</v>
      </c>
      <c r="D54" s="195" t="s">
        <v>567</v>
      </c>
      <c r="E54" s="195"/>
    </row>
    <row r="55" spans="1:5" ht="20.399999999999999" x14ac:dyDescent="0.3">
      <c r="A55" s="282"/>
      <c r="B55" s="283"/>
      <c r="C55" s="194" t="s">
        <v>575</v>
      </c>
      <c r="D55" s="195" t="s">
        <v>569</v>
      </c>
      <c r="E55" s="195"/>
    </row>
    <row r="56" spans="1:5" x14ac:dyDescent="0.3">
      <c r="A56" s="282"/>
      <c r="B56" s="283"/>
      <c r="C56" s="194" t="s">
        <v>576</v>
      </c>
      <c r="D56" s="195" t="s">
        <v>577</v>
      </c>
      <c r="E56" s="195"/>
    </row>
    <row r="57" spans="1:5" ht="20.399999999999999" x14ac:dyDescent="0.3">
      <c r="A57" s="282"/>
      <c r="B57" s="283"/>
      <c r="C57" s="194" t="s">
        <v>578</v>
      </c>
      <c r="D57" s="195" t="s">
        <v>563</v>
      </c>
      <c r="E57" s="195"/>
    </row>
    <row r="58" spans="1:5" x14ac:dyDescent="0.3">
      <c r="A58" s="282"/>
      <c r="B58" s="283"/>
      <c r="C58" s="194" t="s">
        <v>579</v>
      </c>
      <c r="D58" s="195" t="s">
        <v>565</v>
      </c>
      <c r="E58" s="195"/>
    </row>
    <row r="59" spans="1:5" x14ac:dyDescent="0.3">
      <c r="A59" s="282"/>
      <c r="B59" s="283"/>
      <c r="C59" s="194" t="s">
        <v>580</v>
      </c>
      <c r="D59" s="195" t="s">
        <v>567</v>
      </c>
      <c r="E59" s="195"/>
    </row>
    <row r="60" spans="1:5" ht="20.399999999999999" x14ac:dyDescent="0.3">
      <c r="A60" s="282"/>
      <c r="B60" s="283"/>
      <c r="C60" s="194" t="s">
        <v>581</v>
      </c>
      <c r="D60" s="195" t="s">
        <v>569</v>
      </c>
      <c r="E60" s="195"/>
    </row>
    <row r="61" spans="1:5" ht="20.399999999999999" x14ac:dyDescent="0.3">
      <c r="A61" s="282"/>
      <c r="B61" s="283"/>
      <c r="C61" s="194" t="s">
        <v>582</v>
      </c>
      <c r="D61" s="195" t="s">
        <v>583</v>
      </c>
      <c r="E61" s="195"/>
    </row>
    <row r="62" spans="1:5" ht="20.399999999999999" x14ac:dyDescent="0.3">
      <c r="A62" s="282"/>
      <c r="B62" s="283"/>
      <c r="C62" s="194" t="s">
        <v>584</v>
      </c>
      <c r="D62" s="195" t="s">
        <v>563</v>
      </c>
      <c r="E62" s="195"/>
    </row>
    <row r="63" spans="1:5" x14ac:dyDescent="0.3">
      <c r="A63" s="282"/>
      <c r="B63" s="283"/>
      <c r="C63" s="194" t="s">
        <v>585</v>
      </c>
      <c r="D63" s="195" t="s">
        <v>565</v>
      </c>
      <c r="E63" s="195"/>
    </row>
    <row r="64" spans="1:5" x14ac:dyDescent="0.3">
      <c r="A64" s="282"/>
      <c r="B64" s="283"/>
      <c r="C64" s="194" t="s">
        <v>586</v>
      </c>
      <c r="D64" s="195" t="s">
        <v>567</v>
      </c>
      <c r="E64" s="195"/>
    </row>
    <row r="65" spans="1:5" ht="20.399999999999999" x14ac:dyDescent="0.3">
      <c r="A65" s="282"/>
      <c r="B65" s="283"/>
      <c r="C65" s="194" t="s">
        <v>587</v>
      </c>
      <c r="D65" s="195" t="s">
        <v>569</v>
      </c>
      <c r="E65" s="195"/>
    </row>
    <row r="66" spans="1:5" ht="20.399999999999999" x14ac:dyDescent="0.3">
      <c r="A66" s="282"/>
      <c r="B66" s="283"/>
      <c r="C66" s="194" t="s">
        <v>588</v>
      </c>
      <c r="D66" s="195" t="s">
        <v>589</v>
      </c>
      <c r="E66" s="195"/>
    </row>
    <row r="67" spans="1:5" ht="20.399999999999999" x14ac:dyDescent="0.3">
      <c r="A67" s="282"/>
      <c r="B67" s="283"/>
      <c r="C67" s="194" t="s">
        <v>590</v>
      </c>
      <c r="D67" s="195" t="s">
        <v>563</v>
      </c>
      <c r="E67" s="195"/>
    </row>
    <row r="68" spans="1:5" x14ac:dyDescent="0.3">
      <c r="A68" s="282"/>
      <c r="B68" s="283"/>
      <c r="C68" s="194" t="s">
        <v>591</v>
      </c>
      <c r="D68" s="195" t="s">
        <v>565</v>
      </c>
      <c r="E68" s="195"/>
    </row>
    <row r="69" spans="1:5" x14ac:dyDescent="0.3">
      <c r="A69" s="282"/>
      <c r="B69" s="283"/>
      <c r="C69" s="194" t="s">
        <v>592</v>
      </c>
      <c r="D69" s="195" t="s">
        <v>567</v>
      </c>
      <c r="E69" s="195"/>
    </row>
    <row r="70" spans="1:5" ht="20.399999999999999" x14ac:dyDescent="0.3">
      <c r="A70" s="282"/>
      <c r="B70" s="283"/>
      <c r="C70" s="194" t="s">
        <v>593</v>
      </c>
      <c r="D70" s="195" t="s">
        <v>569</v>
      </c>
      <c r="E70" s="195"/>
    </row>
    <row r="71" spans="1:5" x14ac:dyDescent="0.3">
      <c r="A71" s="282"/>
      <c r="B71" s="283"/>
      <c r="C71" s="194" t="s">
        <v>594</v>
      </c>
      <c r="D71" s="195" t="s">
        <v>595</v>
      </c>
      <c r="E71" s="195"/>
    </row>
    <row r="72" spans="1:5" x14ac:dyDescent="0.3">
      <c r="A72" s="282"/>
      <c r="B72" s="283"/>
      <c r="C72" s="194" t="s">
        <v>596</v>
      </c>
      <c r="D72" s="195" t="s">
        <v>597</v>
      </c>
      <c r="E72" s="195"/>
    </row>
    <row r="73" spans="1:5" ht="20.399999999999999" x14ac:dyDescent="0.3">
      <c r="A73" s="282"/>
      <c r="B73" s="283"/>
      <c r="C73" s="194" t="s">
        <v>598</v>
      </c>
      <c r="D73" s="195" t="s">
        <v>599</v>
      </c>
      <c r="E73" s="195"/>
    </row>
    <row r="74" spans="1:5" ht="20.399999999999999" x14ac:dyDescent="0.3">
      <c r="A74" s="282"/>
      <c r="B74" s="283"/>
      <c r="C74" s="194" t="s">
        <v>600</v>
      </c>
      <c r="D74" s="195" t="s">
        <v>601</v>
      </c>
      <c r="E74" s="195"/>
    </row>
    <row r="75" spans="1:5" x14ac:dyDescent="0.3">
      <c r="A75" s="282"/>
      <c r="B75" s="283"/>
      <c r="C75" s="194" t="s">
        <v>602</v>
      </c>
      <c r="D75" s="195" t="s">
        <v>603</v>
      </c>
      <c r="E75" s="195"/>
    </row>
    <row r="76" spans="1:5" x14ac:dyDescent="0.3">
      <c r="A76" s="282"/>
      <c r="B76" s="283"/>
      <c r="C76" s="194" t="s">
        <v>604</v>
      </c>
      <c r="D76" s="195" t="s">
        <v>605</v>
      </c>
      <c r="E76" s="195"/>
    </row>
    <row r="77" spans="1:5" x14ac:dyDescent="0.3">
      <c r="A77" s="282"/>
      <c r="B77" s="283"/>
      <c r="C77" s="194" t="s">
        <v>606</v>
      </c>
      <c r="D77" s="195" t="s">
        <v>607</v>
      </c>
      <c r="E77" s="195"/>
    </row>
    <row r="78" spans="1:5" x14ac:dyDescent="0.3">
      <c r="A78" s="282"/>
      <c r="B78" s="283"/>
      <c r="C78" s="194" t="s">
        <v>608</v>
      </c>
      <c r="D78" s="195" t="s">
        <v>609</v>
      </c>
      <c r="E78" s="195"/>
    </row>
    <row r="79" spans="1:5" ht="31.5" customHeight="1" x14ac:dyDescent="0.3">
      <c r="A79" s="282" t="str">
        <f>'Capabilities Assessment'!B20</f>
        <v>HEALTH DATA DE-IDENTIFICATION (DIDT)</v>
      </c>
      <c r="B79" s="283" t="s">
        <v>610</v>
      </c>
      <c r="C79" s="194" t="s">
        <v>611</v>
      </c>
      <c r="D79" s="195" t="s">
        <v>612</v>
      </c>
      <c r="E79" s="195"/>
    </row>
    <row r="80" spans="1:5" ht="40.799999999999997" x14ac:dyDescent="0.3">
      <c r="A80" s="282"/>
      <c r="B80" s="283"/>
      <c r="C80" s="194" t="s">
        <v>613</v>
      </c>
      <c r="D80" s="195" t="s">
        <v>614</v>
      </c>
      <c r="E80" s="195"/>
    </row>
    <row r="81" spans="1:5" ht="21" customHeight="1" x14ac:dyDescent="0.3">
      <c r="A81" s="282" t="str">
        <f>'Capabilities Assessment'!B21</f>
        <v>DATA BACKUP AND DISASTER RECOVERY (DTBK)</v>
      </c>
      <c r="B81" s="283" t="s">
        <v>615</v>
      </c>
      <c r="C81" s="194" t="s">
        <v>616</v>
      </c>
      <c r="D81" s="195" t="s">
        <v>617</v>
      </c>
      <c r="E81" s="195"/>
    </row>
    <row r="82" spans="1:5" ht="20.399999999999999" x14ac:dyDescent="0.3">
      <c r="A82" s="282"/>
      <c r="B82" s="283"/>
      <c r="C82" s="194" t="s">
        <v>618</v>
      </c>
      <c r="D82" s="195" t="s">
        <v>619</v>
      </c>
      <c r="E82" s="195" t="s">
        <v>620</v>
      </c>
    </row>
    <row r="83" spans="1:5" x14ac:dyDescent="0.3">
      <c r="A83" s="282"/>
      <c r="B83" s="283"/>
      <c r="C83" s="194" t="s">
        <v>621</v>
      </c>
      <c r="D83" s="195" t="s">
        <v>622</v>
      </c>
      <c r="E83" s="195" t="s">
        <v>620</v>
      </c>
    </row>
    <row r="84" spans="1:5" x14ac:dyDescent="0.3">
      <c r="A84" s="282"/>
      <c r="B84" s="283"/>
      <c r="C84" s="194" t="s">
        <v>623</v>
      </c>
      <c r="D84" s="195" t="s">
        <v>624</v>
      </c>
      <c r="E84" s="195"/>
    </row>
    <row r="85" spans="1:5" ht="20.399999999999999" x14ac:dyDescent="0.3">
      <c r="A85" s="282"/>
      <c r="B85" s="283"/>
      <c r="C85" s="194" t="s">
        <v>625</v>
      </c>
      <c r="D85" s="195" t="s">
        <v>626</v>
      </c>
      <c r="E85" s="195"/>
    </row>
    <row r="86" spans="1:5" x14ac:dyDescent="0.3">
      <c r="A86" s="282"/>
      <c r="B86" s="283"/>
      <c r="C86" s="194" t="s">
        <v>627</v>
      </c>
      <c r="D86" s="195" t="s">
        <v>628</v>
      </c>
      <c r="E86" s="195" t="s">
        <v>620</v>
      </c>
    </row>
    <row r="87" spans="1:5" ht="122.4" x14ac:dyDescent="0.3">
      <c r="A87" s="192" t="str">
        <f>'Capabilities Assessment'!B22</f>
        <v>EMERGENCY ACCESS (EMRG)</v>
      </c>
      <c r="B87" s="193" t="s">
        <v>629</v>
      </c>
      <c r="C87" s="198" t="s">
        <v>630</v>
      </c>
      <c r="D87" s="199" t="s">
        <v>631</v>
      </c>
      <c r="E87" s="199" t="s">
        <v>632</v>
      </c>
    </row>
    <row r="88" spans="1:5" ht="42" customHeight="1" x14ac:dyDescent="0.3">
      <c r="A88" s="282" t="str">
        <f>'Capabilities Assessment'!B23</f>
        <v>HEALTH DATA INTEGRITY AND AUTHENTICITY (IGAU)</v>
      </c>
      <c r="B88" s="283" t="s">
        <v>633</v>
      </c>
      <c r="C88" s="194" t="s">
        <v>634</v>
      </c>
      <c r="D88" s="195" t="s">
        <v>635</v>
      </c>
      <c r="E88" s="195" t="s">
        <v>636</v>
      </c>
    </row>
    <row r="89" spans="1:5" ht="40.799999999999997" x14ac:dyDescent="0.3">
      <c r="A89" s="282"/>
      <c r="B89" s="283"/>
      <c r="C89" s="194" t="s">
        <v>637</v>
      </c>
      <c r="D89" s="195" t="s">
        <v>638</v>
      </c>
      <c r="E89" s="195" t="s">
        <v>636</v>
      </c>
    </row>
    <row r="90" spans="1:5" ht="14.55" customHeight="1" x14ac:dyDescent="0.3">
      <c r="A90" s="282" t="str">
        <f>'Capabilities Assessment'!B24</f>
        <v>MALWARE DETECTION/PROTECTION (MLDP)</v>
      </c>
      <c r="B90" s="283" t="s">
        <v>639</v>
      </c>
      <c r="C90" s="194" t="s">
        <v>640</v>
      </c>
      <c r="D90" s="195" t="s">
        <v>641</v>
      </c>
      <c r="E90" s="195"/>
    </row>
    <row r="91" spans="1:5" ht="20.399999999999999" x14ac:dyDescent="0.3">
      <c r="A91" s="282"/>
      <c r="B91" s="283"/>
      <c r="C91" s="194" t="s">
        <v>642</v>
      </c>
      <c r="D91" s="195" t="s">
        <v>643</v>
      </c>
      <c r="E91" s="195" t="s">
        <v>644</v>
      </c>
    </row>
    <row r="92" spans="1:5" x14ac:dyDescent="0.3">
      <c r="A92" s="282"/>
      <c r="B92" s="283"/>
      <c r="C92" s="194" t="s">
        <v>645</v>
      </c>
      <c r="D92" s="195" t="s">
        <v>646</v>
      </c>
      <c r="E92" s="195" t="s">
        <v>647</v>
      </c>
    </row>
    <row r="93" spans="1:5" x14ac:dyDescent="0.3">
      <c r="A93" s="282"/>
      <c r="B93" s="283"/>
      <c r="C93" s="194" t="s">
        <v>648</v>
      </c>
      <c r="D93" s="195" t="s">
        <v>649</v>
      </c>
      <c r="E93" s="195" t="s">
        <v>650</v>
      </c>
    </row>
    <row r="94" spans="1:5" ht="20.399999999999999" x14ac:dyDescent="0.3">
      <c r="A94" s="282"/>
      <c r="B94" s="283"/>
      <c r="C94" s="194" t="s">
        <v>651</v>
      </c>
      <c r="D94" s="195" t="s">
        <v>652</v>
      </c>
      <c r="E94" s="195" t="s">
        <v>653</v>
      </c>
    </row>
    <row r="95" spans="1:5" x14ac:dyDescent="0.3">
      <c r="A95" s="282"/>
      <c r="B95" s="283"/>
      <c r="C95" s="194" t="s">
        <v>654</v>
      </c>
      <c r="D95" s="195" t="s">
        <v>655</v>
      </c>
      <c r="E95" s="195" t="s">
        <v>483</v>
      </c>
    </row>
    <row r="96" spans="1:5" x14ac:dyDescent="0.3">
      <c r="A96" s="282"/>
      <c r="B96" s="283"/>
      <c r="C96" s="194" t="s">
        <v>656</v>
      </c>
      <c r="D96" s="195" t="s">
        <v>657</v>
      </c>
      <c r="E96" s="195"/>
    </row>
    <row r="97" spans="1:5" x14ac:dyDescent="0.3">
      <c r="A97" s="282"/>
      <c r="B97" s="283"/>
      <c r="C97" s="194" t="s">
        <v>658</v>
      </c>
      <c r="D97" s="195" t="s">
        <v>659</v>
      </c>
      <c r="E97" s="195"/>
    </row>
    <row r="98" spans="1:5" x14ac:dyDescent="0.3">
      <c r="A98" s="282"/>
      <c r="B98" s="283"/>
      <c r="C98" s="194" t="s">
        <v>660</v>
      </c>
      <c r="D98" s="195" t="s">
        <v>661</v>
      </c>
      <c r="E98" s="195"/>
    </row>
    <row r="99" spans="1:5" x14ac:dyDescent="0.3">
      <c r="A99" s="282"/>
      <c r="B99" s="283"/>
      <c r="C99" s="194" t="s">
        <v>662</v>
      </c>
      <c r="D99" s="195" t="s">
        <v>663</v>
      </c>
      <c r="E99" s="195"/>
    </row>
    <row r="100" spans="1:5" ht="20.399999999999999" x14ac:dyDescent="0.3">
      <c r="A100" s="282"/>
      <c r="B100" s="283"/>
      <c r="C100" s="194" t="s">
        <v>664</v>
      </c>
      <c r="D100" s="195" t="s">
        <v>665</v>
      </c>
      <c r="E100" s="195" t="s">
        <v>666</v>
      </c>
    </row>
    <row r="101" spans="1:5" ht="20.399999999999999" x14ac:dyDescent="0.3">
      <c r="A101" s="282"/>
      <c r="B101" s="283"/>
      <c r="C101" s="194" t="s">
        <v>667</v>
      </c>
      <c r="D101" s="195" t="s">
        <v>668</v>
      </c>
      <c r="E101" s="195" t="s">
        <v>644</v>
      </c>
    </row>
    <row r="102" spans="1:5" x14ac:dyDescent="0.3">
      <c r="A102" s="282"/>
      <c r="B102" s="283"/>
      <c r="C102" s="194" t="s">
        <v>669</v>
      </c>
      <c r="D102" s="195" t="s">
        <v>670</v>
      </c>
      <c r="E102" s="195" t="s">
        <v>671</v>
      </c>
    </row>
    <row r="103" spans="1:5" x14ac:dyDescent="0.3">
      <c r="A103" s="282"/>
      <c r="B103" s="283"/>
      <c r="C103" s="194" t="s">
        <v>672</v>
      </c>
      <c r="D103" s="195" t="s">
        <v>673</v>
      </c>
      <c r="E103" s="195" t="s">
        <v>674</v>
      </c>
    </row>
    <row r="104" spans="1:5" x14ac:dyDescent="0.3">
      <c r="A104" s="282"/>
      <c r="B104" s="283"/>
      <c r="C104" s="194" t="s">
        <v>675</v>
      </c>
      <c r="D104" s="195" t="s">
        <v>676</v>
      </c>
      <c r="E104" s="195"/>
    </row>
    <row r="105" spans="1:5" ht="31.5" customHeight="1" x14ac:dyDescent="0.3">
      <c r="A105" s="282" t="str">
        <f>'Capabilities Assessment'!B25</f>
        <v>NODE AUTHENTICATION (NAUT)</v>
      </c>
      <c r="B105" s="283" t="s">
        <v>677</v>
      </c>
      <c r="C105" s="194" t="s">
        <v>678</v>
      </c>
      <c r="D105" s="195" t="s">
        <v>679</v>
      </c>
      <c r="E105" s="195" t="s">
        <v>680</v>
      </c>
    </row>
    <row r="106" spans="1:5" ht="30.6" x14ac:dyDescent="0.3">
      <c r="A106" s="282"/>
      <c r="B106" s="283"/>
      <c r="C106" s="194" t="s">
        <v>681</v>
      </c>
      <c r="D106" s="195" t="s">
        <v>682</v>
      </c>
      <c r="E106" s="195" t="s">
        <v>683</v>
      </c>
    </row>
    <row r="107" spans="1:5" ht="20.399999999999999" x14ac:dyDescent="0.3">
      <c r="A107" s="282"/>
      <c r="B107" s="283"/>
      <c r="C107" s="194" t="s">
        <v>684</v>
      </c>
      <c r="D107" s="195" t="s">
        <v>685</v>
      </c>
      <c r="E107" s="195"/>
    </row>
    <row r="108" spans="1:5" ht="20.399999999999999" x14ac:dyDescent="0.3">
      <c r="A108" s="282"/>
      <c r="B108" s="283"/>
      <c r="C108" s="194" t="s">
        <v>686</v>
      </c>
      <c r="D108" s="195" t="s">
        <v>687</v>
      </c>
      <c r="E108" s="195"/>
    </row>
    <row r="109" spans="1:5" ht="21" customHeight="1" x14ac:dyDescent="0.3">
      <c r="A109" s="282" t="str">
        <f>'Capabilities Assessment'!B26</f>
        <v>PERSON AUTHENTICATION (PAUT)</v>
      </c>
      <c r="B109" s="283" t="s">
        <v>688</v>
      </c>
      <c r="C109" s="194" t="s">
        <v>689</v>
      </c>
      <c r="D109" s="195" t="s">
        <v>690</v>
      </c>
      <c r="E109" s="195" t="s">
        <v>541</v>
      </c>
    </row>
    <row r="110" spans="1:5" ht="20.399999999999999" x14ac:dyDescent="0.3">
      <c r="A110" s="282"/>
      <c r="B110" s="283"/>
      <c r="C110" s="194" t="s">
        <v>691</v>
      </c>
      <c r="D110" s="195" t="s">
        <v>692</v>
      </c>
      <c r="E110" s="195" t="s">
        <v>541</v>
      </c>
    </row>
    <row r="111" spans="1:5" ht="20.399999999999999" x14ac:dyDescent="0.3">
      <c r="A111" s="282"/>
      <c r="B111" s="283"/>
      <c r="C111" s="194" t="s">
        <v>693</v>
      </c>
      <c r="D111" s="195" t="s">
        <v>694</v>
      </c>
      <c r="E111" s="195" t="s">
        <v>695</v>
      </c>
    </row>
    <row r="112" spans="1:5" x14ac:dyDescent="0.3">
      <c r="A112" s="282"/>
      <c r="B112" s="283"/>
      <c r="C112" s="194" t="s">
        <v>696</v>
      </c>
      <c r="D112" s="195" t="s">
        <v>697</v>
      </c>
      <c r="E112" s="195" t="s">
        <v>541</v>
      </c>
    </row>
    <row r="113" spans="1:5" ht="20.399999999999999" x14ac:dyDescent="0.3">
      <c r="A113" s="282"/>
      <c r="B113" s="283"/>
      <c r="C113" s="194" t="s">
        <v>698</v>
      </c>
      <c r="D113" s="195" t="s">
        <v>699</v>
      </c>
      <c r="E113" s="195" t="s">
        <v>700</v>
      </c>
    </row>
    <row r="114" spans="1:5" x14ac:dyDescent="0.3">
      <c r="A114" s="282"/>
      <c r="B114" s="283"/>
      <c r="C114" s="194" t="s">
        <v>701</v>
      </c>
      <c r="D114" s="195" t="s">
        <v>702</v>
      </c>
      <c r="E114" s="195"/>
    </row>
    <row r="115" spans="1:5" ht="20.399999999999999" x14ac:dyDescent="0.3">
      <c r="A115" s="282"/>
      <c r="B115" s="283"/>
      <c r="C115" s="194" t="s">
        <v>703</v>
      </c>
      <c r="D115" s="195" t="s">
        <v>704</v>
      </c>
      <c r="E115" s="195" t="s">
        <v>541</v>
      </c>
    </row>
    <row r="116" spans="1:5" x14ac:dyDescent="0.3">
      <c r="A116" s="282"/>
      <c r="B116" s="283"/>
      <c r="C116" s="194" t="s">
        <v>705</v>
      </c>
      <c r="D116" s="195" t="s">
        <v>706</v>
      </c>
      <c r="E116" s="195"/>
    </row>
    <row r="117" spans="1:5" x14ac:dyDescent="0.3">
      <c r="A117" s="282"/>
      <c r="B117" s="283"/>
      <c r="C117" s="194" t="s">
        <v>707</v>
      </c>
      <c r="D117" s="195" t="s">
        <v>708</v>
      </c>
      <c r="E117" s="195"/>
    </row>
    <row r="118" spans="1:5" x14ac:dyDescent="0.3">
      <c r="A118" s="282"/>
      <c r="B118" s="283"/>
      <c r="C118" s="194" t="s">
        <v>709</v>
      </c>
      <c r="D118" s="195" t="s">
        <v>710</v>
      </c>
      <c r="E118" s="195" t="s">
        <v>541</v>
      </c>
    </row>
    <row r="119" spans="1:5" x14ac:dyDescent="0.3">
      <c r="A119" s="282"/>
      <c r="B119" s="283"/>
      <c r="C119" s="194" t="s">
        <v>711</v>
      </c>
      <c r="D119" s="195" t="s">
        <v>712</v>
      </c>
      <c r="E119" s="195" t="s">
        <v>541</v>
      </c>
    </row>
    <row r="120" spans="1:5" x14ac:dyDescent="0.3">
      <c r="A120" s="282"/>
      <c r="B120" s="283"/>
      <c r="C120" s="194" t="s">
        <v>713</v>
      </c>
      <c r="D120" s="195" t="s">
        <v>714</v>
      </c>
      <c r="E120" s="195" t="s">
        <v>541</v>
      </c>
    </row>
    <row r="121" spans="1:5" x14ac:dyDescent="0.3">
      <c r="A121" s="282"/>
      <c r="B121" s="283"/>
      <c r="C121" s="194" t="s">
        <v>715</v>
      </c>
      <c r="D121" s="195" t="s">
        <v>716</v>
      </c>
      <c r="E121" s="195"/>
    </row>
    <row r="122" spans="1:5" x14ac:dyDescent="0.3">
      <c r="A122" s="282"/>
      <c r="B122" s="283"/>
      <c r="C122" s="194" t="s">
        <v>717</v>
      </c>
      <c r="D122" s="195" t="s">
        <v>718</v>
      </c>
      <c r="E122" s="195"/>
    </row>
    <row r="123" spans="1:5" x14ac:dyDescent="0.3">
      <c r="A123" s="282"/>
      <c r="B123" s="283"/>
      <c r="C123" s="194" t="s">
        <v>719</v>
      </c>
      <c r="D123" s="195" t="s">
        <v>720</v>
      </c>
      <c r="E123" s="195"/>
    </row>
    <row r="124" spans="1:5" x14ac:dyDescent="0.3">
      <c r="A124" s="282"/>
      <c r="B124" s="283"/>
      <c r="C124" s="194" t="s">
        <v>721</v>
      </c>
      <c r="D124" s="195" t="s">
        <v>722</v>
      </c>
      <c r="E124" s="195"/>
    </row>
    <row r="125" spans="1:5" ht="14.55" customHeight="1" x14ac:dyDescent="0.3">
      <c r="A125" s="282" t="str">
        <f>'Capabilities Assessment'!B27</f>
        <v>PHYSICAL LOCKS (PLOK)</v>
      </c>
      <c r="B125" s="283" t="s">
        <v>723</v>
      </c>
      <c r="C125" s="194" t="s">
        <v>724</v>
      </c>
      <c r="D125" s="195" t="s">
        <v>725</v>
      </c>
      <c r="E125" s="195" t="s">
        <v>726</v>
      </c>
    </row>
    <row r="126" spans="1:5" ht="20.399999999999999" x14ac:dyDescent="0.3">
      <c r="A126" s="282"/>
      <c r="B126" s="283"/>
      <c r="C126" s="194" t="s">
        <v>727</v>
      </c>
      <c r="D126" s="195" t="s">
        <v>728</v>
      </c>
      <c r="E126" s="195" t="s">
        <v>726</v>
      </c>
    </row>
    <row r="127" spans="1:5" ht="20.399999999999999" x14ac:dyDescent="0.3">
      <c r="A127" s="282"/>
      <c r="B127" s="283"/>
      <c r="C127" s="194" t="s">
        <v>729</v>
      </c>
      <c r="D127" s="195" t="s">
        <v>730</v>
      </c>
      <c r="E127" s="195" t="s">
        <v>726</v>
      </c>
    </row>
    <row r="128" spans="1:5" ht="20.399999999999999" x14ac:dyDescent="0.3">
      <c r="A128" s="282"/>
      <c r="B128" s="283"/>
      <c r="C128" s="194" t="s">
        <v>731</v>
      </c>
      <c r="D128" s="195" t="s">
        <v>732</v>
      </c>
      <c r="E128" s="195" t="s">
        <v>726</v>
      </c>
    </row>
    <row r="129" spans="1:5" ht="42" customHeight="1" x14ac:dyDescent="0.3">
      <c r="A129" s="282" t="str">
        <f>'Capabilities Assessment'!B28</f>
        <v>ROADMAP FOR THIRD PARTY COMPONENTS IN DEVICE LIFE CYCLE (RDMP)</v>
      </c>
      <c r="B129" s="283" t="s">
        <v>733</v>
      </c>
      <c r="C129" s="194" t="s">
        <v>734</v>
      </c>
      <c r="D129" s="195" t="s">
        <v>735</v>
      </c>
      <c r="E129" s="195"/>
    </row>
    <row r="130" spans="1:5" ht="40.799999999999997" x14ac:dyDescent="0.3">
      <c r="A130" s="282"/>
      <c r="B130" s="283"/>
      <c r="C130" s="194" t="s">
        <v>736</v>
      </c>
      <c r="D130" s="195" t="s">
        <v>737</v>
      </c>
      <c r="E130" s="195"/>
    </row>
    <row r="131" spans="1:5" ht="40.799999999999997" x14ac:dyDescent="0.3">
      <c r="A131" s="282"/>
      <c r="B131" s="283"/>
      <c r="C131" s="194" t="s">
        <v>738</v>
      </c>
      <c r="D131" s="195" t="s">
        <v>739</v>
      </c>
      <c r="E131" s="195"/>
    </row>
    <row r="132" spans="1:5" ht="40.799999999999997" x14ac:dyDescent="0.3">
      <c r="A132" s="282"/>
      <c r="B132" s="283"/>
      <c r="C132" s="194" t="s">
        <v>740</v>
      </c>
      <c r="D132" s="195" t="s">
        <v>741</v>
      </c>
      <c r="E132" s="195"/>
    </row>
    <row r="133" spans="1:5" ht="14.55" customHeight="1" x14ac:dyDescent="0.3">
      <c r="A133" s="282" t="str">
        <f>'Capabilities Assessment'!B29</f>
        <v>SYSTEM AND APPLICATION HARDENING (SAHD)</v>
      </c>
      <c r="B133" s="283" t="s">
        <v>742</v>
      </c>
      <c r="C133" s="194" t="s">
        <v>743</v>
      </c>
      <c r="D133" s="195" t="s">
        <v>744</v>
      </c>
      <c r="E133" s="195" t="s">
        <v>745</v>
      </c>
    </row>
    <row r="134" spans="1:5" x14ac:dyDescent="0.3">
      <c r="A134" s="282"/>
      <c r="B134" s="283"/>
      <c r="C134" s="194" t="s">
        <v>746</v>
      </c>
      <c r="D134" s="195" t="s">
        <v>747</v>
      </c>
      <c r="E134" s="195" t="s">
        <v>748</v>
      </c>
    </row>
    <row r="135" spans="1:5" x14ac:dyDescent="0.3">
      <c r="A135" s="282"/>
      <c r="B135" s="283"/>
      <c r="C135" s="194" t="s">
        <v>749</v>
      </c>
      <c r="D135" s="195" t="s">
        <v>750</v>
      </c>
      <c r="E135" s="195"/>
    </row>
    <row r="136" spans="1:5" ht="20.399999999999999" x14ac:dyDescent="0.3">
      <c r="A136" s="282"/>
      <c r="B136" s="283"/>
      <c r="C136" s="194" t="s">
        <v>751</v>
      </c>
      <c r="D136" s="195" t="s">
        <v>752</v>
      </c>
      <c r="E136" s="195"/>
    </row>
    <row r="137" spans="1:5" ht="20.399999999999999" x14ac:dyDescent="0.3">
      <c r="A137" s="282"/>
      <c r="B137" s="283"/>
      <c r="C137" s="194" t="s">
        <v>753</v>
      </c>
      <c r="D137" s="195" t="s">
        <v>754</v>
      </c>
      <c r="E137" s="195" t="s">
        <v>755</v>
      </c>
    </row>
    <row r="138" spans="1:5" ht="20.399999999999999" x14ac:dyDescent="0.3">
      <c r="A138" s="282"/>
      <c r="B138" s="283"/>
      <c r="C138" s="194" t="s">
        <v>756</v>
      </c>
      <c r="D138" s="195" t="s">
        <v>757</v>
      </c>
      <c r="E138" s="195" t="s">
        <v>758</v>
      </c>
    </row>
    <row r="139" spans="1:5" ht="20.399999999999999" x14ac:dyDescent="0.3">
      <c r="A139" s="282"/>
      <c r="B139" s="283"/>
      <c r="C139" s="194" t="s">
        <v>759</v>
      </c>
      <c r="D139" s="195" t="s">
        <v>760</v>
      </c>
      <c r="E139" s="195" t="s">
        <v>674</v>
      </c>
    </row>
    <row r="140" spans="1:5" x14ac:dyDescent="0.3">
      <c r="A140" s="282"/>
      <c r="B140" s="283"/>
      <c r="C140" s="194" t="s">
        <v>761</v>
      </c>
      <c r="D140" s="195" t="s">
        <v>762</v>
      </c>
      <c r="E140" s="195" t="s">
        <v>674</v>
      </c>
    </row>
    <row r="141" spans="1:5" x14ac:dyDescent="0.3">
      <c r="A141" s="282"/>
      <c r="B141" s="283"/>
      <c r="C141" s="194" t="s">
        <v>763</v>
      </c>
      <c r="D141" s="195" t="s">
        <v>764</v>
      </c>
      <c r="E141" s="195" t="s">
        <v>755</v>
      </c>
    </row>
    <row r="142" spans="1:5" x14ac:dyDescent="0.3">
      <c r="A142" s="282"/>
      <c r="B142" s="283"/>
      <c r="C142" s="194" t="s">
        <v>765</v>
      </c>
      <c r="D142" s="195" t="s">
        <v>766</v>
      </c>
      <c r="E142" s="195" t="s">
        <v>674</v>
      </c>
    </row>
    <row r="143" spans="1:5" ht="20.399999999999999" x14ac:dyDescent="0.3">
      <c r="A143" s="282"/>
      <c r="B143" s="283"/>
      <c r="C143" s="194" t="s">
        <v>767</v>
      </c>
      <c r="D143" s="195" t="s">
        <v>768</v>
      </c>
      <c r="E143" s="195" t="s">
        <v>674</v>
      </c>
    </row>
    <row r="144" spans="1:5" ht="20.399999999999999" x14ac:dyDescent="0.3">
      <c r="A144" s="282"/>
      <c r="B144" s="283"/>
      <c r="C144" s="194" t="s">
        <v>769</v>
      </c>
      <c r="D144" s="195" t="s">
        <v>770</v>
      </c>
      <c r="E144" s="195" t="s">
        <v>674</v>
      </c>
    </row>
    <row r="145" spans="1:5" ht="20.399999999999999" x14ac:dyDescent="0.3">
      <c r="A145" s="282"/>
      <c r="B145" s="283"/>
      <c r="C145" s="194" t="s">
        <v>771</v>
      </c>
      <c r="D145" s="195" t="s">
        <v>772</v>
      </c>
      <c r="E145" s="195" t="s">
        <v>773</v>
      </c>
    </row>
    <row r="146" spans="1:5" ht="20.399999999999999" x14ac:dyDescent="0.3">
      <c r="A146" s="282"/>
      <c r="B146" s="283"/>
      <c r="C146" s="194" t="s">
        <v>774</v>
      </c>
      <c r="D146" s="195" t="s">
        <v>775</v>
      </c>
      <c r="E146" s="195" t="s">
        <v>776</v>
      </c>
    </row>
    <row r="147" spans="1:5" ht="20.399999999999999" x14ac:dyDescent="0.3">
      <c r="A147" s="282"/>
      <c r="B147" s="283"/>
      <c r="C147" s="194" t="s">
        <v>777</v>
      </c>
      <c r="D147" s="195" t="s">
        <v>778</v>
      </c>
      <c r="E147" s="195" t="s">
        <v>666</v>
      </c>
    </row>
    <row r="148" spans="1:5" ht="20.399999999999999" x14ac:dyDescent="0.3">
      <c r="A148" s="282"/>
      <c r="B148" s="283"/>
      <c r="C148" s="194" t="s">
        <v>779</v>
      </c>
      <c r="D148" s="195" t="s">
        <v>780</v>
      </c>
      <c r="E148" s="195"/>
    </row>
    <row r="149" spans="1:5" x14ac:dyDescent="0.3">
      <c r="A149" s="282"/>
      <c r="B149" s="283"/>
      <c r="C149" s="194" t="s">
        <v>781</v>
      </c>
      <c r="D149" s="195" t="s">
        <v>782</v>
      </c>
      <c r="E149" s="195"/>
    </row>
    <row r="150" spans="1:5" ht="20.399999999999999" x14ac:dyDescent="0.3">
      <c r="A150" s="282"/>
      <c r="B150" s="283"/>
      <c r="C150" s="194" t="s">
        <v>783</v>
      </c>
      <c r="D150" s="195" t="s">
        <v>784</v>
      </c>
      <c r="E150" s="195"/>
    </row>
    <row r="151" spans="1:5" x14ac:dyDescent="0.3">
      <c r="A151" s="282"/>
      <c r="B151" s="283"/>
      <c r="C151" s="194" t="s">
        <v>785</v>
      </c>
      <c r="D151" s="195" t="s">
        <v>786</v>
      </c>
      <c r="E151" s="195"/>
    </row>
    <row r="152" spans="1:5" x14ac:dyDescent="0.3">
      <c r="A152" s="282"/>
      <c r="B152" s="283"/>
      <c r="C152" s="194" t="s">
        <v>787</v>
      </c>
      <c r="D152" s="195" t="s">
        <v>788</v>
      </c>
      <c r="E152" s="195"/>
    </row>
    <row r="153" spans="1:5" x14ac:dyDescent="0.3">
      <c r="A153" s="282"/>
      <c r="B153" s="283"/>
      <c r="C153" s="194" t="s">
        <v>789</v>
      </c>
      <c r="D153" s="195" t="s">
        <v>790</v>
      </c>
      <c r="E153" s="195"/>
    </row>
    <row r="154" spans="1:5" x14ac:dyDescent="0.3">
      <c r="A154" s="282"/>
      <c r="B154" s="283"/>
      <c r="C154" s="194" t="s">
        <v>791</v>
      </c>
      <c r="D154" s="195" t="s">
        <v>792</v>
      </c>
      <c r="E154" s="195"/>
    </row>
    <row r="155" spans="1:5" ht="31.5" customHeight="1" x14ac:dyDescent="0.3">
      <c r="A155" s="282" t="str">
        <f>'Capabilities Assessment'!B30</f>
        <v>SECURITY GUIDANCE (SGUD)</v>
      </c>
      <c r="B155" s="283" t="s">
        <v>793</v>
      </c>
      <c r="C155" s="194" t="s">
        <v>794</v>
      </c>
      <c r="D155" s="195" t="s">
        <v>795</v>
      </c>
      <c r="E155" s="195" t="s">
        <v>796</v>
      </c>
    </row>
    <row r="156" spans="1:5" ht="30.6" x14ac:dyDescent="0.3">
      <c r="A156" s="282"/>
      <c r="B156" s="283"/>
      <c r="C156" s="194" t="s">
        <v>797</v>
      </c>
      <c r="D156" s="195" t="s">
        <v>798</v>
      </c>
      <c r="E156" s="195" t="s">
        <v>799</v>
      </c>
    </row>
    <row r="157" spans="1:5" ht="30.6" x14ac:dyDescent="0.3">
      <c r="A157" s="282"/>
      <c r="B157" s="283"/>
      <c r="C157" s="194" t="s">
        <v>800</v>
      </c>
      <c r="D157" s="195" t="s">
        <v>801</v>
      </c>
      <c r="E157" s="195" t="s">
        <v>802</v>
      </c>
    </row>
    <row r="158" spans="1:5" ht="20.399999999999999" x14ac:dyDescent="0.3">
      <c r="A158" s="282"/>
      <c r="B158" s="283"/>
      <c r="C158" s="194" t="s">
        <v>803</v>
      </c>
      <c r="D158" s="195" t="s">
        <v>804</v>
      </c>
      <c r="E158" s="195"/>
    </row>
    <row r="159" spans="1:5" ht="20.399999999999999" x14ac:dyDescent="0.3">
      <c r="A159" s="282"/>
      <c r="B159" s="283"/>
      <c r="C159" s="194" t="s">
        <v>805</v>
      </c>
      <c r="D159" s="195" t="s">
        <v>806</v>
      </c>
      <c r="E159" s="195"/>
    </row>
    <row r="160" spans="1:5" ht="21" customHeight="1" x14ac:dyDescent="0.3">
      <c r="A160" s="282" t="str">
        <f>'Capabilities Assessment'!B31</f>
        <v>HEALTH DATA STORAGE CONFIDENTIALITY (STCF)</v>
      </c>
      <c r="B160" s="283" t="s">
        <v>807</v>
      </c>
      <c r="C160" s="194" t="s">
        <v>808</v>
      </c>
      <c r="D160" s="195" t="s">
        <v>809</v>
      </c>
      <c r="E160" s="195" t="s">
        <v>636</v>
      </c>
    </row>
    <row r="161" spans="1:5" ht="20.399999999999999" x14ac:dyDescent="0.3">
      <c r="A161" s="282"/>
      <c r="B161" s="283"/>
      <c r="C161" s="194" t="s">
        <v>810</v>
      </c>
      <c r="D161" s="195" t="s">
        <v>811</v>
      </c>
      <c r="E161" s="195"/>
    </row>
    <row r="162" spans="1:5" ht="20.399999999999999" x14ac:dyDescent="0.3">
      <c r="A162" s="282"/>
      <c r="B162" s="283"/>
      <c r="C162" s="194" t="s">
        <v>812</v>
      </c>
      <c r="D162" s="195" t="s">
        <v>813</v>
      </c>
      <c r="E162" s="195"/>
    </row>
    <row r="163" spans="1:5" ht="20.399999999999999" x14ac:dyDescent="0.3">
      <c r="A163" s="282"/>
      <c r="B163" s="283"/>
      <c r="C163" s="194" t="s">
        <v>814</v>
      </c>
      <c r="D163" s="195" t="s">
        <v>815</v>
      </c>
      <c r="E163" s="195"/>
    </row>
    <row r="164" spans="1:5" ht="20.399999999999999" x14ac:dyDescent="0.3">
      <c r="A164" s="282"/>
      <c r="B164" s="283"/>
      <c r="C164" s="194" t="s">
        <v>816</v>
      </c>
      <c r="D164" s="195" t="s">
        <v>817</v>
      </c>
      <c r="E164" s="195" t="s">
        <v>636</v>
      </c>
    </row>
    <row r="165" spans="1:5" ht="20.399999999999999" x14ac:dyDescent="0.3">
      <c r="A165" s="282"/>
      <c r="B165" s="283"/>
      <c r="C165" s="194" t="s">
        <v>818</v>
      </c>
      <c r="D165" s="195" t="s">
        <v>819</v>
      </c>
      <c r="E165" s="195"/>
    </row>
    <row r="166" spans="1:5" ht="20.399999999999999" x14ac:dyDescent="0.3">
      <c r="A166" s="282"/>
      <c r="B166" s="283"/>
      <c r="C166" s="194" t="s">
        <v>820</v>
      </c>
      <c r="D166" s="195" t="s">
        <v>821</v>
      </c>
      <c r="E166" s="195"/>
    </row>
    <row r="167" spans="1:5" ht="14.55" customHeight="1" x14ac:dyDescent="0.3">
      <c r="A167" s="282" t="str">
        <f>'Capabilities Assessment'!B32</f>
        <v>TRANSMISSION CONFIDENTIALITY (TXCF)</v>
      </c>
      <c r="B167" s="283" t="s">
        <v>822</v>
      </c>
      <c r="C167" s="194" t="s">
        <v>823</v>
      </c>
      <c r="D167" s="195" t="s">
        <v>824</v>
      </c>
      <c r="E167" s="195" t="s">
        <v>674</v>
      </c>
    </row>
    <row r="168" spans="1:5" ht="20.399999999999999" x14ac:dyDescent="0.3">
      <c r="A168" s="282"/>
      <c r="B168" s="283"/>
      <c r="C168" s="194" t="s">
        <v>825</v>
      </c>
      <c r="D168" s="195" t="s">
        <v>826</v>
      </c>
      <c r="E168" s="195" t="s">
        <v>674</v>
      </c>
    </row>
    <row r="169" spans="1:5" x14ac:dyDescent="0.3">
      <c r="A169" s="282"/>
      <c r="B169" s="283"/>
      <c r="C169" s="194" t="s">
        <v>827</v>
      </c>
      <c r="D169" s="195" t="s">
        <v>828</v>
      </c>
      <c r="E169" s="195"/>
    </row>
    <row r="170" spans="1:5" x14ac:dyDescent="0.3">
      <c r="A170" s="282"/>
      <c r="B170" s="283"/>
      <c r="C170" s="194" t="s">
        <v>829</v>
      </c>
      <c r="D170" s="195" t="s">
        <v>830</v>
      </c>
      <c r="E170" s="195" t="s">
        <v>674</v>
      </c>
    </row>
    <row r="171" spans="1:5" x14ac:dyDescent="0.3">
      <c r="A171" s="282"/>
      <c r="B171" s="283"/>
      <c r="C171" s="194" t="s">
        <v>831</v>
      </c>
      <c r="D171" s="195" t="s">
        <v>832</v>
      </c>
      <c r="E171" s="195" t="s">
        <v>674</v>
      </c>
    </row>
    <row r="172" spans="1:5" x14ac:dyDescent="0.3">
      <c r="A172" s="282"/>
      <c r="B172" s="283"/>
      <c r="C172" s="194" t="s">
        <v>833</v>
      </c>
      <c r="D172" s="195" t="s">
        <v>834</v>
      </c>
      <c r="E172" s="195"/>
    </row>
    <row r="173" spans="1:5" ht="52.5" customHeight="1" x14ac:dyDescent="0.3">
      <c r="A173" s="282" t="str">
        <f>'Capabilities Assessment'!B33</f>
        <v>TRANSMISSION INTEGRITY (TXIG)</v>
      </c>
      <c r="B173" s="283" t="s">
        <v>835</v>
      </c>
      <c r="C173" s="194" t="s">
        <v>836</v>
      </c>
      <c r="D173" s="195" t="s">
        <v>837</v>
      </c>
      <c r="E173" s="195" t="s">
        <v>838</v>
      </c>
    </row>
    <row r="174" spans="1:5" x14ac:dyDescent="0.3">
      <c r="A174" s="282"/>
      <c r="B174" s="283"/>
      <c r="C174" s="194" t="s">
        <v>839</v>
      </c>
      <c r="D174" s="195" t="s">
        <v>840</v>
      </c>
      <c r="E174" s="195"/>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25" right="0.25" top="0.75" bottom="0.75" header="0.3" footer="0.3"/>
  <pageSetup paperSize="9" scale="48" firstPageNumber="0" fitToWidth="2" fitToHeight="0" orientation="portrait" r:id="rId1"/>
  <headerFooter>
    <oddHeader>&amp;L&amp;G
Form&amp;C  Doc Number: D0000003422
             Name: Product security standard assessment
        Revision: AB&amp;RTab: Capabilities and MDS2</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sheetPr>
  <dimension ref="A1:AMJ156"/>
  <sheetViews>
    <sheetView view="pageBreakPreview" zoomScale="60" zoomScaleNormal="100" workbookViewId="0">
      <selection activeCell="B1" sqref="B1"/>
    </sheetView>
  </sheetViews>
  <sheetFormatPr defaultColWidth="8.5546875" defaultRowHeight="14.4" x14ac:dyDescent="0.3"/>
  <cols>
    <col min="1" max="1" width="39.5546875" style="200" customWidth="1"/>
    <col min="2" max="2" width="66.44140625" style="201" customWidth="1"/>
    <col min="3" max="3" width="31.44140625" style="201" customWidth="1"/>
    <col min="4" max="4" width="80.44140625" style="201" customWidth="1"/>
    <col min="5" max="5" width="154.5546875" style="201" customWidth="1"/>
    <col min="6" max="6" width="41.5546875" style="202" customWidth="1"/>
    <col min="7" max="1024" width="8.5546875" style="201"/>
  </cols>
  <sheetData>
    <row r="1" spans="1:6" ht="15.6" x14ac:dyDescent="0.3">
      <c r="A1" s="186" t="s">
        <v>841</v>
      </c>
      <c r="B1" s="186"/>
      <c r="C1" s="186"/>
      <c r="D1" s="186"/>
      <c r="E1" s="186"/>
      <c r="F1" s="186"/>
    </row>
    <row r="2" spans="1:6" s="204" customFormat="1" ht="39.6" x14ac:dyDescent="0.3">
      <c r="A2" s="203" t="s">
        <v>842</v>
      </c>
      <c r="B2" s="203" t="s">
        <v>843</v>
      </c>
      <c r="C2" s="203" t="s">
        <v>844</v>
      </c>
      <c r="D2" s="203" t="s">
        <v>845</v>
      </c>
      <c r="E2" s="203" t="s">
        <v>846</v>
      </c>
      <c r="F2" s="203" t="s">
        <v>847</v>
      </c>
    </row>
    <row r="3" spans="1:6" ht="114" x14ac:dyDescent="0.3">
      <c r="A3" s="205" t="s">
        <v>848</v>
      </c>
      <c r="B3" s="206" t="s">
        <v>849</v>
      </c>
      <c r="C3" s="206" t="s">
        <v>850</v>
      </c>
      <c r="D3" s="206" t="s">
        <v>851</v>
      </c>
      <c r="E3" s="206" t="s">
        <v>852</v>
      </c>
      <c r="F3" s="207" t="s">
        <v>852</v>
      </c>
    </row>
    <row r="4" spans="1:6" ht="409.6" x14ac:dyDescent="0.3">
      <c r="A4" s="205" t="s">
        <v>853</v>
      </c>
      <c r="B4" s="206" t="s">
        <v>854</v>
      </c>
      <c r="C4" s="206" t="s">
        <v>855</v>
      </c>
      <c r="D4" s="206" t="s">
        <v>856</v>
      </c>
      <c r="E4" s="208" t="s">
        <v>857</v>
      </c>
      <c r="F4" s="207" t="s">
        <v>852</v>
      </c>
    </row>
    <row r="5" spans="1:6" ht="409.6" x14ac:dyDescent="0.3">
      <c r="A5" s="205" t="s">
        <v>858</v>
      </c>
      <c r="B5" s="208" t="s">
        <v>859</v>
      </c>
      <c r="C5" s="208" t="s">
        <v>860</v>
      </c>
      <c r="D5" s="208" t="s">
        <v>861</v>
      </c>
      <c r="E5" s="208" t="s">
        <v>862</v>
      </c>
      <c r="F5" s="207" t="s">
        <v>852</v>
      </c>
    </row>
    <row r="6" spans="1:6" ht="79.8" x14ac:dyDescent="0.3">
      <c r="A6" s="205" t="s">
        <v>863</v>
      </c>
      <c r="B6" s="208" t="s">
        <v>864</v>
      </c>
      <c r="C6" s="208" t="s">
        <v>865</v>
      </c>
      <c r="D6" s="208" t="s">
        <v>866</v>
      </c>
      <c r="E6" s="208" t="s">
        <v>852</v>
      </c>
      <c r="F6" s="207" t="s">
        <v>852</v>
      </c>
    </row>
    <row r="7" spans="1:6" ht="409.6" x14ac:dyDescent="0.3">
      <c r="A7" s="205" t="s">
        <v>867</v>
      </c>
      <c r="B7" s="208" t="s">
        <v>868</v>
      </c>
      <c r="C7" s="208" t="s">
        <v>869</v>
      </c>
      <c r="D7" s="208" t="s">
        <v>870</v>
      </c>
      <c r="E7" s="208" t="s">
        <v>871</v>
      </c>
      <c r="F7" s="207" t="s">
        <v>852</v>
      </c>
    </row>
    <row r="8" spans="1:6" ht="102.6" x14ac:dyDescent="0.3">
      <c r="A8" s="205" t="s">
        <v>872</v>
      </c>
      <c r="B8" s="208" t="s">
        <v>873</v>
      </c>
      <c r="C8" s="208" t="s">
        <v>874</v>
      </c>
      <c r="D8" s="208" t="s">
        <v>875</v>
      </c>
      <c r="E8" s="208" t="s">
        <v>876</v>
      </c>
      <c r="F8" s="207" t="s">
        <v>852</v>
      </c>
    </row>
    <row r="9" spans="1:6" ht="216.6" x14ac:dyDescent="0.3">
      <c r="A9" s="205" t="s">
        <v>877</v>
      </c>
      <c r="B9" s="208" t="s">
        <v>878</v>
      </c>
      <c r="C9" s="208" t="s">
        <v>874</v>
      </c>
      <c r="D9" s="208" t="s">
        <v>879</v>
      </c>
      <c r="E9" s="208" t="s">
        <v>852</v>
      </c>
      <c r="F9" s="207" t="s">
        <v>852</v>
      </c>
    </row>
    <row r="10" spans="1:6" ht="57" x14ac:dyDescent="0.3">
      <c r="A10" s="205" t="s">
        <v>880</v>
      </c>
      <c r="B10" s="208" t="s">
        <v>881</v>
      </c>
      <c r="C10" s="208" t="s">
        <v>882</v>
      </c>
      <c r="D10" s="208" t="s">
        <v>883</v>
      </c>
      <c r="E10" s="208" t="s">
        <v>884</v>
      </c>
      <c r="F10" s="207" t="s">
        <v>852</v>
      </c>
    </row>
    <row r="11" spans="1:6" ht="121.35" customHeight="1" x14ac:dyDescent="0.3">
      <c r="A11" s="205" t="s">
        <v>885</v>
      </c>
      <c r="B11" s="208" t="s">
        <v>886</v>
      </c>
      <c r="C11" s="208" t="s">
        <v>852</v>
      </c>
      <c r="D11" s="208" t="s">
        <v>887</v>
      </c>
      <c r="E11" s="208" t="s">
        <v>888</v>
      </c>
      <c r="F11" s="207" t="s">
        <v>852</v>
      </c>
    </row>
    <row r="12" spans="1:6" ht="148.19999999999999" x14ac:dyDescent="0.3">
      <c r="A12" s="205" t="s">
        <v>889</v>
      </c>
      <c r="B12" s="208" t="s">
        <v>890</v>
      </c>
      <c r="C12" s="208" t="s">
        <v>852</v>
      </c>
      <c r="D12" s="208" t="s">
        <v>891</v>
      </c>
      <c r="E12" s="208" t="s">
        <v>852</v>
      </c>
      <c r="F12" s="207" t="s">
        <v>852</v>
      </c>
    </row>
    <row r="13" spans="1:6" ht="330.6" x14ac:dyDescent="0.3">
      <c r="A13" s="205" t="s">
        <v>892</v>
      </c>
      <c r="B13" s="208" t="s">
        <v>893</v>
      </c>
      <c r="C13" s="208" t="s">
        <v>894</v>
      </c>
      <c r="D13" s="208" t="s">
        <v>895</v>
      </c>
      <c r="E13" s="208" t="s">
        <v>896</v>
      </c>
      <c r="F13" s="207" t="s">
        <v>852</v>
      </c>
    </row>
    <row r="14" spans="1:6" ht="205.2" x14ac:dyDescent="0.3">
      <c r="A14" s="205" t="s">
        <v>897</v>
      </c>
      <c r="B14" s="208" t="s">
        <v>898</v>
      </c>
      <c r="C14" s="208" t="s">
        <v>899</v>
      </c>
      <c r="D14" s="208" t="s">
        <v>900</v>
      </c>
      <c r="E14" s="208" t="s">
        <v>901</v>
      </c>
      <c r="F14" s="207" t="s">
        <v>852</v>
      </c>
    </row>
    <row r="15" spans="1:6" ht="250.8" x14ac:dyDescent="0.3">
      <c r="A15" s="205" t="s">
        <v>902</v>
      </c>
      <c r="B15" s="208" t="s">
        <v>903</v>
      </c>
      <c r="C15" s="208" t="s">
        <v>904</v>
      </c>
      <c r="D15" s="208" t="s">
        <v>905</v>
      </c>
      <c r="E15" s="208" t="s">
        <v>906</v>
      </c>
      <c r="F15" s="207" t="s">
        <v>852</v>
      </c>
    </row>
    <row r="16" spans="1:6" ht="79.8" x14ac:dyDescent="0.3">
      <c r="A16" s="205" t="s">
        <v>907</v>
      </c>
      <c r="B16" s="208" t="s">
        <v>908</v>
      </c>
      <c r="C16" s="208" t="s">
        <v>852</v>
      </c>
      <c r="D16" s="208" t="s">
        <v>909</v>
      </c>
      <c r="E16" s="208" t="s">
        <v>910</v>
      </c>
      <c r="F16" s="207" t="s">
        <v>852</v>
      </c>
    </row>
    <row r="17" spans="1:6" ht="102.6" x14ac:dyDescent="0.3">
      <c r="A17" s="205" t="s">
        <v>911</v>
      </c>
      <c r="B17" s="208" t="s">
        <v>912</v>
      </c>
      <c r="C17" s="208" t="s">
        <v>852</v>
      </c>
      <c r="D17" s="208" t="s">
        <v>913</v>
      </c>
      <c r="E17" s="208" t="s">
        <v>852</v>
      </c>
      <c r="F17" s="207" t="s">
        <v>852</v>
      </c>
    </row>
    <row r="18" spans="1:6" ht="148.19999999999999" x14ac:dyDescent="0.3">
      <c r="A18" s="205" t="s">
        <v>914</v>
      </c>
      <c r="B18" s="208" t="s">
        <v>915</v>
      </c>
      <c r="C18" s="208" t="s">
        <v>916</v>
      </c>
      <c r="D18" s="208" t="s">
        <v>917</v>
      </c>
      <c r="E18" s="208" t="s">
        <v>918</v>
      </c>
      <c r="F18" s="207" t="s">
        <v>852</v>
      </c>
    </row>
    <row r="19" spans="1:6" ht="136.80000000000001" x14ac:dyDescent="0.3">
      <c r="A19" s="205" t="s">
        <v>919</v>
      </c>
      <c r="B19" s="206" t="s">
        <v>920</v>
      </c>
      <c r="C19" s="206" t="s">
        <v>921</v>
      </c>
      <c r="D19" s="206" t="s">
        <v>922</v>
      </c>
      <c r="E19" s="206" t="s">
        <v>852</v>
      </c>
      <c r="F19" s="207" t="s">
        <v>852</v>
      </c>
    </row>
    <row r="20" spans="1:6" ht="114" x14ac:dyDescent="0.3">
      <c r="A20" s="205" t="s">
        <v>923</v>
      </c>
      <c r="B20" s="206" t="s">
        <v>924</v>
      </c>
      <c r="C20" s="206" t="s">
        <v>925</v>
      </c>
      <c r="D20" s="206" t="s">
        <v>926</v>
      </c>
      <c r="E20" s="208" t="s">
        <v>927</v>
      </c>
      <c r="F20" s="207" t="s">
        <v>852</v>
      </c>
    </row>
    <row r="21" spans="1:6" ht="262.2" x14ac:dyDescent="0.3">
      <c r="A21" s="205" t="s">
        <v>928</v>
      </c>
      <c r="B21" s="208" t="s">
        <v>929</v>
      </c>
      <c r="C21" s="208" t="s">
        <v>930</v>
      </c>
      <c r="D21" s="208" t="s">
        <v>931</v>
      </c>
      <c r="E21" s="208" t="s">
        <v>932</v>
      </c>
      <c r="F21" s="207" t="s">
        <v>852</v>
      </c>
    </row>
    <row r="22" spans="1:6" ht="114" x14ac:dyDescent="0.3">
      <c r="A22" s="205" t="s">
        <v>933</v>
      </c>
      <c r="B22" s="206" t="s">
        <v>934</v>
      </c>
      <c r="C22" s="206" t="s">
        <v>921</v>
      </c>
      <c r="D22" s="206" t="s">
        <v>935</v>
      </c>
      <c r="E22" s="206" t="s">
        <v>852</v>
      </c>
      <c r="F22" s="207" t="s">
        <v>852</v>
      </c>
    </row>
    <row r="23" spans="1:6" ht="216.6" x14ac:dyDescent="0.3">
      <c r="A23" s="205" t="s">
        <v>936</v>
      </c>
      <c r="B23" s="206" t="s">
        <v>937</v>
      </c>
      <c r="C23" s="206" t="s">
        <v>852</v>
      </c>
      <c r="D23" s="206" t="s">
        <v>938</v>
      </c>
      <c r="E23" s="208" t="s">
        <v>939</v>
      </c>
      <c r="F23" s="207" t="s">
        <v>852</v>
      </c>
    </row>
    <row r="24" spans="1:6" ht="102.6" x14ac:dyDescent="0.3">
      <c r="A24" s="205" t="s">
        <v>940</v>
      </c>
      <c r="B24" s="208" t="s">
        <v>941</v>
      </c>
      <c r="C24" s="208" t="s">
        <v>942</v>
      </c>
      <c r="D24" s="208" t="s">
        <v>943</v>
      </c>
      <c r="E24" s="208" t="s">
        <v>944</v>
      </c>
      <c r="F24" s="207" t="s">
        <v>852</v>
      </c>
    </row>
    <row r="25" spans="1:6" ht="57" x14ac:dyDescent="0.3">
      <c r="A25" s="205" t="s">
        <v>945</v>
      </c>
      <c r="B25" s="208" t="s">
        <v>946</v>
      </c>
      <c r="C25" s="208" t="s">
        <v>947</v>
      </c>
      <c r="D25" s="208" t="s">
        <v>948</v>
      </c>
      <c r="E25" s="208" t="s">
        <v>949</v>
      </c>
      <c r="F25" s="207" t="s">
        <v>852</v>
      </c>
    </row>
    <row r="26" spans="1:6" ht="216.6" x14ac:dyDescent="0.3">
      <c r="A26" s="205" t="s">
        <v>950</v>
      </c>
      <c r="B26" s="208" t="s">
        <v>951</v>
      </c>
      <c r="C26" s="208" t="s">
        <v>852</v>
      </c>
      <c r="D26" s="208" t="s">
        <v>952</v>
      </c>
      <c r="E26" s="208" t="s">
        <v>953</v>
      </c>
      <c r="F26" s="207" t="s">
        <v>852</v>
      </c>
    </row>
    <row r="27" spans="1:6" ht="409.6" x14ac:dyDescent="0.3">
      <c r="A27" s="226" t="s">
        <v>954</v>
      </c>
      <c r="B27" s="225" t="s">
        <v>955</v>
      </c>
      <c r="C27" s="208" t="s">
        <v>956</v>
      </c>
      <c r="D27" s="225" t="s">
        <v>957</v>
      </c>
      <c r="E27" s="208" t="s">
        <v>958</v>
      </c>
      <c r="F27" s="207" t="s">
        <v>852</v>
      </c>
    </row>
    <row r="28" spans="1:6" ht="102.6" x14ac:dyDescent="0.3">
      <c r="A28" s="205" t="s">
        <v>959</v>
      </c>
      <c r="B28" s="208" t="s">
        <v>960</v>
      </c>
      <c r="C28" s="208" t="s">
        <v>852</v>
      </c>
      <c r="D28" s="208" t="s">
        <v>961</v>
      </c>
      <c r="E28" s="208" t="s">
        <v>962</v>
      </c>
      <c r="F28" s="207" t="s">
        <v>852</v>
      </c>
    </row>
    <row r="29" spans="1:6" ht="91.2" x14ac:dyDescent="0.3">
      <c r="A29" s="205" t="s">
        <v>963</v>
      </c>
      <c r="B29" s="208" t="s">
        <v>964</v>
      </c>
      <c r="C29" s="208" t="s">
        <v>965</v>
      </c>
      <c r="D29" s="208" t="s">
        <v>966</v>
      </c>
      <c r="E29" s="208" t="s">
        <v>967</v>
      </c>
      <c r="F29" s="207" t="s">
        <v>852</v>
      </c>
    </row>
    <row r="30" spans="1:6" ht="307.8" x14ac:dyDescent="0.3">
      <c r="A30" s="205" t="s">
        <v>968</v>
      </c>
      <c r="B30" s="208" t="s">
        <v>969</v>
      </c>
      <c r="C30" s="208" t="s">
        <v>970</v>
      </c>
      <c r="D30" s="208" t="s">
        <v>971</v>
      </c>
      <c r="E30" s="208" t="s">
        <v>972</v>
      </c>
      <c r="F30" s="207" t="s">
        <v>852</v>
      </c>
    </row>
    <row r="31" spans="1:6" ht="307.8" x14ac:dyDescent="0.3">
      <c r="A31" s="205" t="s">
        <v>973</v>
      </c>
      <c r="B31" s="208" t="s">
        <v>974</v>
      </c>
      <c r="C31" s="208" t="s">
        <v>852</v>
      </c>
      <c r="D31" s="208" t="s">
        <v>975</v>
      </c>
      <c r="E31" s="208" t="s">
        <v>976</v>
      </c>
      <c r="F31" s="207" t="s">
        <v>852</v>
      </c>
    </row>
    <row r="32" spans="1:6" ht="68.400000000000006" x14ac:dyDescent="0.3">
      <c r="A32" s="205" t="s">
        <v>977</v>
      </c>
      <c r="B32" s="208" t="s">
        <v>978</v>
      </c>
      <c r="C32" s="208" t="s">
        <v>979</v>
      </c>
      <c r="D32" s="208" t="s">
        <v>980</v>
      </c>
      <c r="E32" s="208" t="s">
        <v>981</v>
      </c>
      <c r="F32" s="207" t="s">
        <v>852</v>
      </c>
    </row>
    <row r="33" spans="1:6" ht="193.8" x14ac:dyDescent="0.3">
      <c r="A33" s="205" t="s">
        <v>982</v>
      </c>
      <c r="B33" s="208" t="s">
        <v>983</v>
      </c>
      <c r="C33" s="208" t="s">
        <v>984</v>
      </c>
      <c r="D33" s="208" t="s">
        <v>985</v>
      </c>
      <c r="E33" s="208" t="s">
        <v>986</v>
      </c>
      <c r="F33" s="207" t="s">
        <v>852</v>
      </c>
    </row>
    <row r="34" spans="1:6" ht="57" x14ac:dyDescent="0.3">
      <c r="A34" s="205" t="s">
        <v>987</v>
      </c>
      <c r="B34" s="208" t="s">
        <v>988</v>
      </c>
      <c r="C34" s="208" t="s">
        <v>852</v>
      </c>
      <c r="D34" s="208" t="s">
        <v>989</v>
      </c>
      <c r="E34" s="208" t="s">
        <v>990</v>
      </c>
      <c r="F34" s="207" t="s">
        <v>852</v>
      </c>
    </row>
    <row r="35" spans="1:6" ht="68.400000000000006" x14ac:dyDescent="0.3">
      <c r="A35" s="205" t="s">
        <v>991</v>
      </c>
      <c r="B35" s="208" t="s">
        <v>992</v>
      </c>
      <c r="C35" s="208" t="s">
        <v>942</v>
      </c>
      <c r="D35" s="208" t="s">
        <v>993</v>
      </c>
      <c r="E35" s="208" t="s">
        <v>994</v>
      </c>
      <c r="F35" s="207" t="s">
        <v>852</v>
      </c>
    </row>
    <row r="36" spans="1:6" ht="34.200000000000003" x14ac:dyDescent="0.3">
      <c r="A36" s="205" t="s">
        <v>995</v>
      </c>
      <c r="B36" s="208" t="s">
        <v>996</v>
      </c>
      <c r="C36" s="208" t="s">
        <v>852</v>
      </c>
      <c r="D36" s="208" t="s">
        <v>997</v>
      </c>
      <c r="E36" s="208" t="s">
        <v>852</v>
      </c>
      <c r="F36" s="207" t="s">
        <v>852</v>
      </c>
    </row>
    <row r="37" spans="1:6" ht="91.2" x14ac:dyDescent="0.3">
      <c r="A37" s="205" t="s">
        <v>998</v>
      </c>
      <c r="B37" s="208" t="s">
        <v>999</v>
      </c>
      <c r="C37" s="208" t="s">
        <v>852</v>
      </c>
      <c r="D37" s="208" t="s">
        <v>1000</v>
      </c>
      <c r="E37" s="208" t="s">
        <v>1001</v>
      </c>
      <c r="F37" s="207" t="s">
        <v>852</v>
      </c>
    </row>
    <row r="38" spans="1:6" ht="171" x14ac:dyDescent="0.3">
      <c r="A38" s="205" t="s">
        <v>1002</v>
      </c>
      <c r="B38" s="208" t="s">
        <v>1003</v>
      </c>
      <c r="C38" s="208" t="s">
        <v>852</v>
      </c>
      <c r="D38" s="208" t="s">
        <v>1004</v>
      </c>
      <c r="E38" s="208" t="s">
        <v>1005</v>
      </c>
      <c r="F38" s="207" t="s">
        <v>852</v>
      </c>
    </row>
    <row r="39" spans="1:6" ht="114" x14ac:dyDescent="0.3">
      <c r="A39" s="205" t="s">
        <v>1006</v>
      </c>
      <c r="B39" s="206" t="s">
        <v>1007</v>
      </c>
      <c r="C39" s="206" t="s">
        <v>921</v>
      </c>
      <c r="D39" s="206" t="s">
        <v>1008</v>
      </c>
      <c r="E39" s="206" t="s">
        <v>852</v>
      </c>
      <c r="F39" s="207" t="s">
        <v>852</v>
      </c>
    </row>
    <row r="40" spans="1:6" ht="409.6" x14ac:dyDescent="0.3">
      <c r="A40" s="205" t="s">
        <v>1009</v>
      </c>
      <c r="B40" s="206" t="s">
        <v>1010</v>
      </c>
      <c r="C40" s="206" t="s">
        <v>852</v>
      </c>
      <c r="D40" s="206" t="s">
        <v>1011</v>
      </c>
      <c r="E40" s="208" t="s">
        <v>1012</v>
      </c>
      <c r="F40" s="207" t="s">
        <v>852</v>
      </c>
    </row>
    <row r="41" spans="1:6" ht="353.4" x14ac:dyDescent="0.3">
      <c r="A41" s="205" t="s">
        <v>1013</v>
      </c>
      <c r="B41" s="208" t="s">
        <v>1014</v>
      </c>
      <c r="C41" s="208" t="s">
        <v>1015</v>
      </c>
      <c r="D41" s="208" t="s">
        <v>1016</v>
      </c>
      <c r="E41" s="208" t="s">
        <v>1017</v>
      </c>
      <c r="F41" s="207" t="s">
        <v>852</v>
      </c>
    </row>
    <row r="42" spans="1:6" ht="125.4" x14ac:dyDescent="0.3">
      <c r="A42" s="205" t="s">
        <v>1018</v>
      </c>
      <c r="B42" s="208" t="s">
        <v>1019</v>
      </c>
      <c r="C42" s="208" t="s">
        <v>1020</v>
      </c>
      <c r="D42" s="208" t="s">
        <v>1021</v>
      </c>
      <c r="E42" s="208" t="s">
        <v>1022</v>
      </c>
      <c r="F42" s="207" t="s">
        <v>852</v>
      </c>
    </row>
    <row r="43" spans="1:6" ht="342" x14ac:dyDescent="0.3">
      <c r="A43" s="205" t="s">
        <v>1023</v>
      </c>
      <c r="B43" s="208" t="s">
        <v>1024</v>
      </c>
      <c r="C43" s="208" t="s">
        <v>1025</v>
      </c>
      <c r="D43" s="208" t="s">
        <v>1026</v>
      </c>
      <c r="E43" s="208" t="s">
        <v>1027</v>
      </c>
      <c r="F43" s="207" t="s">
        <v>852</v>
      </c>
    </row>
    <row r="44" spans="1:6" ht="273.60000000000002" x14ac:dyDescent="0.3">
      <c r="A44" s="205" t="s">
        <v>1028</v>
      </c>
      <c r="B44" s="208" t="s">
        <v>1029</v>
      </c>
      <c r="C44" s="208" t="s">
        <v>852</v>
      </c>
      <c r="D44" s="208" t="s">
        <v>1030</v>
      </c>
      <c r="E44" s="208" t="s">
        <v>1031</v>
      </c>
      <c r="F44" s="207" t="s">
        <v>852</v>
      </c>
    </row>
    <row r="45" spans="1:6" ht="319.2" x14ac:dyDescent="0.3">
      <c r="A45" s="205" t="s">
        <v>1032</v>
      </c>
      <c r="B45" s="208" t="s">
        <v>1033</v>
      </c>
      <c r="C45" s="208" t="s">
        <v>1034</v>
      </c>
      <c r="D45" s="225" t="s">
        <v>1035</v>
      </c>
      <c r="E45" s="208" t="s">
        <v>1036</v>
      </c>
      <c r="F45" s="207" t="s">
        <v>852</v>
      </c>
    </row>
    <row r="46" spans="1:6" ht="193.8" x14ac:dyDescent="0.3">
      <c r="A46" s="205" t="s">
        <v>1037</v>
      </c>
      <c r="B46" s="208" t="s">
        <v>1038</v>
      </c>
      <c r="C46" s="208" t="s">
        <v>1039</v>
      </c>
      <c r="D46" s="208" t="s">
        <v>1040</v>
      </c>
      <c r="E46" s="208" t="s">
        <v>1041</v>
      </c>
      <c r="F46" s="207" t="s">
        <v>852</v>
      </c>
    </row>
    <row r="47" spans="1:6" ht="114" x14ac:dyDescent="0.3">
      <c r="A47" s="205" t="s">
        <v>1042</v>
      </c>
      <c r="B47" s="206" t="s">
        <v>1043</v>
      </c>
      <c r="C47" s="206" t="s">
        <v>921</v>
      </c>
      <c r="D47" s="206" t="s">
        <v>1044</v>
      </c>
      <c r="E47" s="206" t="s">
        <v>852</v>
      </c>
      <c r="F47" s="207" t="s">
        <v>852</v>
      </c>
    </row>
    <row r="48" spans="1:6" ht="409.6" x14ac:dyDescent="0.3">
      <c r="A48" s="205" t="s">
        <v>1045</v>
      </c>
      <c r="B48" s="206" t="s">
        <v>1046</v>
      </c>
      <c r="C48" s="206" t="s">
        <v>1047</v>
      </c>
      <c r="D48" s="227" t="s">
        <v>1048</v>
      </c>
      <c r="E48" s="208" t="s">
        <v>1049</v>
      </c>
      <c r="F48" s="207" t="s">
        <v>852</v>
      </c>
    </row>
    <row r="49" spans="1:6" ht="102.6" x14ac:dyDescent="0.3">
      <c r="A49" s="205" t="s">
        <v>1050</v>
      </c>
      <c r="B49" s="208" t="s">
        <v>1051</v>
      </c>
      <c r="C49" s="208" t="s">
        <v>930</v>
      </c>
      <c r="D49" s="208" t="s">
        <v>1052</v>
      </c>
      <c r="E49" s="208" t="s">
        <v>1053</v>
      </c>
      <c r="F49" s="207" t="s">
        <v>852</v>
      </c>
    </row>
    <row r="50" spans="1:6" ht="205.2" x14ac:dyDescent="0.3">
      <c r="A50" s="205" t="s">
        <v>1054</v>
      </c>
      <c r="B50" s="208" t="s">
        <v>1055</v>
      </c>
      <c r="C50" s="208" t="s">
        <v>1056</v>
      </c>
      <c r="D50" s="208" t="s">
        <v>1057</v>
      </c>
      <c r="E50" s="208" t="s">
        <v>1058</v>
      </c>
      <c r="F50" s="207" t="s">
        <v>852</v>
      </c>
    </row>
    <row r="51" spans="1:6" ht="136.80000000000001" x14ac:dyDescent="0.3">
      <c r="A51" s="205" t="s">
        <v>1059</v>
      </c>
      <c r="B51" s="208" t="s">
        <v>1060</v>
      </c>
      <c r="C51" s="208" t="s">
        <v>1061</v>
      </c>
      <c r="D51" s="208" t="s">
        <v>1062</v>
      </c>
      <c r="E51" s="208" t="s">
        <v>1063</v>
      </c>
      <c r="F51" s="207" t="s">
        <v>852</v>
      </c>
    </row>
    <row r="52" spans="1:6" ht="239.4" x14ac:dyDescent="0.3">
      <c r="A52" s="205" t="s">
        <v>1064</v>
      </c>
      <c r="B52" s="208" t="s">
        <v>1065</v>
      </c>
      <c r="C52" s="208" t="s">
        <v>1061</v>
      </c>
      <c r="D52" s="208" t="s">
        <v>1066</v>
      </c>
      <c r="E52" s="208" t="s">
        <v>1067</v>
      </c>
      <c r="F52" s="207" t="s">
        <v>852</v>
      </c>
    </row>
    <row r="53" spans="1:6" ht="296.39999999999998" x14ac:dyDescent="0.3">
      <c r="A53" s="205" t="s">
        <v>1068</v>
      </c>
      <c r="B53" s="208" t="s">
        <v>1069</v>
      </c>
      <c r="C53" s="208" t="s">
        <v>1070</v>
      </c>
      <c r="D53" s="208" t="s">
        <v>1071</v>
      </c>
      <c r="E53" s="208" t="s">
        <v>1072</v>
      </c>
      <c r="F53" s="207" t="s">
        <v>852</v>
      </c>
    </row>
    <row r="54" spans="1:6" ht="307.8" x14ac:dyDescent="0.3">
      <c r="A54" s="205" t="s">
        <v>1073</v>
      </c>
      <c r="B54" s="208" t="s">
        <v>1074</v>
      </c>
      <c r="C54" s="208" t="s">
        <v>1075</v>
      </c>
      <c r="D54" s="208" t="s">
        <v>1076</v>
      </c>
      <c r="E54" s="208" t="s">
        <v>1077</v>
      </c>
      <c r="F54" s="207" t="s">
        <v>852</v>
      </c>
    </row>
    <row r="55" spans="1:6" ht="216.6" x14ac:dyDescent="0.3">
      <c r="A55" s="205" t="s">
        <v>1078</v>
      </c>
      <c r="B55" s="208" t="s">
        <v>1079</v>
      </c>
      <c r="C55" s="208" t="s">
        <v>1080</v>
      </c>
      <c r="D55" s="208" t="s">
        <v>1081</v>
      </c>
      <c r="E55" s="208" t="s">
        <v>1082</v>
      </c>
      <c r="F55" s="207" t="s">
        <v>852</v>
      </c>
    </row>
    <row r="56" spans="1:6" ht="125.4" x14ac:dyDescent="0.3">
      <c r="A56" s="205" t="s">
        <v>1083</v>
      </c>
      <c r="B56" s="208" t="s">
        <v>1084</v>
      </c>
      <c r="C56" s="208" t="s">
        <v>1085</v>
      </c>
      <c r="D56" s="208" t="s">
        <v>1086</v>
      </c>
      <c r="E56" s="208" t="s">
        <v>852</v>
      </c>
      <c r="F56" s="207" t="s">
        <v>852</v>
      </c>
    </row>
    <row r="57" spans="1:6" ht="183" customHeight="1" x14ac:dyDescent="0.3">
      <c r="A57" s="205" t="s">
        <v>1087</v>
      </c>
      <c r="B57" s="206" t="s">
        <v>1088</v>
      </c>
      <c r="C57" s="206" t="s">
        <v>921</v>
      </c>
      <c r="D57" s="206" t="s">
        <v>1089</v>
      </c>
      <c r="E57" s="206" t="s">
        <v>852</v>
      </c>
      <c r="F57" s="207" t="s">
        <v>852</v>
      </c>
    </row>
    <row r="58" spans="1:6" ht="409.6" x14ac:dyDescent="0.3">
      <c r="A58" s="205" t="s">
        <v>1090</v>
      </c>
      <c r="B58" s="206" t="s">
        <v>1091</v>
      </c>
      <c r="C58" s="206" t="s">
        <v>1092</v>
      </c>
      <c r="D58" s="206" t="s">
        <v>1093</v>
      </c>
      <c r="E58" s="208" t="s">
        <v>1094</v>
      </c>
      <c r="F58" s="207" t="s">
        <v>852</v>
      </c>
    </row>
    <row r="59" spans="1:6" ht="319.2" x14ac:dyDescent="0.3">
      <c r="A59" s="205" t="s">
        <v>1095</v>
      </c>
      <c r="B59" s="208" t="s">
        <v>1096</v>
      </c>
      <c r="C59" s="208" t="s">
        <v>1092</v>
      </c>
      <c r="D59" s="208" t="s">
        <v>1097</v>
      </c>
      <c r="E59" s="208" t="s">
        <v>1098</v>
      </c>
      <c r="F59" s="207" t="s">
        <v>852</v>
      </c>
    </row>
    <row r="60" spans="1:6" ht="409.6" x14ac:dyDescent="0.3">
      <c r="A60" s="205" t="s">
        <v>1099</v>
      </c>
      <c r="B60" s="208" t="s">
        <v>1100</v>
      </c>
      <c r="C60" s="208" t="s">
        <v>1101</v>
      </c>
      <c r="D60" s="208" t="s">
        <v>1102</v>
      </c>
      <c r="E60" s="208" t="s">
        <v>1103</v>
      </c>
      <c r="F60" s="207" t="s">
        <v>852</v>
      </c>
    </row>
    <row r="61" spans="1:6" ht="39.6" x14ac:dyDescent="0.3">
      <c r="A61" s="205" t="s">
        <v>1104</v>
      </c>
      <c r="B61" s="208" t="s">
        <v>1105</v>
      </c>
      <c r="C61" s="208" t="s">
        <v>1106</v>
      </c>
      <c r="D61" s="208" t="s">
        <v>1107</v>
      </c>
      <c r="E61" s="208" t="s">
        <v>852</v>
      </c>
      <c r="F61" s="207" t="s">
        <v>852</v>
      </c>
    </row>
    <row r="62" spans="1:6" ht="330.6" x14ac:dyDescent="0.3">
      <c r="A62" s="205" t="s">
        <v>1108</v>
      </c>
      <c r="B62" s="208" t="s">
        <v>1109</v>
      </c>
      <c r="C62" s="208" t="s">
        <v>1092</v>
      </c>
      <c r="D62" s="208" t="s">
        <v>1110</v>
      </c>
      <c r="E62" s="208" t="s">
        <v>1111</v>
      </c>
      <c r="F62" s="207" t="s">
        <v>852</v>
      </c>
    </row>
    <row r="63" spans="1:6" ht="212.1" customHeight="1" x14ac:dyDescent="0.3">
      <c r="A63" s="205" t="s">
        <v>1112</v>
      </c>
      <c r="B63" s="208" t="s">
        <v>1113</v>
      </c>
      <c r="C63" s="208" t="s">
        <v>852</v>
      </c>
      <c r="D63" s="208" t="s">
        <v>1114</v>
      </c>
      <c r="E63" s="208" t="s">
        <v>1115</v>
      </c>
      <c r="F63" s="207" t="s">
        <v>852</v>
      </c>
    </row>
    <row r="64" spans="1:6" ht="408.6" customHeight="1" x14ac:dyDescent="0.3">
      <c r="A64" s="205" t="s">
        <v>1116</v>
      </c>
      <c r="B64" s="208" t="s">
        <v>1117</v>
      </c>
      <c r="C64" s="208" t="s">
        <v>852</v>
      </c>
      <c r="D64" s="208" t="s">
        <v>1118</v>
      </c>
      <c r="E64" s="208" t="s">
        <v>852</v>
      </c>
      <c r="F64" s="207" t="s">
        <v>852</v>
      </c>
    </row>
    <row r="65" spans="1:6" ht="194.85" customHeight="1" x14ac:dyDescent="0.3">
      <c r="A65" s="205" t="s">
        <v>1119</v>
      </c>
      <c r="B65" s="208" t="s">
        <v>1120</v>
      </c>
      <c r="C65" s="208" t="s">
        <v>852</v>
      </c>
      <c r="D65" s="208" t="s">
        <v>1121</v>
      </c>
      <c r="E65" s="208" t="s">
        <v>852</v>
      </c>
      <c r="F65" s="207" t="s">
        <v>852</v>
      </c>
    </row>
    <row r="66" spans="1:6" ht="157.5" customHeight="1" x14ac:dyDescent="0.3">
      <c r="A66" s="205" t="s">
        <v>1122</v>
      </c>
      <c r="B66" s="206" t="s">
        <v>1123</v>
      </c>
      <c r="C66" s="206" t="s">
        <v>1124</v>
      </c>
      <c r="D66" s="206" t="s">
        <v>1125</v>
      </c>
      <c r="E66" s="206" t="s">
        <v>852</v>
      </c>
      <c r="F66" s="207" t="s">
        <v>852</v>
      </c>
    </row>
    <row r="67" spans="1:6" ht="133.5" customHeight="1" x14ac:dyDescent="0.3">
      <c r="A67" s="205" t="s">
        <v>1126</v>
      </c>
      <c r="B67" s="209" t="s">
        <v>1127</v>
      </c>
      <c r="C67" s="209" t="s">
        <v>930</v>
      </c>
      <c r="D67" s="209" t="s">
        <v>1128</v>
      </c>
      <c r="E67" s="210" t="s">
        <v>1129</v>
      </c>
      <c r="F67" s="207" t="s">
        <v>852</v>
      </c>
    </row>
    <row r="68" spans="1:6" ht="91.2" x14ac:dyDescent="0.3">
      <c r="A68" s="205" t="s">
        <v>1130</v>
      </c>
      <c r="B68" s="208" t="s">
        <v>1131</v>
      </c>
      <c r="C68" s="208" t="s">
        <v>852</v>
      </c>
      <c r="D68" s="208" t="s">
        <v>1132</v>
      </c>
      <c r="E68" s="208" t="s">
        <v>1133</v>
      </c>
      <c r="F68" s="207" t="s">
        <v>852</v>
      </c>
    </row>
    <row r="69" spans="1:6" ht="409.6" x14ac:dyDescent="0.3">
      <c r="A69" s="205" t="s">
        <v>1134</v>
      </c>
      <c r="B69" s="208" t="s">
        <v>1135</v>
      </c>
      <c r="C69" s="208" t="s">
        <v>1136</v>
      </c>
      <c r="D69" s="208" t="s">
        <v>1137</v>
      </c>
      <c r="E69" s="208" t="s">
        <v>1138</v>
      </c>
      <c r="F69" s="207" t="s">
        <v>852</v>
      </c>
    </row>
    <row r="70" spans="1:6" ht="57" x14ac:dyDescent="0.3">
      <c r="A70" s="205" t="s">
        <v>1139</v>
      </c>
      <c r="B70" s="208" t="s">
        <v>1140</v>
      </c>
      <c r="C70" s="208" t="s">
        <v>852</v>
      </c>
      <c r="D70" s="208" t="s">
        <v>1141</v>
      </c>
      <c r="E70" s="208" t="s">
        <v>1142</v>
      </c>
      <c r="F70" s="207" t="s">
        <v>852</v>
      </c>
    </row>
    <row r="71" spans="1:6" ht="114" x14ac:dyDescent="0.3">
      <c r="A71" s="205" t="s">
        <v>1143</v>
      </c>
      <c r="B71" s="208" t="s">
        <v>1144</v>
      </c>
      <c r="C71" s="208" t="s">
        <v>1145</v>
      </c>
      <c r="D71" s="208" t="s">
        <v>1146</v>
      </c>
      <c r="E71" s="208" t="s">
        <v>1147</v>
      </c>
      <c r="F71" s="207" t="s">
        <v>852</v>
      </c>
    </row>
    <row r="72" spans="1:6" ht="125.4" x14ac:dyDescent="0.3">
      <c r="A72" s="205" t="s">
        <v>1148</v>
      </c>
      <c r="B72" s="208" t="s">
        <v>1149</v>
      </c>
      <c r="C72" s="208" t="s">
        <v>852</v>
      </c>
      <c r="D72" s="208" t="s">
        <v>1150</v>
      </c>
      <c r="E72" s="208" t="s">
        <v>1151</v>
      </c>
      <c r="F72" s="207" t="s">
        <v>852</v>
      </c>
    </row>
    <row r="73" spans="1:6" ht="273.60000000000002" x14ac:dyDescent="0.3">
      <c r="A73" s="205" t="s">
        <v>1152</v>
      </c>
      <c r="B73" s="208" t="s">
        <v>1153</v>
      </c>
      <c r="C73" s="208" t="s">
        <v>1154</v>
      </c>
      <c r="D73" s="208" t="s">
        <v>1155</v>
      </c>
      <c r="E73" s="208" t="s">
        <v>852</v>
      </c>
      <c r="F73" s="207" t="s">
        <v>852</v>
      </c>
    </row>
    <row r="74" spans="1:6" ht="148.19999999999999" x14ac:dyDescent="0.3">
      <c r="A74" s="205" t="s">
        <v>1156</v>
      </c>
      <c r="B74" s="208" t="s">
        <v>1157</v>
      </c>
      <c r="C74" s="208" t="s">
        <v>852</v>
      </c>
      <c r="D74" s="208" t="s">
        <v>1158</v>
      </c>
      <c r="E74" s="208" t="s">
        <v>1159</v>
      </c>
      <c r="F74" s="207" t="s">
        <v>852</v>
      </c>
    </row>
    <row r="75" spans="1:6" ht="125.4" x14ac:dyDescent="0.3">
      <c r="A75" s="205" t="s">
        <v>1160</v>
      </c>
      <c r="B75" s="208" t="s">
        <v>1161</v>
      </c>
      <c r="C75" s="208" t="s">
        <v>852</v>
      </c>
      <c r="D75" s="208" t="s">
        <v>1162</v>
      </c>
      <c r="E75" s="208" t="s">
        <v>852</v>
      </c>
      <c r="F75" s="207" t="s">
        <v>852</v>
      </c>
    </row>
    <row r="76" spans="1:6" ht="114" x14ac:dyDescent="0.3">
      <c r="A76" s="205" t="s">
        <v>1163</v>
      </c>
      <c r="B76" s="206" t="s">
        <v>1164</v>
      </c>
      <c r="C76" s="206" t="s">
        <v>921</v>
      </c>
      <c r="D76" s="206" t="s">
        <v>1165</v>
      </c>
      <c r="E76" s="206" t="s">
        <v>852</v>
      </c>
      <c r="F76" s="207" t="s">
        <v>852</v>
      </c>
    </row>
    <row r="77" spans="1:6" ht="171" x14ac:dyDescent="0.3">
      <c r="A77" s="205" t="s">
        <v>1166</v>
      </c>
      <c r="B77" s="206" t="s">
        <v>1167</v>
      </c>
      <c r="C77" s="206" t="s">
        <v>1168</v>
      </c>
      <c r="D77" s="206" t="s">
        <v>1169</v>
      </c>
      <c r="E77" s="208" t="s">
        <v>1170</v>
      </c>
      <c r="F77" s="207" t="s">
        <v>852</v>
      </c>
    </row>
    <row r="78" spans="1:6" ht="205.2" x14ac:dyDescent="0.3">
      <c r="A78" s="205" t="s">
        <v>1171</v>
      </c>
      <c r="B78" s="208" t="s">
        <v>1172</v>
      </c>
      <c r="C78" s="208" t="s">
        <v>852</v>
      </c>
      <c r="D78" s="208" t="s">
        <v>1173</v>
      </c>
      <c r="E78" s="208" t="s">
        <v>1174</v>
      </c>
      <c r="F78" s="207" t="s">
        <v>852</v>
      </c>
    </row>
    <row r="79" spans="1:6" ht="399" x14ac:dyDescent="0.3">
      <c r="A79" s="205" t="s">
        <v>1175</v>
      </c>
      <c r="B79" s="208" t="s">
        <v>1176</v>
      </c>
      <c r="C79" s="208" t="s">
        <v>852</v>
      </c>
      <c r="D79" s="208" t="s">
        <v>1177</v>
      </c>
      <c r="E79" s="208" t="s">
        <v>1178</v>
      </c>
      <c r="F79" s="207" t="s">
        <v>852</v>
      </c>
    </row>
    <row r="80" spans="1:6" ht="330.6" x14ac:dyDescent="0.3">
      <c r="A80" s="205" t="s">
        <v>1179</v>
      </c>
      <c r="B80" s="208" t="s">
        <v>1180</v>
      </c>
      <c r="C80" s="208" t="s">
        <v>852</v>
      </c>
      <c r="D80" s="208" t="s">
        <v>1181</v>
      </c>
      <c r="E80" s="208" t="s">
        <v>1182</v>
      </c>
      <c r="F80" s="207" t="s">
        <v>852</v>
      </c>
    </row>
    <row r="81" spans="1:6" ht="228" x14ac:dyDescent="0.3">
      <c r="A81" s="205" t="s">
        <v>1183</v>
      </c>
      <c r="B81" s="208" t="s">
        <v>1184</v>
      </c>
      <c r="C81" s="208" t="s">
        <v>1185</v>
      </c>
      <c r="D81" s="208" t="s">
        <v>1186</v>
      </c>
      <c r="E81" s="208" t="s">
        <v>1187</v>
      </c>
      <c r="F81" s="207" t="s">
        <v>852</v>
      </c>
    </row>
    <row r="82" spans="1:6" ht="114" x14ac:dyDescent="0.3">
      <c r="A82" s="205" t="s">
        <v>1188</v>
      </c>
      <c r="B82" s="206" t="s">
        <v>1189</v>
      </c>
      <c r="C82" s="206" t="s">
        <v>921</v>
      </c>
      <c r="D82" s="206" t="s">
        <v>1190</v>
      </c>
      <c r="E82" s="206" t="s">
        <v>852</v>
      </c>
      <c r="F82" s="207" t="s">
        <v>852</v>
      </c>
    </row>
    <row r="83" spans="1:6" ht="79.8" x14ac:dyDescent="0.3">
      <c r="A83" s="205" t="s">
        <v>1191</v>
      </c>
      <c r="B83" s="206" t="s">
        <v>1192</v>
      </c>
      <c r="C83" s="206" t="s">
        <v>1193</v>
      </c>
      <c r="D83" s="206" t="s">
        <v>1194</v>
      </c>
      <c r="E83" s="208" t="s">
        <v>1195</v>
      </c>
      <c r="F83" s="207" t="s">
        <v>852</v>
      </c>
    </row>
    <row r="84" spans="1:6" ht="148.19999999999999" x14ac:dyDescent="0.3">
      <c r="A84" s="205" t="s">
        <v>1196</v>
      </c>
      <c r="B84" s="208" t="s">
        <v>1197</v>
      </c>
      <c r="C84" s="208" t="s">
        <v>1193</v>
      </c>
      <c r="D84" s="208" t="s">
        <v>1198</v>
      </c>
      <c r="E84" s="208" t="s">
        <v>1199</v>
      </c>
      <c r="F84" s="207" t="s">
        <v>852</v>
      </c>
    </row>
    <row r="85" spans="1:6" ht="171" x14ac:dyDescent="0.3">
      <c r="A85" s="205" t="s">
        <v>1200</v>
      </c>
      <c r="B85" s="208" t="s">
        <v>1201</v>
      </c>
      <c r="C85" s="208" t="s">
        <v>1202</v>
      </c>
      <c r="D85" s="208" t="s">
        <v>1203</v>
      </c>
      <c r="E85" s="208" t="s">
        <v>1204</v>
      </c>
      <c r="F85" s="207" t="s">
        <v>852</v>
      </c>
    </row>
    <row r="86" spans="1:6" ht="148.19999999999999" x14ac:dyDescent="0.3">
      <c r="A86" s="205" t="s">
        <v>1205</v>
      </c>
      <c r="B86" s="208" t="s">
        <v>1206</v>
      </c>
      <c r="C86" s="208" t="s">
        <v>852</v>
      </c>
      <c r="D86" s="208" t="s">
        <v>1207</v>
      </c>
      <c r="E86" s="208" t="s">
        <v>1208</v>
      </c>
      <c r="F86" s="207" t="s">
        <v>852</v>
      </c>
    </row>
    <row r="87" spans="1:6" ht="148.19999999999999" x14ac:dyDescent="0.3">
      <c r="A87" s="205" t="s">
        <v>1209</v>
      </c>
      <c r="B87" s="206" t="s">
        <v>1210</v>
      </c>
      <c r="C87" s="206" t="s">
        <v>921</v>
      </c>
      <c r="D87" s="206" t="s">
        <v>1211</v>
      </c>
      <c r="E87" s="206" t="s">
        <v>852</v>
      </c>
      <c r="F87" s="207" t="s">
        <v>852</v>
      </c>
    </row>
    <row r="88" spans="1:6" ht="136.80000000000001" x14ac:dyDescent="0.3">
      <c r="A88" s="205" t="s">
        <v>1212</v>
      </c>
      <c r="B88" s="206" t="s">
        <v>1213</v>
      </c>
      <c r="C88" s="206" t="s">
        <v>1214</v>
      </c>
      <c r="D88" s="206" t="s">
        <v>1215</v>
      </c>
      <c r="E88" s="208" t="s">
        <v>1216</v>
      </c>
      <c r="F88" s="207" t="s">
        <v>852</v>
      </c>
    </row>
    <row r="89" spans="1:6" ht="273.60000000000002" x14ac:dyDescent="0.3">
      <c r="A89" s="205" t="s">
        <v>1217</v>
      </c>
      <c r="B89" s="208" t="s">
        <v>1218</v>
      </c>
      <c r="C89" s="208" t="s">
        <v>1219</v>
      </c>
      <c r="D89" s="208" t="s">
        <v>1220</v>
      </c>
      <c r="E89" s="208" t="s">
        <v>1221</v>
      </c>
      <c r="F89" s="207" t="s">
        <v>852</v>
      </c>
    </row>
    <row r="90" spans="1:6" ht="68.400000000000006" x14ac:dyDescent="0.3">
      <c r="A90" s="205" t="s">
        <v>1222</v>
      </c>
      <c r="B90" s="208" t="s">
        <v>1223</v>
      </c>
      <c r="C90" s="208" t="s">
        <v>1224</v>
      </c>
      <c r="D90" s="208" t="s">
        <v>1225</v>
      </c>
      <c r="E90" s="208" t="s">
        <v>852</v>
      </c>
      <c r="F90" s="207" t="s">
        <v>852</v>
      </c>
    </row>
    <row r="91" spans="1:6" ht="409.5" customHeight="1" x14ac:dyDescent="0.3">
      <c r="A91" s="205" t="s">
        <v>1226</v>
      </c>
      <c r="B91" s="208" t="s">
        <v>1227</v>
      </c>
      <c r="C91" s="208" t="s">
        <v>1228</v>
      </c>
      <c r="D91" s="208" t="s">
        <v>1229</v>
      </c>
      <c r="E91" s="208" t="s">
        <v>1230</v>
      </c>
      <c r="F91" s="207" t="s">
        <v>852</v>
      </c>
    </row>
    <row r="92" spans="1:6" ht="389.85" customHeight="1" x14ac:dyDescent="0.3">
      <c r="A92" s="205" t="s">
        <v>1231</v>
      </c>
      <c r="B92" s="208" t="s">
        <v>1232</v>
      </c>
      <c r="C92" s="208" t="s">
        <v>852</v>
      </c>
      <c r="D92" s="208" t="s">
        <v>1233</v>
      </c>
      <c r="E92" s="208" t="s">
        <v>1234</v>
      </c>
      <c r="F92" s="207" t="s">
        <v>852</v>
      </c>
    </row>
    <row r="93" spans="1:6" ht="125.85" customHeight="1" x14ac:dyDescent="0.3">
      <c r="A93" s="205" t="s">
        <v>1235</v>
      </c>
      <c r="B93" s="208" t="s">
        <v>1236</v>
      </c>
      <c r="C93" s="208" t="s">
        <v>1237</v>
      </c>
      <c r="D93" s="208" t="s">
        <v>1238</v>
      </c>
      <c r="E93" s="208" t="s">
        <v>1239</v>
      </c>
      <c r="F93" s="207" t="s">
        <v>852</v>
      </c>
    </row>
    <row r="94" spans="1:6" ht="68.400000000000006" x14ac:dyDescent="0.3">
      <c r="A94" s="205" t="s">
        <v>1240</v>
      </c>
      <c r="B94" s="208" t="s">
        <v>1241</v>
      </c>
      <c r="C94" s="208" t="s">
        <v>1242</v>
      </c>
      <c r="D94" s="208" t="s">
        <v>1243</v>
      </c>
      <c r="E94" s="208" t="s">
        <v>1244</v>
      </c>
      <c r="F94" s="207" t="s">
        <v>852</v>
      </c>
    </row>
    <row r="95" spans="1:6" ht="114" x14ac:dyDescent="0.3">
      <c r="A95" s="205" t="s">
        <v>1245</v>
      </c>
      <c r="B95" s="206" t="s">
        <v>1246</v>
      </c>
      <c r="C95" s="206" t="s">
        <v>921</v>
      </c>
      <c r="D95" s="206" t="s">
        <v>1247</v>
      </c>
      <c r="E95" s="206" t="s">
        <v>852</v>
      </c>
      <c r="F95" s="207" t="s">
        <v>852</v>
      </c>
    </row>
    <row r="96" spans="1:6" ht="262.2" x14ac:dyDescent="0.3">
      <c r="A96" s="205" t="s">
        <v>1248</v>
      </c>
      <c r="B96" s="206" t="s">
        <v>1249</v>
      </c>
      <c r="C96" s="206" t="s">
        <v>1250</v>
      </c>
      <c r="D96" s="206" t="s">
        <v>1251</v>
      </c>
      <c r="E96" s="208" t="s">
        <v>1252</v>
      </c>
      <c r="F96" s="207" t="s">
        <v>852</v>
      </c>
    </row>
    <row r="97" spans="1:6" ht="156" customHeight="1" x14ac:dyDescent="0.3">
      <c r="A97" s="205" t="s">
        <v>1253</v>
      </c>
      <c r="B97" s="208" t="s">
        <v>1254</v>
      </c>
      <c r="C97" s="208" t="s">
        <v>1255</v>
      </c>
      <c r="D97" s="208" t="s">
        <v>1256</v>
      </c>
      <c r="E97" s="208" t="s">
        <v>1257</v>
      </c>
      <c r="F97" s="207" t="s">
        <v>852</v>
      </c>
    </row>
    <row r="98" spans="1:6" ht="124.35" customHeight="1" x14ac:dyDescent="0.3">
      <c r="A98" s="205" t="s">
        <v>1258</v>
      </c>
      <c r="B98" s="208" t="s">
        <v>1259</v>
      </c>
      <c r="C98" s="208" t="s">
        <v>1260</v>
      </c>
      <c r="D98" s="208" t="s">
        <v>1261</v>
      </c>
      <c r="E98" s="208" t="s">
        <v>852</v>
      </c>
      <c r="F98" s="207" t="s">
        <v>852</v>
      </c>
    </row>
    <row r="99" spans="1:6" ht="319.2" x14ac:dyDescent="0.3">
      <c r="A99" s="205" t="s">
        <v>1262</v>
      </c>
      <c r="B99" s="208" t="s">
        <v>1263</v>
      </c>
      <c r="C99" s="208" t="s">
        <v>1260</v>
      </c>
      <c r="D99" s="208" t="s">
        <v>1264</v>
      </c>
      <c r="E99" s="208" t="s">
        <v>1265</v>
      </c>
      <c r="F99" s="207" t="s">
        <v>852</v>
      </c>
    </row>
    <row r="100" spans="1:6" ht="315.60000000000002" customHeight="1" x14ac:dyDescent="0.3">
      <c r="A100" s="205" t="s">
        <v>1266</v>
      </c>
      <c r="B100" s="206" t="s">
        <v>1267</v>
      </c>
      <c r="C100" s="206" t="s">
        <v>1268</v>
      </c>
      <c r="D100" s="206" t="s">
        <v>1269</v>
      </c>
      <c r="E100" s="206" t="s">
        <v>852</v>
      </c>
      <c r="F100" s="207" t="s">
        <v>852</v>
      </c>
    </row>
    <row r="101" spans="1:6" ht="79.8" x14ac:dyDescent="0.3">
      <c r="A101" s="205" t="s">
        <v>1270</v>
      </c>
      <c r="B101" s="208" t="s">
        <v>1271</v>
      </c>
      <c r="C101" s="208" t="s">
        <v>852</v>
      </c>
      <c r="D101" s="208" t="s">
        <v>1272</v>
      </c>
      <c r="E101" s="208" t="s">
        <v>852</v>
      </c>
      <c r="F101" s="207" t="s">
        <v>852</v>
      </c>
    </row>
    <row r="102" spans="1:6" ht="262.2" x14ac:dyDescent="0.3">
      <c r="A102" s="205" t="s">
        <v>1273</v>
      </c>
      <c r="B102" s="208" t="s">
        <v>1274</v>
      </c>
      <c r="C102" s="208" t="s">
        <v>852</v>
      </c>
      <c r="D102" s="208" t="s">
        <v>1275</v>
      </c>
      <c r="E102" s="208" t="s">
        <v>852</v>
      </c>
      <c r="F102" s="207" t="s">
        <v>852</v>
      </c>
    </row>
    <row r="103" spans="1:6" ht="102.6" x14ac:dyDescent="0.3">
      <c r="A103" s="205" t="s">
        <v>1276</v>
      </c>
      <c r="B103" s="208" t="s">
        <v>1277</v>
      </c>
      <c r="C103" s="208" t="s">
        <v>852</v>
      </c>
      <c r="D103" s="208" t="s">
        <v>1278</v>
      </c>
      <c r="E103" s="208" t="s">
        <v>852</v>
      </c>
      <c r="F103" s="207" t="s">
        <v>852</v>
      </c>
    </row>
    <row r="104" spans="1:6" ht="79.8" x14ac:dyDescent="0.3">
      <c r="A104" s="205" t="s">
        <v>1279</v>
      </c>
      <c r="B104" s="208" t="s">
        <v>1280</v>
      </c>
      <c r="C104" s="208" t="s">
        <v>1281</v>
      </c>
      <c r="D104" s="208" t="s">
        <v>1282</v>
      </c>
      <c r="E104" s="208" t="s">
        <v>852</v>
      </c>
      <c r="F104" s="207" t="s">
        <v>852</v>
      </c>
    </row>
    <row r="105" spans="1:6" ht="114" x14ac:dyDescent="0.3">
      <c r="A105" s="205" t="s">
        <v>1283</v>
      </c>
      <c r="B105" s="208" t="s">
        <v>1284</v>
      </c>
      <c r="C105" s="208" t="s">
        <v>852</v>
      </c>
      <c r="D105" s="208" t="s">
        <v>1285</v>
      </c>
      <c r="E105" s="208" t="s">
        <v>852</v>
      </c>
      <c r="F105" s="207" t="s">
        <v>852</v>
      </c>
    </row>
    <row r="106" spans="1:6" ht="114" x14ac:dyDescent="0.3">
      <c r="A106" s="205" t="s">
        <v>1286</v>
      </c>
      <c r="B106" s="206" t="s">
        <v>1287</v>
      </c>
      <c r="C106" s="206" t="s">
        <v>921</v>
      </c>
      <c r="D106" s="206" t="s">
        <v>1288</v>
      </c>
      <c r="E106" s="206" t="s">
        <v>852</v>
      </c>
      <c r="F106" s="207" t="s">
        <v>852</v>
      </c>
    </row>
    <row r="107" spans="1:6" ht="364.8" x14ac:dyDescent="0.3">
      <c r="A107" s="205" t="s">
        <v>1289</v>
      </c>
      <c r="B107" s="208" t="s">
        <v>1290</v>
      </c>
      <c r="C107" s="208" t="s">
        <v>1291</v>
      </c>
      <c r="D107" s="208" t="s">
        <v>1292</v>
      </c>
      <c r="E107" s="208" t="s">
        <v>1293</v>
      </c>
      <c r="F107" s="207" t="s">
        <v>852</v>
      </c>
    </row>
    <row r="108" spans="1:6" ht="136.80000000000001" x14ac:dyDescent="0.3">
      <c r="A108" s="205" t="s">
        <v>1294</v>
      </c>
      <c r="B108" s="206" t="s">
        <v>1295</v>
      </c>
      <c r="C108" s="206" t="s">
        <v>921</v>
      </c>
      <c r="D108" s="206" t="s">
        <v>1296</v>
      </c>
      <c r="E108" s="206" t="s">
        <v>852</v>
      </c>
      <c r="F108" s="207" t="s">
        <v>852</v>
      </c>
    </row>
    <row r="109" spans="1:6" ht="205.2" x14ac:dyDescent="0.3">
      <c r="A109" s="205" t="s">
        <v>1297</v>
      </c>
      <c r="B109" s="208" t="s">
        <v>1298</v>
      </c>
      <c r="C109" s="208" t="s">
        <v>1299</v>
      </c>
      <c r="D109" s="208" t="s">
        <v>1300</v>
      </c>
      <c r="E109" s="208" t="s">
        <v>852</v>
      </c>
      <c r="F109" s="207" t="s">
        <v>852</v>
      </c>
    </row>
    <row r="110" spans="1:6" ht="409.6" x14ac:dyDescent="0.3">
      <c r="A110" s="205" t="s">
        <v>1301</v>
      </c>
      <c r="B110" s="208" t="s">
        <v>1302</v>
      </c>
      <c r="C110" s="208" t="s">
        <v>1303</v>
      </c>
      <c r="D110" s="208" t="s">
        <v>1304</v>
      </c>
      <c r="E110" s="208" t="s">
        <v>1305</v>
      </c>
      <c r="F110" s="207" t="s">
        <v>852</v>
      </c>
    </row>
    <row r="111" spans="1:6" ht="228" x14ac:dyDescent="0.3">
      <c r="A111" s="205" t="s">
        <v>1306</v>
      </c>
      <c r="B111" s="208" t="s">
        <v>1307</v>
      </c>
      <c r="C111" s="208" t="s">
        <v>1308</v>
      </c>
      <c r="D111" s="208" t="s">
        <v>1309</v>
      </c>
      <c r="E111" s="208" t="s">
        <v>1310</v>
      </c>
      <c r="F111" s="207" t="s">
        <v>852</v>
      </c>
    </row>
    <row r="112" spans="1:6" ht="125.4" x14ac:dyDescent="0.3">
      <c r="A112" s="205" t="s">
        <v>1311</v>
      </c>
      <c r="B112" s="208" t="s">
        <v>1312</v>
      </c>
      <c r="C112" s="208" t="s">
        <v>1313</v>
      </c>
      <c r="D112" s="208" t="s">
        <v>1314</v>
      </c>
      <c r="E112" s="208" t="s">
        <v>852</v>
      </c>
      <c r="F112" s="207" t="s">
        <v>852</v>
      </c>
    </row>
    <row r="113" spans="1:6" ht="409.6" x14ac:dyDescent="0.3">
      <c r="A113" s="205" t="s">
        <v>1315</v>
      </c>
      <c r="B113" s="208" t="s">
        <v>1316</v>
      </c>
      <c r="C113" s="208" t="s">
        <v>1317</v>
      </c>
      <c r="D113" s="208" t="s">
        <v>1318</v>
      </c>
      <c r="E113" s="208" t="s">
        <v>1319</v>
      </c>
      <c r="F113" s="207" t="s">
        <v>852</v>
      </c>
    </row>
    <row r="114" spans="1:6" ht="364.8" x14ac:dyDescent="0.3">
      <c r="A114" s="205" t="s">
        <v>1320</v>
      </c>
      <c r="B114" s="208" t="s">
        <v>1321</v>
      </c>
      <c r="C114" s="208" t="s">
        <v>1322</v>
      </c>
      <c r="D114" s="208" t="s">
        <v>1323</v>
      </c>
      <c r="E114" s="208" t="s">
        <v>1324</v>
      </c>
      <c r="F114" s="207" t="s">
        <v>852</v>
      </c>
    </row>
    <row r="115" spans="1:6" ht="409.6" x14ac:dyDescent="0.3">
      <c r="A115" s="205" t="s">
        <v>1325</v>
      </c>
      <c r="B115" s="208" t="s">
        <v>1326</v>
      </c>
      <c r="C115" s="208" t="s">
        <v>1327</v>
      </c>
      <c r="D115" s="208" t="s">
        <v>1328</v>
      </c>
      <c r="E115" s="208" t="s">
        <v>1329</v>
      </c>
      <c r="F115" s="207" t="s">
        <v>852</v>
      </c>
    </row>
    <row r="116" spans="1:6" ht="409.6" x14ac:dyDescent="0.3">
      <c r="A116" s="226" t="s">
        <v>1330</v>
      </c>
      <c r="B116" s="225" t="s">
        <v>1331</v>
      </c>
      <c r="C116" s="208" t="s">
        <v>1332</v>
      </c>
      <c r="D116" s="225" t="s">
        <v>1333</v>
      </c>
      <c r="E116" s="208" t="s">
        <v>1334</v>
      </c>
      <c r="F116" s="207" t="s">
        <v>852</v>
      </c>
    </row>
    <row r="117" spans="1:6" ht="342" x14ac:dyDescent="0.3">
      <c r="A117" s="205" t="s">
        <v>1335</v>
      </c>
      <c r="B117" s="208" t="s">
        <v>1336</v>
      </c>
      <c r="C117" s="208" t="s">
        <v>852</v>
      </c>
      <c r="D117" s="208" t="s">
        <v>1337</v>
      </c>
      <c r="E117" s="208" t="s">
        <v>852</v>
      </c>
      <c r="F117" s="207" t="s">
        <v>852</v>
      </c>
    </row>
    <row r="118" spans="1:6" ht="148.19999999999999" x14ac:dyDescent="0.3">
      <c r="A118" s="205" t="s">
        <v>1338</v>
      </c>
      <c r="B118" s="208" t="s">
        <v>1339</v>
      </c>
      <c r="C118" s="208" t="s">
        <v>852</v>
      </c>
      <c r="D118" s="208" t="s">
        <v>1340</v>
      </c>
      <c r="E118" s="208" t="s">
        <v>1341</v>
      </c>
      <c r="F118" s="207" t="s">
        <v>852</v>
      </c>
    </row>
    <row r="119" spans="1:6" ht="409.6" x14ac:dyDescent="0.3">
      <c r="A119" s="226" t="s">
        <v>1342</v>
      </c>
      <c r="B119" s="208" t="s">
        <v>1343</v>
      </c>
      <c r="C119" s="208" t="s">
        <v>1344</v>
      </c>
      <c r="D119" s="225" t="s">
        <v>1345</v>
      </c>
      <c r="E119" s="208" t="s">
        <v>1346</v>
      </c>
      <c r="F119" s="207" t="s">
        <v>852</v>
      </c>
    </row>
    <row r="120" spans="1:6" ht="79.8" x14ac:dyDescent="0.3">
      <c r="A120" s="205" t="s">
        <v>1347</v>
      </c>
      <c r="B120" s="208" t="s">
        <v>1348</v>
      </c>
      <c r="C120" s="208" t="s">
        <v>852</v>
      </c>
      <c r="D120" s="208" t="s">
        <v>1349</v>
      </c>
      <c r="E120" s="208" t="s">
        <v>852</v>
      </c>
      <c r="F120" s="207" t="s">
        <v>852</v>
      </c>
    </row>
    <row r="121" spans="1:6" ht="409.6" x14ac:dyDescent="0.3">
      <c r="A121" s="226" t="s">
        <v>1350</v>
      </c>
      <c r="B121" s="208" t="s">
        <v>1351</v>
      </c>
      <c r="C121" s="208" t="s">
        <v>1352</v>
      </c>
      <c r="D121" s="225" t="s">
        <v>1353</v>
      </c>
      <c r="E121" s="208" t="s">
        <v>1354</v>
      </c>
      <c r="F121" s="207" t="s">
        <v>852</v>
      </c>
    </row>
    <row r="122" spans="1:6" ht="114" x14ac:dyDescent="0.3">
      <c r="A122" s="205" t="s">
        <v>1355</v>
      </c>
      <c r="B122" s="208" t="s">
        <v>1356</v>
      </c>
      <c r="C122" s="208" t="s">
        <v>852</v>
      </c>
      <c r="D122" s="208" t="s">
        <v>1357</v>
      </c>
      <c r="E122" s="208" t="s">
        <v>1358</v>
      </c>
      <c r="F122" s="207" t="s">
        <v>852</v>
      </c>
    </row>
    <row r="123" spans="1:6" ht="91.2" x14ac:dyDescent="0.3">
      <c r="A123" s="205" t="s">
        <v>1359</v>
      </c>
      <c r="B123" s="208" t="s">
        <v>1360</v>
      </c>
      <c r="C123" s="208" t="s">
        <v>1361</v>
      </c>
      <c r="D123" s="208" t="s">
        <v>1362</v>
      </c>
      <c r="E123" s="208" t="s">
        <v>1363</v>
      </c>
      <c r="F123" s="207" t="s">
        <v>852</v>
      </c>
    </row>
    <row r="124" spans="1:6" ht="148.19999999999999" x14ac:dyDescent="0.3">
      <c r="A124" s="205" t="s">
        <v>1364</v>
      </c>
      <c r="B124" s="206" t="s">
        <v>1365</v>
      </c>
      <c r="C124" s="206" t="s">
        <v>921</v>
      </c>
      <c r="D124" s="206" t="s">
        <v>1366</v>
      </c>
      <c r="E124" s="206" t="s">
        <v>852</v>
      </c>
      <c r="F124" s="207" t="s">
        <v>852</v>
      </c>
    </row>
    <row r="125" spans="1:6" ht="409.6" x14ac:dyDescent="0.3">
      <c r="A125" s="205" t="s">
        <v>1367</v>
      </c>
      <c r="B125" s="208" t="s">
        <v>1368</v>
      </c>
      <c r="C125" s="208" t="s">
        <v>1369</v>
      </c>
      <c r="D125" s="208" t="s">
        <v>1370</v>
      </c>
      <c r="E125" s="208" t="s">
        <v>1371</v>
      </c>
      <c r="F125" s="207" t="s">
        <v>852</v>
      </c>
    </row>
    <row r="126" spans="1:6" ht="262.2" x14ac:dyDescent="0.3">
      <c r="A126" s="205" t="s">
        <v>1372</v>
      </c>
      <c r="B126" s="208" t="s">
        <v>1373</v>
      </c>
      <c r="C126" s="208" t="s">
        <v>1374</v>
      </c>
      <c r="D126" s="208" t="s">
        <v>1375</v>
      </c>
      <c r="E126" s="208" t="s">
        <v>1376</v>
      </c>
      <c r="F126" s="207" t="s">
        <v>852</v>
      </c>
    </row>
    <row r="127" spans="1:6" ht="331.35" customHeight="1" x14ac:dyDescent="0.3">
      <c r="A127" s="205" t="s">
        <v>1377</v>
      </c>
      <c r="B127" s="208" t="s">
        <v>1378</v>
      </c>
      <c r="C127" s="208" t="s">
        <v>1379</v>
      </c>
      <c r="D127" s="208" t="s">
        <v>1380</v>
      </c>
      <c r="E127" s="208" t="s">
        <v>1381</v>
      </c>
      <c r="F127" s="207" t="s">
        <v>1382</v>
      </c>
    </row>
    <row r="128" spans="1:6" ht="125.4" x14ac:dyDescent="0.3">
      <c r="A128" s="205" t="s">
        <v>1383</v>
      </c>
      <c r="B128" s="208" t="s">
        <v>1384</v>
      </c>
      <c r="C128" s="208" t="s">
        <v>1385</v>
      </c>
      <c r="D128" s="208" t="s">
        <v>1386</v>
      </c>
      <c r="E128" s="208" t="s">
        <v>1387</v>
      </c>
      <c r="F128" s="207" t="s">
        <v>852</v>
      </c>
    </row>
    <row r="129" spans="1:6" ht="45.6" x14ac:dyDescent="0.3">
      <c r="A129" s="205" t="s">
        <v>1388</v>
      </c>
      <c r="B129" s="208" t="s">
        <v>1389</v>
      </c>
      <c r="C129" s="208" t="s">
        <v>1379</v>
      </c>
      <c r="D129" s="208" t="s">
        <v>1390</v>
      </c>
      <c r="E129" s="208" t="s">
        <v>852</v>
      </c>
      <c r="F129" s="207" t="s">
        <v>1382</v>
      </c>
    </row>
    <row r="130" spans="1:6" ht="34.200000000000003" x14ac:dyDescent="0.3">
      <c r="A130" s="205" t="s">
        <v>1391</v>
      </c>
      <c r="B130" s="208" t="s">
        <v>1392</v>
      </c>
      <c r="C130" s="208" t="s">
        <v>852</v>
      </c>
      <c r="D130" s="208" t="s">
        <v>1393</v>
      </c>
      <c r="E130" s="208" t="s">
        <v>852</v>
      </c>
      <c r="F130" s="207" t="s">
        <v>852</v>
      </c>
    </row>
    <row r="131" spans="1:6" ht="42" customHeight="1" x14ac:dyDescent="0.3">
      <c r="A131" s="205" t="s">
        <v>1394</v>
      </c>
      <c r="B131" s="208" t="s">
        <v>1395</v>
      </c>
      <c r="C131" s="208" t="s">
        <v>852</v>
      </c>
      <c r="D131" s="208" t="s">
        <v>1396</v>
      </c>
      <c r="E131" s="208" t="s">
        <v>1397</v>
      </c>
      <c r="F131" s="207" t="s">
        <v>852</v>
      </c>
    </row>
    <row r="132" spans="1:6" ht="136.80000000000001" x14ac:dyDescent="0.3">
      <c r="A132" s="205" t="s">
        <v>1398</v>
      </c>
      <c r="B132" s="208" t="s">
        <v>1399</v>
      </c>
      <c r="C132" s="208" t="s">
        <v>1400</v>
      </c>
      <c r="D132" s="208" t="s">
        <v>1401</v>
      </c>
      <c r="E132" s="208" t="s">
        <v>1402</v>
      </c>
      <c r="F132" s="207" t="s">
        <v>852</v>
      </c>
    </row>
    <row r="133" spans="1:6" ht="173.85" customHeight="1" x14ac:dyDescent="0.3">
      <c r="A133" s="205" t="s">
        <v>1403</v>
      </c>
      <c r="B133" s="208" t="s">
        <v>1404</v>
      </c>
      <c r="C133" s="208" t="s">
        <v>852</v>
      </c>
      <c r="D133" s="208" t="s">
        <v>1405</v>
      </c>
      <c r="E133" s="208" t="s">
        <v>1406</v>
      </c>
      <c r="F133" s="207" t="s">
        <v>852</v>
      </c>
    </row>
    <row r="134" spans="1:6" ht="307.8" x14ac:dyDescent="0.3">
      <c r="A134" s="205" t="s">
        <v>1407</v>
      </c>
      <c r="B134" s="208" t="s">
        <v>1408</v>
      </c>
      <c r="C134" s="208" t="s">
        <v>852</v>
      </c>
      <c r="D134" s="208" t="s">
        <v>1409</v>
      </c>
      <c r="E134" s="208" t="s">
        <v>1410</v>
      </c>
      <c r="F134" s="207" t="s">
        <v>852</v>
      </c>
    </row>
    <row r="135" spans="1:6" ht="299.10000000000002" customHeight="1" x14ac:dyDescent="0.3">
      <c r="A135" s="205" t="s">
        <v>1411</v>
      </c>
      <c r="B135" s="208" t="s">
        <v>1412</v>
      </c>
      <c r="C135" s="208" t="s">
        <v>852</v>
      </c>
      <c r="D135" s="208" t="s">
        <v>1413</v>
      </c>
      <c r="E135" s="208" t="s">
        <v>1414</v>
      </c>
      <c r="F135" s="207" t="s">
        <v>852</v>
      </c>
    </row>
    <row r="136" spans="1:6" ht="148.19999999999999" x14ac:dyDescent="0.3">
      <c r="A136" s="205" t="s">
        <v>1415</v>
      </c>
      <c r="B136" s="208" t="s">
        <v>1416</v>
      </c>
      <c r="C136" s="208" t="s">
        <v>852</v>
      </c>
      <c r="D136" s="208" t="s">
        <v>1417</v>
      </c>
      <c r="E136" s="208" t="s">
        <v>1418</v>
      </c>
      <c r="F136" s="207" t="s">
        <v>852</v>
      </c>
    </row>
    <row r="137" spans="1:6" ht="57" x14ac:dyDescent="0.3">
      <c r="A137" s="205" t="s">
        <v>1419</v>
      </c>
      <c r="B137" s="208" t="s">
        <v>1420</v>
      </c>
      <c r="C137" s="208" t="s">
        <v>852</v>
      </c>
      <c r="D137" s="208" t="s">
        <v>1421</v>
      </c>
      <c r="E137" s="208" t="s">
        <v>852</v>
      </c>
      <c r="F137" s="207" t="s">
        <v>852</v>
      </c>
    </row>
    <row r="138" spans="1:6" ht="114" x14ac:dyDescent="0.3">
      <c r="A138" s="205" t="s">
        <v>1422</v>
      </c>
      <c r="B138" s="208" t="s">
        <v>1423</v>
      </c>
      <c r="C138" s="208" t="s">
        <v>852</v>
      </c>
      <c r="D138" s="208" t="s">
        <v>1424</v>
      </c>
      <c r="E138" s="208" t="s">
        <v>1425</v>
      </c>
      <c r="F138" s="207" t="s">
        <v>852</v>
      </c>
    </row>
    <row r="139" spans="1:6" ht="239.4" x14ac:dyDescent="0.3">
      <c r="A139" s="205" t="s">
        <v>1426</v>
      </c>
      <c r="B139" s="208" t="s">
        <v>1427</v>
      </c>
      <c r="C139" s="208" t="s">
        <v>852</v>
      </c>
      <c r="D139" s="208" t="s">
        <v>1428</v>
      </c>
      <c r="E139" s="208" t="s">
        <v>1429</v>
      </c>
      <c r="F139" s="207" t="s">
        <v>852</v>
      </c>
    </row>
    <row r="140" spans="1:6" ht="45.6" x14ac:dyDescent="0.3">
      <c r="A140" s="205" t="s">
        <v>1430</v>
      </c>
      <c r="B140" s="208" t="s">
        <v>1431</v>
      </c>
      <c r="C140" s="208" t="s">
        <v>852</v>
      </c>
      <c r="D140" s="208" t="s">
        <v>1432</v>
      </c>
      <c r="E140" s="208" t="s">
        <v>852</v>
      </c>
      <c r="F140" s="207" t="s">
        <v>852</v>
      </c>
    </row>
    <row r="141" spans="1:6" ht="148.19999999999999" x14ac:dyDescent="0.3">
      <c r="A141" s="205" t="s">
        <v>1433</v>
      </c>
      <c r="B141" s="208" t="s">
        <v>1434</v>
      </c>
      <c r="C141" s="208" t="s">
        <v>852</v>
      </c>
      <c r="D141" s="208" t="s">
        <v>1435</v>
      </c>
      <c r="E141" s="208" t="s">
        <v>1436</v>
      </c>
      <c r="F141" s="207" t="s">
        <v>852</v>
      </c>
    </row>
    <row r="142" spans="1:6" ht="68.400000000000006" x14ac:dyDescent="0.3">
      <c r="A142" s="205" t="s">
        <v>1437</v>
      </c>
      <c r="B142" s="208" t="s">
        <v>1438</v>
      </c>
      <c r="C142" s="208" t="s">
        <v>852</v>
      </c>
      <c r="D142" s="208" t="s">
        <v>1439</v>
      </c>
      <c r="E142" s="208" t="s">
        <v>852</v>
      </c>
      <c r="F142" s="207" t="s">
        <v>852</v>
      </c>
    </row>
    <row r="143" spans="1:6" ht="91.2" x14ac:dyDescent="0.3">
      <c r="A143" s="205" t="s">
        <v>1440</v>
      </c>
      <c r="B143" s="208" t="s">
        <v>1441</v>
      </c>
      <c r="C143" s="208" t="s">
        <v>852</v>
      </c>
      <c r="D143" s="208" t="s">
        <v>1442</v>
      </c>
      <c r="E143" s="208" t="s">
        <v>852</v>
      </c>
      <c r="F143" s="207" t="s">
        <v>852</v>
      </c>
    </row>
    <row r="144" spans="1:6" ht="148.19999999999999" x14ac:dyDescent="0.3">
      <c r="A144" s="205" t="s">
        <v>1443</v>
      </c>
      <c r="B144" s="206" t="s">
        <v>1444</v>
      </c>
      <c r="C144" s="206" t="s">
        <v>921</v>
      </c>
      <c r="D144" s="206" t="s">
        <v>1445</v>
      </c>
      <c r="E144" s="206" t="s">
        <v>852</v>
      </c>
      <c r="F144" s="207" t="s">
        <v>852</v>
      </c>
    </row>
    <row r="145" spans="1:6" ht="273.60000000000002" x14ac:dyDescent="0.3">
      <c r="A145" s="205" t="s">
        <v>1446</v>
      </c>
      <c r="B145" s="206" t="s">
        <v>1447</v>
      </c>
      <c r="C145" s="206" t="s">
        <v>1448</v>
      </c>
      <c r="D145" s="206" t="s">
        <v>1449</v>
      </c>
      <c r="E145" s="208" t="s">
        <v>1450</v>
      </c>
      <c r="F145" s="207" t="s">
        <v>852</v>
      </c>
    </row>
    <row r="146" spans="1:6" ht="409.6" x14ac:dyDescent="0.3">
      <c r="A146" s="205" t="s">
        <v>1451</v>
      </c>
      <c r="B146" s="208" t="s">
        <v>1452</v>
      </c>
      <c r="C146" s="208" t="s">
        <v>1453</v>
      </c>
      <c r="D146" s="208" t="s">
        <v>1454</v>
      </c>
      <c r="E146" s="208" t="s">
        <v>1455</v>
      </c>
      <c r="F146" s="207" t="s">
        <v>852</v>
      </c>
    </row>
    <row r="147" spans="1:6" ht="409.6" x14ac:dyDescent="0.3">
      <c r="A147" s="205" t="s">
        <v>1456</v>
      </c>
      <c r="B147" s="208" t="s">
        <v>1457</v>
      </c>
      <c r="C147" s="208" t="s">
        <v>852</v>
      </c>
      <c r="D147" s="208" t="s">
        <v>1458</v>
      </c>
      <c r="E147" s="208" t="s">
        <v>1459</v>
      </c>
      <c r="F147" s="207" t="s">
        <v>852</v>
      </c>
    </row>
    <row r="148" spans="1:6" ht="114" x14ac:dyDescent="0.3">
      <c r="A148" s="205" t="s">
        <v>1460</v>
      </c>
      <c r="B148" s="208" t="s">
        <v>1461</v>
      </c>
      <c r="C148" s="208" t="s">
        <v>1462</v>
      </c>
      <c r="D148" s="208" t="s">
        <v>1463</v>
      </c>
      <c r="E148" s="208" t="s">
        <v>1464</v>
      </c>
      <c r="F148" s="207" t="s">
        <v>852</v>
      </c>
    </row>
    <row r="149" spans="1:6" ht="114" x14ac:dyDescent="0.3">
      <c r="A149" s="205" t="s">
        <v>1465</v>
      </c>
      <c r="B149" s="208" t="s">
        <v>1466</v>
      </c>
      <c r="C149" s="208" t="s">
        <v>852</v>
      </c>
      <c r="D149" s="208" t="s">
        <v>1467</v>
      </c>
      <c r="E149" s="208" t="s">
        <v>1468</v>
      </c>
      <c r="F149" s="207" t="s">
        <v>852</v>
      </c>
    </row>
    <row r="150" spans="1:6" ht="409.6" x14ac:dyDescent="0.3">
      <c r="A150" s="205" t="s">
        <v>1469</v>
      </c>
      <c r="B150" s="208" t="s">
        <v>1470</v>
      </c>
      <c r="C150" s="208" t="s">
        <v>852</v>
      </c>
      <c r="D150" s="208" t="s">
        <v>1471</v>
      </c>
      <c r="E150" s="208" t="s">
        <v>1472</v>
      </c>
      <c r="F150" s="207" t="s">
        <v>852</v>
      </c>
    </row>
    <row r="151" spans="1:6" ht="114" x14ac:dyDescent="0.3">
      <c r="A151" s="205" t="s">
        <v>1473</v>
      </c>
      <c r="B151" s="208" t="s">
        <v>1474</v>
      </c>
      <c r="C151" s="208" t="s">
        <v>852</v>
      </c>
      <c r="D151" s="208" t="s">
        <v>1475</v>
      </c>
      <c r="E151" s="208" t="s">
        <v>1476</v>
      </c>
      <c r="F151" s="207" t="s">
        <v>852</v>
      </c>
    </row>
    <row r="152" spans="1:6" ht="409.5" customHeight="1" x14ac:dyDescent="0.3">
      <c r="A152" s="205" t="s">
        <v>1477</v>
      </c>
      <c r="B152" s="208" t="s">
        <v>1478</v>
      </c>
      <c r="C152" s="208" t="s">
        <v>852</v>
      </c>
      <c r="D152" s="225" t="s">
        <v>1479</v>
      </c>
      <c r="E152" s="208" t="s">
        <v>1480</v>
      </c>
      <c r="F152" s="207" t="s">
        <v>852</v>
      </c>
    </row>
    <row r="153" spans="1:6" ht="79.8" x14ac:dyDescent="0.3">
      <c r="A153" s="205" t="s">
        <v>1481</v>
      </c>
      <c r="B153" s="208" t="s">
        <v>1482</v>
      </c>
      <c r="C153" s="208" t="s">
        <v>852</v>
      </c>
      <c r="D153" s="208" t="s">
        <v>1483</v>
      </c>
      <c r="E153" s="208" t="s">
        <v>852</v>
      </c>
      <c r="F153" s="207" t="s">
        <v>852</v>
      </c>
    </row>
    <row r="154" spans="1:6" ht="39.6" x14ac:dyDescent="0.3">
      <c r="A154" s="205" t="s">
        <v>1484</v>
      </c>
      <c r="B154" s="208" t="s">
        <v>1485</v>
      </c>
      <c r="C154" s="208" t="s">
        <v>852</v>
      </c>
      <c r="D154" s="208" t="s">
        <v>1486</v>
      </c>
      <c r="E154" s="208" t="s">
        <v>852</v>
      </c>
      <c r="F154" s="207" t="s">
        <v>852</v>
      </c>
    </row>
    <row r="155" spans="1:6" ht="57" x14ac:dyDescent="0.3">
      <c r="A155" s="205" t="s">
        <v>1487</v>
      </c>
      <c r="B155" s="208" t="s">
        <v>1488</v>
      </c>
      <c r="C155" s="208" t="s">
        <v>852</v>
      </c>
      <c r="D155" s="208" t="s">
        <v>1489</v>
      </c>
      <c r="E155" s="208" t="s">
        <v>852</v>
      </c>
      <c r="F155" s="207" t="s">
        <v>852</v>
      </c>
    </row>
    <row r="156" spans="1:6" ht="57" x14ac:dyDescent="0.3">
      <c r="A156" s="205" t="s">
        <v>1490</v>
      </c>
      <c r="B156" s="208" t="s">
        <v>1491</v>
      </c>
      <c r="C156" s="208" t="s">
        <v>852</v>
      </c>
      <c r="D156" s="208" t="s">
        <v>1492</v>
      </c>
      <c r="E156" s="208" t="s">
        <v>852</v>
      </c>
      <c r="F156" s="207" t="s">
        <v>852</v>
      </c>
    </row>
  </sheetData>
  <pageMargins left="0.25" right="0.25" top="0.75" bottom="0.75" header="0.3" footer="0.3"/>
  <pageSetup paperSize="8" scale="49" firstPageNumber="0" fitToHeight="0" orientation="landscape" r:id="rId1"/>
  <headerFooter>
    <oddHeader>&amp;L&amp;G
Form&amp;C  Doc Number: D0000003422
             Name: Product security standard assessment
        Revision: AB&amp;RTab: Controls and Guidance</oddHeader>
  </headerFooter>
  <legacyDrawingHF r:id="rId2"/>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'Privacy BR'!Print_Titles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T Londhe, Vinod (Contractor)</cp:lastModifiedBy>
  <cp:revision>2</cp:revision>
  <cp:lastPrinted>2022-04-18T09:40:59Z</cp:lastPrinted>
  <dcterms:created xsi:type="dcterms:W3CDTF">2015-06-05T18:17:20Z</dcterms:created>
  <dcterms:modified xsi:type="dcterms:W3CDTF">2022-04-18T09:47:25Z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