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6392" windowHeight="5652"/>
  </bookViews>
  <sheets>
    <sheet name=" Sakchyam Log frame_30 Sep 019" sheetId="1" r:id="rId1"/>
  </sheets>
  <externalReferences>
    <externalReference r:id="rId2"/>
  </externalReferences>
  <definedNames>
    <definedName name="_xlnm.Print_Area" localSheetId="0">' Sakchyam Log frame_30 Sep 019'!$A$1:$L$195</definedName>
  </definedNames>
  <calcPr calcId="152511"/>
</workbook>
</file>

<file path=xl/calcChain.xml><?xml version="1.0" encoding="utf-8"?>
<calcChain xmlns="http://schemas.openxmlformats.org/spreadsheetml/2006/main">
  <c r="J33" i="1" l="1"/>
  <c r="J25" i="1" l="1"/>
  <c r="J97" i="1"/>
  <c r="H32" i="1" l="1"/>
  <c r="H166" i="1" l="1"/>
  <c r="G166" i="1"/>
  <c r="F166" i="1"/>
  <c r="E166" i="1"/>
  <c r="I159" i="1"/>
  <c r="E149" i="1"/>
  <c r="I143" i="1"/>
  <c r="G57" i="1"/>
  <c r="F57" i="1"/>
  <c r="E57" i="1"/>
  <c r="D57" i="1"/>
  <c r="G49" i="1"/>
  <c r="F49" i="1"/>
  <c r="E49" i="1"/>
  <c r="H40" i="1"/>
  <c r="G40" i="1"/>
  <c r="F40" i="1"/>
  <c r="E40" i="1"/>
  <c r="D40" i="1"/>
  <c r="H33" i="1"/>
  <c r="D32" i="1"/>
  <c r="E25" i="1"/>
  <c r="E33" i="1" s="1"/>
  <c r="D24" i="1"/>
  <c r="I23" i="1"/>
  <c r="I31" i="1" s="1"/>
  <c r="H23" i="1"/>
  <c r="H31" i="1" s="1"/>
  <c r="G23" i="1"/>
  <c r="G24" i="1" s="1"/>
  <c r="G32" i="1" s="1"/>
  <c r="F23" i="1"/>
  <c r="F31" i="1" s="1"/>
  <c r="E23" i="1"/>
  <c r="E24" i="1" s="1"/>
  <c r="E32" i="1" s="1"/>
  <c r="I11" i="1"/>
  <c r="H11" i="1"/>
  <c r="G11" i="1"/>
  <c r="F11" i="1"/>
  <c r="E11" i="1"/>
  <c r="D11" i="1"/>
  <c r="E31" i="1" l="1"/>
  <c r="G31" i="1"/>
  <c r="E12" i="1"/>
  <c r="F24" i="1"/>
  <c r="F32" i="1" s="1"/>
</calcChain>
</file>

<file path=xl/sharedStrings.xml><?xml version="1.0" encoding="utf-8"?>
<sst xmlns="http://schemas.openxmlformats.org/spreadsheetml/2006/main" count="450" uniqueCount="209">
  <si>
    <t>PROJECT NAME</t>
  </si>
  <si>
    <t>ACCESS TO FINANCE FOR POOR (AFP) PROGRAMME</t>
  </si>
  <si>
    <t>Remarks</t>
  </si>
  <si>
    <t>IMPACT</t>
  </si>
  <si>
    <t xml:space="preserve">Impact Indicator 1 </t>
  </si>
  <si>
    <t xml:space="preserve">Baseline </t>
  </si>
  <si>
    <t>Milestone Year 1 (Dec'014-Aug'015)</t>
  </si>
  <si>
    <t>Milestone Year 2 (Dec.'014-Aug.,'016)</t>
  </si>
  <si>
    <t>Milestone Year 3 (Dec.'014-Aug.,'017)</t>
  </si>
  <si>
    <t>Milestone Year 4 (Dec.'014-Aug.,'018)</t>
  </si>
  <si>
    <t xml:space="preserve">Target Year 5 (Dec.'014-Aug.'019) </t>
  </si>
  <si>
    <t xml:space="preserve">Target Year 6 (Dec.'014-Aug.'020) </t>
  </si>
  <si>
    <t>Sustainable improvements in the livelihoods of poor people</t>
  </si>
  <si>
    <t>Number of sustainable new jobs created</t>
  </si>
  <si>
    <t>Planned</t>
  </si>
  <si>
    <t>Planned (as per AFP contract amount)</t>
  </si>
  <si>
    <t>Achieved</t>
  </si>
  <si>
    <t>Source: Reports from partners providing loan funds disbursed to borrowers.</t>
  </si>
  <si>
    <t>Increase in income of NPR 40,000 is considered as equivalent to one new job created in  the DFID-AFP business case. Income increase is derived from loan disbursed to beneficiaries by the partner BFIs considering that income increases by £0.3 per £1 loan borrowed by the beneficiaries (based on Sakchyam M&amp;E Baseline Survey 2015 findings) and further imputed for the purpose of new jobs created.</t>
  </si>
  <si>
    <t>Milestone Year 1  (Dec'014-Aug'015)</t>
  </si>
  <si>
    <t>Milestone Year 2 (Dec.'014-June,'016)</t>
  </si>
  <si>
    <t xml:space="preserve">Milestone Year 3 </t>
  </si>
  <si>
    <t>Milestone Year 4</t>
  </si>
  <si>
    <t xml:space="preserve">Target Year 5 </t>
  </si>
  <si>
    <t>Percentage of jobs created for women</t>
  </si>
  <si>
    <t>Source: Based on partners' reports on loan funds made available for women borrowers.</t>
  </si>
  <si>
    <t>Increase in income of NPR 40,000 is considered as equivalent to one new job created in  the DFID-AFP business case. Income increase is derived from loan disbursed to women beneficiaries by the partner BFIs considering that income increases by £0.3 per £1 loan borrowed by the beneficiaries (based on Sakchyam M&amp;E Baseline Survey 2015 findings) and further imputed the purpose of new jobs created.</t>
  </si>
  <si>
    <t xml:space="preserve">Comment </t>
  </si>
  <si>
    <t xml:space="preserve">Net increase in income at the borrower (beneficiary) level as a result of Sakchyam Programme Interventions  </t>
  </si>
  <si>
    <t>Planned                 (as per AFP contract Budget)</t>
  </si>
  <si>
    <t>`</t>
  </si>
  <si>
    <t>Comments</t>
  </si>
  <si>
    <t xml:space="preserve">Impact Indicator 2 </t>
  </si>
  <si>
    <t xml:space="preserve">50% of the net increase in income is for women beneficiaries as a result of Sakchyam Programme Interventions  </t>
  </si>
  <si>
    <t>Planned                  (as per AFP contract Budget)</t>
  </si>
  <si>
    <t xml:space="preserve"> £  2,431,552 </t>
  </si>
  <si>
    <t>Source: Reports from partners disbursing loan funds to borrowers.</t>
  </si>
  <si>
    <t>OUTCOME</t>
  </si>
  <si>
    <t>Outcome Indicator 1</t>
  </si>
  <si>
    <t>Assumptions</t>
  </si>
  <si>
    <t>Greater access to a range of financial services for enterprises and households</t>
  </si>
  <si>
    <t>Leveraged funds that further increase investments in productive sectors (i.e. leverage achieved) (A5.1)</t>
  </si>
  <si>
    <t>£0</t>
  </si>
  <si>
    <t>Political instability does not increase.</t>
  </si>
  <si>
    <t>Planned                   (as per AFP contract Budget)</t>
  </si>
  <si>
    <t xml:space="preserve"> £  17,904,015 </t>
  </si>
  <si>
    <t>Limited exogenous shocks to the economy.</t>
  </si>
  <si>
    <t>Source: Partners report on total expenditures and loans disbursed.</t>
  </si>
  <si>
    <t xml:space="preserve">Comments </t>
  </si>
  <si>
    <t>Leveraged amount is calculated based on partner's investment in the project and loan fund disbursed to the beneficiaries. However, savings by the beneficiaries in the partner BFIs are not considered as leveraged fund because one of the fund source for loan fund that disbursed by the partner to the beneficiaries comes from the deposited amount.</t>
  </si>
  <si>
    <t>Outcome Indicator 2</t>
  </si>
  <si>
    <t>Macroeconomic stability persists.</t>
  </si>
  <si>
    <t>Number of people gaining new access to a range of financial products and services (A5.2)</t>
  </si>
  <si>
    <t>Limited shocks due to climatic and other natural disasters.</t>
  </si>
  <si>
    <t>Planned                    (as per AFP contract Budget)</t>
  </si>
  <si>
    <t>No political or environmental constraints to women from participating in the program or having access to financial services.</t>
  </si>
  <si>
    <t>Source: Partner's report on Outreach.</t>
  </si>
  <si>
    <t>Outcome Indicator 3</t>
  </si>
  <si>
    <t>Number of MSMEs with improved financial access through financial institutions (A5.3)</t>
  </si>
  <si>
    <t>Source: Partners report on  MSMEs reached.</t>
  </si>
  <si>
    <t>Outcome Indicator 4</t>
  </si>
  <si>
    <t>Baseline</t>
  </si>
  <si>
    <t>Milestone Year 2 (Dec.'014-Sep.,'016)</t>
  </si>
  <si>
    <t>Percentage of women gaining new access to a range of financial products and services (A5.4)</t>
  </si>
  <si>
    <t>Source: Partners report on  outreach to women.</t>
  </si>
  <si>
    <t>Range of financial products and services (i.e., savings, loans, remittances, G2P payment, and insurance) accessed by women as a percentage of total number of people gaining access in programme districts through partner BFIs.  The higher achievements are attributable to AFP/Sakchyam's engagement with MFIs that largely serve women.</t>
  </si>
  <si>
    <t>Percent of women gaining new access reduced in second year. Sakchyam need to emphasize on women targeted interventions to maintain this indicator such as promote women targeted products, increase outreach through MFIs</t>
  </si>
  <si>
    <t>INPUTS (£)</t>
  </si>
  <si>
    <t>DFID (£)</t>
  </si>
  <si>
    <t>Govt (£)</t>
  </si>
  <si>
    <t>Other (£)</t>
  </si>
  <si>
    <t>Total (£)</t>
  </si>
  <si>
    <t>DFID SHARE (%)</t>
  </si>
  <si>
    <t>INPUTS (HR)</t>
  </si>
  <si>
    <t>DFID (FTEs)</t>
  </si>
  <si>
    <t>1 Adviser, 2 Programme Manager, 1 Programme Officer</t>
  </si>
  <si>
    <t>OUTPUT 1</t>
  </si>
  <si>
    <t>Output Indicator 1.1</t>
  </si>
  <si>
    <t>Assumption</t>
  </si>
  <si>
    <t>Banks and other financial institutions are able to provide more and better services to enterprises</t>
  </si>
  <si>
    <t>Number of new financial products launched for small and medium enterprises (SMEs) (A1.3c)</t>
  </si>
  <si>
    <t>GDP growth continues at current rate or higher</t>
  </si>
  <si>
    <t>Source: Partners reports on new products launched or deliverable reports.</t>
  </si>
  <si>
    <t>Continued improvement in the business enabling environment, particularly the regulatory environment</t>
  </si>
  <si>
    <t xml:space="preserve">Comments by Output Lead </t>
  </si>
  <si>
    <t>Output Indicator 1.2</t>
  </si>
  <si>
    <t xml:space="preserve">Number of  branches of banks that increase their MSME portfolio by 20% or more  (A1.3b) </t>
  </si>
  <si>
    <t>Source: Partners reports or deliverable reports</t>
  </si>
  <si>
    <t>Output Indicator 1.3</t>
  </si>
  <si>
    <t>Number of capacity building initiatives supported for public sector stakeholders   (A1.1a)</t>
  </si>
  <si>
    <t>Source: Legal/Regulatory Annual Progress Review Reports; Regulatory Body Circulars/Directives</t>
  </si>
  <si>
    <t>IMPACT WEIGHTING (%)</t>
  </si>
  <si>
    <t>Output Indicator 1.4</t>
  </si>
  <si>
    <t>Planned                  (as per AFP contract amount)</t>
  </si>
  <si>
    <t>Source: Output 1 deliverable report</t>
  </si>
  <si>
    <t>RISK RATING</t>
  </si>
  <si>
    <t xml:space="preserve">Partner banks have shown increase in the amount of guaranteed loans made available to targeted borrowers.     </t>
  </si>
  <si>
    <t>Output Indicator 1.5</t>
  </si>
  <si>
    <t>RTGS and CSD System adopted by Nepal Rastra Bank (Central Bank of Nepal)   (A1.5b)</t>
  </si>
  <si>
    <t>Planned                               (as per AFP contract Budget)</t>
  </si>
  <si>
    <t>OUTPUT 2</t>
  </si>
  <si>
    <t>Output Indicator 2.1</t>
  </si>
  <si>
    <t xml:space="preserve">Strengthened capacity of formal and semiformal financial institutions to provide services in selected districts </t>
  </si>
  <si>
    <t>Increased capacity of Financial Institutions (FIs)  (A2.5)</t>
  </si>
  <si>
    <t> 25 %</t>
  </si>
  <si>
    <t> 50 %</t>
  </si>
  <si>
    <t>  75 %</t>
  </si>
  <si>
    <t> 100 %</t>
  </si>
  <si>
    <t>Planned                                 (as per AFP contract Budget)</t>
  </si>
  <si>
    <t xml:space="preserve">Source: Report on capacity improvement of selected partner institution </t>
  </si>
  <si>
    <t>Output Indicator 2.2</t>
  </si>
  <si>
    <t>Continued expansion of communications infrastructure</t>
  </si>
  <si>
    <t xml:space="preserve">Partner FIs adopting mobile-enabled and online core loan administration system. (A2.7a)   (A2.10a)  </t>
  </si>
  <si>
    <t>Appropriate regulatory approach taken to agent and mobile banking</t>
  </si>
  <si>
    <t>Planned                                (as per AFP contract Budget)</t>
  </si>
  <si>
    <t>Output Indicator 2.3</t>
  </si>
  <si>
    <t>1 (1) [0]</t>
  </si>
  <si>
    <t>Planned                                  (as per AFP contract Budget)</t>
  </si>
  <si>
    <t>3 (2) [1]</t>
  </si>
  <si>
    <t>4 (3) [1]</t>
  </si>
  <si>
    <t>6 (4) [2]</t>
  </si>
  <si>
    <t>7 (4) [3]</t>
  </si>
  <si>
    <t>8 (4) [4]</t>
  </si>
  <si>
    <t>6 (4)[2]</t>
  </si>
  <si>
    <t>Output Indicator 2.4</t>
  </si>
  <si>
    <t>Planned                                 (as per AFP contract amount)</t>
  </si>
  <si>
    <t>Output Indicator 2.5</t>
  </si>
  <si>
    <t>Milestone Year 3 (Dec.'014-Dec.,'016)</t>
  </si>
  <si>
    <t>Milestone Year 4 (Dec.'014-Aug.'018)</t>
  </si>
  <si>
    <t xml:space="preserve">Number of customers in selected districts using mobile-based financial services(A2.10) </t>
  </si>
  <si>
    <t>Source : Partners' reports; 2.10 Deliverable Report</t>
  </si>
  <si>
    <t>OUTPUT 3</t>
  </si>
  <si>
    <t>Output Indicator 3.1</t>
  </si>
  <si>
    <t>Financial capability of enterprises and households is improved in selected districts</t>
  </si>
  <si>
    <t>Number of financial literacy initiatives supported through financial institutions (A3.4)</t>
  </si>
  <si>
    <t>Government completes the design of an appropriate Financial Literacy Strategy</t>
  </si>
  <si>
    <t>Financial literacy initiatives introduced with different partner institutions include: (i) IVR based Financial Literacy initiated, (ii) a year-round 12-module financial education curriculum used in PGT and center meetings, (iii) Financial literacy using TAB and mini-projector, (iv) FM Radio broadcasts, (v) Financial literacy through cable TV, (vi) Street drama,  (vii) Financial Literacy Buzz (mobile vehicle), and (viii) Financial Literacy on Branchless Banking</t>
  </si>
  <si>
    <t>Output Indicator 3.2</t>
  </si>
  <si>
    <t>Number of households (No. of people trained - considered as household reached) reached with new financial education products and services (A3.4a)</t>
  </si>
  <si>
    <t>Source: Partners' reports</t>
  </si>
  <si>
    <t>Partner BFIs have been providing financial literacy to beneficiaries through PGT, group meetings, IVR, tablets (TAB) and mobile vehicle. Financial literacy being imparted with partners to households through mass media (i.e., FM Radio, TV, street drama) are not included.</t>
  </si>
  <si>
    <t>OUTPUT 4</t>
  </si>
  <si>
    <t>Output Indicator 4.1</t>
  </si>
  <si>
    <t>Financial Sector Deepening Facility designed, agreed and established</t>
  </si>
  <si>
    <t>Design of programme from years 4-5 onwards completed and approved</t>
  </si>
  <si>
    <t> Approved</t>
  </si>
  <si>
    <t>Agreement between Government and DFID (and other donors if appropriate) on modalities for the programme.</t>
  </si>
  <si>
    <t>Output Indicator 4.2</t>
  </si>
  <si>
    <t>Financial Sector Deepening Facility established and operational</t>
  </si>
  <si>
    <t>Established and Operational</t>
  </si>
  <si>
    <t>5 Million</t>
  </si>
  <si>
    <t xml:space="preserve">Exchange rate: </t>
  </si>
  <si>
    <r>
      <t xml:space="preserve">Loan funds disbursed by partner BFIs to targeted beneficiaries is one of the key monitoring indicators.  Increased income at beneficiaries' level directly depends on the loans disbursed to the beneficiaries for productive investment. AFP/Sakchyam needs to encourage and support partners to disburse more loans in productive sectors, including: i) increased loan volumes and number of beneficiaries, ii) design and implementation of appropriate loan product(s), iii) promoting financial literacy and iv) providing enterprise related trainings.  These will help increase demand for loan and investment. Savings generate interest income additional funds for investment that lead to increase income,  </t>
    </r>
    <r>
      <rPr>
        <sz val="8"/>
        <rFont val="Arial"/>
        <family val="2"/>
      </rPr>
      <t xml:space="preserve">But actual attribution measurement basis will be undertaken in mid-line and end-line surveys. </t>
    </r>
  </si>
  <si>
    <r>
      <rPr>
        <b/>
        <sz val="9"/>
        <color rgb="FF000000"/>
        <rFont val="Calibri"/>
        <family val="2"/>
      </rPr>
      <t>£</t>
    </r>
    <r>
      <rPr>
        <b/>
        <sz val="9"/>
        <color rgb="FF000000"/>
        <rFont val="Arial"/>
        <family val="2"/>
      </rPr>
      <t xml:space="preserve"> 18.5 Million + £ 2 Million</t>
    </r>
  </si>
  <si>
    <r>
      <t>Number of financial products and services piloted and implemented in selected districts of which [number designed] to be appropriate for women and [number developed/adapted] to promote climate change resilience</t>
    </r>
    <r>
      <rPr>
        <sz val="9"/>
        <color rgb="FFFF0000"/>
        <rFont val="Arial"/>
        <family val="2"/>
      </rPr>
      <t xml:space="preserve"> </t>
    </r>
    <r>
      <rPr>
        <sz val="9"/>
        <color theme="1"/>
        <rFont val="Arial"/>
        <family val="2"/>
      </rPr>
      <t>(A1.8b)</t>
    </r>
  </si>
  <si>
    <t>7(4) [3]</t>
  </si>
  <si>
    <t>Submitted to DFID</t>
  </si>
  <si>
    <t>NPR 2,026,471,378</t>
  </si>
  <si>
    <t>1890% ( 1,830,000,000)</t>
  </si>
  <si>
    <t>Leveraged fund = loans disbursed + amount of funds invested by the private sector in the productive sector for the development of new financial product/service + premium paid for insurance by the beneficiaries (average 5% of insurance amount) + down payment made by beneficiaries as an equity investment (average 25 % of loan disbursed by BFIs) in productive activities such as agriculture, livestock and MSMEs + savings at non-lending BLB touch points.</t>
  </si>
  <si>
    <t>New financial products developed and adopted include: (i)  BoK new loan product " Mahila Udyam Karja" specifically targeted for women developed and launched with a partner financial institution; (ii) Mega Bank women-specific micro loan product - group loan; (iii ) Shikhar Insurance-weather-based index insurance product on apple (iv) Janata Bank- Janata Women Entrepreneur Loan, (v) Sanima Bank - Tailored women specific financial products developed/re-engineered, (vi) Jana Uththan - Energy loan product; and (vii) Shikhar Insurance - weather based index insurance product on paddy.</t>
  </si>
  <si>
    <t>Government remains supportive in increasing access to financial services for poor people</t>
  </si>
  <si>
    <t>Implement RTGS and CSD systems at NRB that will provide: i) reduction in systemic risk through ensuring real-time settlement and increased systemic efficiency for customers and banks; ii) to meet international best practices.  
Status :RTGS system installed and operations started.</t>
  </si>
  <si>
    <t xml:space="preserve">Range of financial products and services (i.e., savings, loans, remittances, G2P payments and insurance) accessed by people/housholds in programme districts through partner BFIs. </t>
  </si>
  <si>
    <t xml:space="preserve">                               Sakchyam Access to Finance  Programme Logical Framework                                                                                                                                                                                                                        (Revised Indicators as per the Budget Allocated to the Access to Finance Programme, and Over Achieved Indicators)</t>
  </si>
  <si>
    <r>
      <t xml:space="preserve">New financial products launched include: i) Invoice discounting </t>
    </r>
    <r>
      <rPr>
        <i/>
        <sz val="8"/>
        <color theme="4"/>
        <rFont val="Arial"/>
        <family val="2"/>
      </rPr>
      <t>(BOK)</t>
    </r>
    <r>
      <rPr>
        <sz val="8"/>
        <color theme="4"/>
        <rFont val="Arial"/>
        <family val="2"/>
      </rPr>
      <t xml:space="preserve">;  ii) Warehouse receipts financing </t>
    </r>
    <r>
      <rPr>
        <i/>
        <sz val="8"/>
        <color theme="4"/>
        <rFont val="Arial"/>
        <family val="2"/>
      </rPr>
      <t>(Global IME)</t>
    </r>
    <r>
      <rPr>
        <sz val="8"/>
        <color theme="4"/>
        <rFont val="Arial"/>
        <family val="2"/>
      </rPr>
      <t>;  iii) Micro-mortgage loan to low income households and low value home loan product (Laxmi Bank); (iv) Sakchyam Udhyami Karja (Laxmi Bank); (v) Dairy financing products for milk farmers</t>
    </r>
    <r>
      <rPr>
        <i/>
        <sz val="8"/>
        <color theme="4"/>
        <rFont val="Arial"/>
        <family val="2"/>
      </rPr>
      <t xml:space="preserve"> (NMB Bank);</t>
    </r>
    <r>
      <rPr>
        <sz val="8"/>
        <color theme="4"/>
        <rFont val="Arial"/>
        <family val="2"/>
      </rPr>
      <t xml:space="preserve">  (vi)  Saral  Biu-Bijan Karja </t>
    </r>
    <r>
      <rPr>
        <i/>
        <sz val="8"/>
        <color theme="4"/>
        <rFont val="Arial"/>
        <family val="2"/>
      </rPr>
      <t>(Kanchan Dev. Bank);</t>
    </r>
    <r>
      <rPr>
        <sz val="8"/>
        <color theme="4"/>
        <rFont val="Arial"/>
        <family val="2"/>
      </rPr>
      <t xml:space="preserve"> (vii).Sajilo Khetipati Karja </t>
    </r>
    <r>
      <rPr>
        <i/>
        <sz val="8"/>
        <color theme="4"/>
        <rFont val="Arial"/>
        <family val="2"/>
      </rPr>
      <t>(BoK);</t>
    </r>
    <r>
      <rPr>
        <sz val="8"/>
        <color theme="4"/>
        <rFont val="Arial"/>
        <family val="2"/>
      </rPr>
      <t xml:space="preserve"> (viii) MBL Sanakisan Karja </t>
    </r>
    <r>
      <rPr>
        <i/>
        <sz val="8"/>
        <color theme="4"/>
        <rFont val="Arial"/>
        <family val="2"/>
      </rPr>
      <t xml:space="preserve">(Machhapuchhre Bank); </t>
    </r>
    <r>
      <rPr>
        <sz val="8"/>
        <color theme="4"/>
        <rFont val="Arial"/>
        <family val="2"/>
      </rPr>
      <t xml:space="preserve">(ix) Prabhu Bhandaran Karja </t>
    </r>
    <r>
      <rPr>
        <i/>
        <sz val="8"/>
        <color theme="4"/>
        <rFont val="Arial"/>
        <family val="2"/>
      </rPr>
      <t xml:space="preserve">(Prabhu Bank); </t>
    </r>
    <r>
      <rPr>
        <sz val="8"/>
        <color theme="4"/>
        <rFont val="Arial"/>
        <family val="2"/>
      </rPr>
      <t>and (x) Nabil Sajilo Karja (Nabil Bank).</t>
    </r>
  </si>
  <si>
    <t>£ 37,332,000 *</t>
  </si>
  <si>
    <t>* Revised indicators in July 2019</t>
  </si>
  <si>
    <t>Income increase is derived from loan disbursed to beneficiaries by the partner BFIs considering that income increases by £0.24 per £1 loan borrowed by the beneficiaries (based on Sakchyam Mid-term Evaluation Survey 2019 findings).By investing the principal borrowed in agriculture and non-agricultural economic activities/MSMEs, beneficiaries realize a 24% net increase in income.                                                                                                                                                                                                                                                                                                      Loan fund disbursed by partner BFIs to target group is one of the key indicators for monitoring. Increased income at beneficiaries level is directly dependent on the loan disbursed to the beneficiaries for the productive investment. Sakchyam encourages partners to disburse more loans to productive sectors both in terms of number of beneficiaries, volume of loan including encouragment and support to design and implement appropriate loan product (s), promote financial literacy and provide enterprise related trainings to help increase demand for loan and investment. Saving generates some interest (different rate) as well as funds for investment that attribute to increase in income. Furthermore, the actual attribution measurement of income increased will be measured at the end-line surveys.</t>
  </si>
  <si>
    <t>£ 44,135,182 *</t>
  </si>
  <si>
    <t>£ 20,841,278 *</t>
  </si>
  <si>
    <t>£ 22,067,591 *</t>
  </si>
  <si>
    <t>£ 183,000,000 *</t>
  </si>
  <si>
    <t>£ 220,000,000 *</t>
  </si>
  <si>
    <t>Income increase for women beneficiareis is derived from loan disbursed to women beneficiaries by the partner BFIs considering that income increases by £0.24 per £1 loan borrowed by the women beneficiaries (based on Sakchyam Mid-term Evaluation Survey 2019 findings).By investing the principal borrowed in agriculture and non-agricultural economic activities/MSMEs, beneficiaries realize a 24% net increase in income.                                                                                                                                                                                                         Loan funds disbursed by partner BFIs targeted to women beneficiaries is one of the key monitoring indicators. Increased income at women beneficiaries' level depends on the loans disbursed to women beneficiaries for productive investment in enterprises, agriculture and livestock activities. Sakchyam encourages and supports partner BFIs to disburse more loans in productive sectors, including for women beneficiaries: i) increased loan volumes and number of women beneficiaries, ii) design and implement appropriate loan product(s) targeted to women, iii) promoting financial literacy and iv) providing enterprise related trainings. These will help increase demand from women beneficiaries for loan and investment. Similarly, savings by women beneficiaries generate interest income and  additional funds for investment that lead to increase in income.  Furthermore, the actual attribution measurement of income increased will be measured at the end-line survey.</t>
  </si>
  <si>
    <t xml:space="preserve">Range of financial products and services (i.e., savings, loans, remittances, and insurance) accessed by MSMEs in programme districts through partner BFIs. </t>
  </si>
  <si>
    <t>6 branches of partner banks have increased their MSME portfolio by 20% or more: (i) BoK - Belauri branch; (ii) Mega bank - Sanfebagar branch; (iii) Sanima bank - Nuwakot branch; (iv) Mega bank - Khalanga branch; (v) NIBL - Dipayal, Doti; and (vi) Sanima Bank - Manma, Kalikot.</t>
  </si>
  <si>
    <t>NPR 2,000,000,000 *</t>
  </si>
  <si>
    <t>NPR 2,200,000,000 *</t>
  </si>
  <si>
    <t>Source: Output 2 deliverable report</t>
  </si>
  <si>
    <r>
      <rPr>
        <b/>
        <sz val="8"/>
        <color theme="4" tint="-0.249977111117893"/>
        <rFont val="Arial"/>
        <family val="2"/>
      </rPr>
      <t xml:space="preserve">Linkage established between commercial banks and other institutions to introduce financial prodcts and services: </t>
    </r>
    <r>
      <rPr>
        <sz val="8"/>
        <color theme="4" tint="-0.249977111117893"/>
        <rFont val="Arial"/>
        <family val="2"/>
      </rPr>
      <t xml:space="preserve">(i) Dairy Cooperatives and NMB Bank to introduce wholesale </t>
    </r>
    <r>
      <rPr>
        <sz val="8"/>
        <color theme="3"/>
        <rFont val="Arial"/>
        <family val="2"/>
      </rPr>
      <t>loan; (ii) BOK and UMCL to introduce wholesale loan; (iii) UNYC-NMB partnership for Solar Loan product; (iv) NIA and NMBA to distribute microinsurance to low-income households; (v) RBB and 14 various types of cooperatives;</t>
    </r>
    <r>
      <rPr>
        <sz val="8"/>
        <color theme="4" tint="-0.249977111117893"/>
        <rFont val="Arial"/>
        <family val="2"/>
      </rPr>
      <t xml:space="preserve"> (vi) Machhapuchhre Bank and 3 Cooperative Societies promoted by Heifer Project International; (vii) BOK and Kisan Bahuudeshya Sahakari Sanstha wholesale loan product; (viii) Mega Bank and Ramaroshan wholesale loan product; (ix) VLBS and Cooperatives, and (x)</t>
    </r>
    <r>
      <rPr>
        <sz val="8"/>
        <color theme="3"/>
        <rFont val="Arial"/>
        <family val="2"/>
      </rPr>
      <t xml:space="preserve"> Janauttha and AEPC - alternative energy loan refinancing.</t>
    </r>
  </si>
  <si>
    <r>
      <t>Includes financial products and services that have been provided to clients through alternate delivery channels (</t>
    </r>
    <r>
      <rPr>
        <i/>
        <sz val="8"/>
        <color theme="1"/>
        <rFont val="Arial"/>
        <family val="2"/>
      </rPr>
      <t xml:space="preserve">such as mobile phones;BLBs, IVR, PoS devices, tablets, and digital wallet). </t>
    </r>
  </si>
  <si>
    <t>1,395,000 *</t>
  </si>
  <si>
    <t>770,000 *</t>
  </si>
  <si>
    <t>Source: Output 3 deliverable report</t>
  </si>
  <si>
    <t>335,000 *</t>
  </si>
  <si>
    <t>395,000 *</t>
  </si>
  <si>
    <t>Source: Deliverable report</t>
  </si>
  <si>
    <t>Percent increase / increase in absolute value in guaranteed MSME loans issued to borrowers.  (A1.6d)</t>
  </si>
  <si>
    <t>Year 1 - Results in capacity improvement by partner based on pre-set capacity improvement indicators. Year 2 - Assessment of increase in capacity of VLBS. Year 3 - Assessment of increase in capacity : VLBS (51.4 %  increased capacity against 50% target), and Kisan Cooperatives ( 52.2% increased capacityagainst 25% target). Year 4 - Partner FIs of Sakchyam i.e. VLBS microfinance institution and Kisan Cooperative have been considered as sample  to assess the Indicator-Increased Capacity of FIs. Interim reporting under Milestone - year 4 is 60.50% which is based on the provisional figures. As of date, tenure of partnership between Sakchyam and FIs is less than five years; The indicator is expected to be achieved within five years of partnership. Year 5 - VLBS microfinance institution considered as sample to assess the increased capacity.</t>
  </si>
  <si>
    <t>71,000 *</t>
  </si>
  <si>
    <t>80,000 *</t>
  </si>
  <si>
    <t>NB: Year 1: Dec 2014-August 2015; Year 2: Sep 2015-Aug 2016; Year 3: Sep 2016-Aug.2017; Year 4: Sep. 2017-Aug 2018; Year 5: Sep. 2018-Aug 2019; Year 6: Sep. 2019-Aug 2020.</t>
  </si>
  <si>
    <t xml:space="preserve">1GBP=NPR 145/- </t>
  </si>
  <si>
    <r>
      <t>FIs adopting mobile enabled core loan administration system include:(i) Kisan Microfinance, (ii) Kisan Cooperative, (iii) Chhimek Laghubitta, (iv) Sahara Cooperative, (v) Nirdhan Uththan Laghubitta, (vi) UNYC Nepal, (vii) NMB - MF, (viii) Sanakisan Bikas Laghubitta Bitiya Sanstha Ltd., (ix) Mahila Samudayik (NWCSC),  (x) NERUDE,  (xi) Mahila Shayatra, and (xii)</t>
    </r>
    <r>
      <rPr>
        <sz val="8"/>
        <color rgb="FFC00000"/>
        <rFont val="Arial"/>
        <family val="2"/>
      </rPr>
      <t xml:space="preserve"> Janauththan.</t>
    </r>
  </si>
  <si>
    <t>Revisions to note</t>
  </si>
  <si>
    <t>Components to recheck on the numbers and possible additions</t>
  </si>
  <si>
    <t>Programme/TL team to recheck on possible additions</t>
  </si>
  <si>
    <t xml:space="preserve">C2 to recheck on the % increase. Note: Yr 6 target already achieved. </t>
  </si>
  <si>
    <r>
      <t xml:space="preserve">Number of financial products created linking with commercial banks and other institutions in selected districts(A2.9) and </t>
    </r>
    <r>
      <rPr>
        <sz val="9"/>
        <color rgb="FFFF0000"/>
        <rFont val="Arial"/>
        <family val="2"/>
      </rPr>
      <t>A2.8</t>
    </r>
  </si>
  <si>
    <t>Components to recheck on the numbers and possible additions. To be discussed further on way forward.</t>
  </si>
  <si>
    <t xml:space="preserve"> Components to recheck on the numbers and possible additions(C3- Omkar)</t>
  </si>
  <si>
    <t>Components to recheck on the numbers and possible additions. To further discuss where to keep A.2.8 products. (C2/C3 - Jagadish)</t>
  </si>
  <si>
    <t>Based on Results from Implementation Phase - December 2014 to December 2019</t>
  </si>
  <si>
    <r>
      <t xml:space="preserve">Components to recheck on the numbers and possible additions. Additions to be reported in single document. (C1- Raju) </t>
    </r>
    <r>
      <rPr>
        <sz val="11"/>
        <color rgb="FFFF0000"/>
        <rFont val="Calibri"/>
        <family val="2"/>
        <scheme val="minor"/>
      </rPr>
      <t>- one in march deliverable</t>
    </r>
  </si>
  <si>
    <r>
      <t xml:space="preserve">Components to recheck on the numbers and possible additions (C1-Samin)  - </t>
    </r>
    <r>
      <rPr>
        <sz val="11"/>
        <color rgb="FFFF0000"/>
        <rFont val="Calibri"/>
        <family val="2"/>
        <scheme val="minor"/>
      </rPr>
      <t xml:space="preserve"> in march deliverable</t>
    </r>
  </si>
  <si>
    <r>
      <t>Regulatory body actions resulting through capacity building initiatives from Sakchyam: (i) NRB mandating the membership by MFIs in the Credit Information System; (ii) NRB Relaxation on requirements to open Branchless Banking touch points in earthquake affected districts; (iii) NRB Relaxation on know-your-customer (KYC) requirements for the purpose of new account openings;  (iv) Increase accorded by NRB in loan limits for micro-enterprises; (v) Increase accorded by NRB on loan ceiling for the first time individual microfinance borrower; (vi) Allowed branchless banking in municipalities by NRB, to deliver limited banking services in the new federal system; (vii) Amendment of  NRB PSD directives#5: transaction limits, (viii) Payment and settlement Act 2019,</t>
    </r>
    <r>
      <rPr>
        <sz val="8"/>
        <color rgb="FFFF0000"/>
        <rFont val="Arial"/>
        <family val="2"/>
      </rPr>
      <t xml:space="preserve"> (ix) Establishment of commercial bank branches to facilitate G2P payments through bank accounts and (x) Supporting NRB PSD Directive #8 on Online Reporting by PSP and PSO</t>
    </r>
  </si>
  <si>
    <t>Updated on:  19 Feb 2020</t>
  </si>
  <si>
    <t>To be imputed based on Dec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</si>
</sst>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_);_(* \(#,##0\);_(* &quot;-&quot;??_);_(@_)"/>
    <numFmt numFmtId="165" formatCode="_-[$£-809]* #,##0.00_-;\-[$£-809]* #,##0.00_-;_-[$£-809]* &quot;-&quot;??_-;_-@_-"/>
    <numFmt numFmtId="166" formatCode="_-[$£-809]* #,##0_-;\-[$£-809]* #,##0_-;_-[$£-809]* &quot;-&quot;??_-;_-@_-"/>
    <numFmt numFmtId="167" formatCode="[$£-809]#,##0"/>
    <numFmt numFmtId="168" formatCode="0.0%"/>
  </numFmts>
  <fonts count="30" x14ac:knownFonts="1">
    <font>
      <sz val="11"/>
      <color theme="1"/>
      <name val="Calibri"/>
      <family val="2"/>
      <scheme val="minor"/>
    </font>
    <font>
      <sz val="11"/>
      <color theme="1"/>
      <name val="Calibri"/>
      <family val="2"/>
      <scheme val="minor"/>
    </font>
    <font>
      <b/>
      <sz val="11"/>
      <color theme="1"/>
      <name val="Calibri"/>
      <family val="2"/>
      <scheme val="minor"/>
    </font>
    <font>
      <b/>
      <sz val="14"/>
      <color theme="0"/>
      <name val="Arial"/>
      <family val="2"/>
    </font>
    <font>
      <b/>
      <sz val="9"/>
      <color rgb="FF000000"/>
      <name val="Arial"/>
      <family val="2"/>
    </font>
    <font>
      <b/>
      <sz val="11"/>
      <color rgb="FF000000"/>
      <name val="Arial"/>
      <family val="2"/>
    </font>
    <font>
      <b/>
      <sz val="12"/>
      <color rgb="FF000000"/>
      <name val="Arial"/>
      <family val="2"/>
    </font>
    <font>
      <sz val="9"/>
      <color rgb="FF000000"/>
      <name val="Arial"/>
      <family val="2"/>
    </font>
    <font>
      <sz val="8"/>
      <color theme="4" tint="-0.249977111117893"/>
      <name val="Arial"/>
      <family val="2"/>
    </font>
    <font>
      <b/>
      <i/>
      <sz val="9"/>
      <color rgb="FF000000"/>
      <name val="Arial"/>
      <family val="2"/>
    </font>
    <font>
      <sz val="9"/>
      <color theme="1"/>
      <name val="Arial"/>
      <family val="2"/>
    </font>
    <font>
      <sz val="8"/>
      <color theme="1"/>
      <name val="Arial"/>
      <family val="2"/>
    </font>
    <font>
      <b/>
      <sz val="8"/>
      <color rgb="FF000000"/>
      <name val="Arial"/>
      <family val="2"/>
    </font>
    <font>
      <sz val="8"/>
      <color theme="4"/>
      <name val="Arial"/>
      <family val="2"/>
    </font>
    <font>
      <sz val="8"/>
      <color rgb="FF000000"/>
      <name val="Arial"/>
      <family val="2"/>
    </font>
    <font>
      <b/>
      <i/>
      <sz val="9"/>
      <color rgb="FFC00000"/>
      <name val="Arial"/>
      <family val="2"/>
    </font>
    <font>
      <i/>
      <sz val="11"/>
      <color theme="1"/>
      <name val="Calibri"/>
      <family val="2"/>
      <scheme val="minor"/>
    </font>
    <font>
      <sz val="8"/>
      <name val="Arial"/>
      <family val="2"/>
    </font>
    <font>
      <b/>
      <sz val="9"/>
      <color rgb="FF000000"/>
      <name val="Calibri"/>
      <family val="2"/>
    </font>
    <font>
      <i/>
      <sz val="8"/>
      <color theme="4"/>
      <name val="Arial"/>
      <family val="2"/>
    </font>
    <font>
      <sz val="9"/>
      <color rgb="FFFF0000"/>
      <name val="Arial"/>
      <family val="2"/>
    </font>
    <font>
      <b/>
      <sz val="8"/>
      <color theme="4" tint="-0.249977111117893"/>
      <name val="Arial"/>
      <family val="2"/>
    </font>
    <font>
      <i/>
      <sz val="8"/>
      <color theme="1"/>
      <name val="Arial"/>
      <family val="2"/>
    </font>
    <font>
      <sz val="8"/>
      <color theme="3"/>
      <name val="Arial"/>
      <family val="2"/>
    </font>
    <font>
      <i/>
      <sz val="10"/>
      <color rgb="FF000000"/>
      <name val="Arial"/>
      <family val="2"/>
    </font>
    <font>
      <i/>
      <sz val="10"/>
      <color theme="1"/>
      <name val="Arial"/>
      <family val="2"/>
    </font>
    <font>
      <i/>
      <sz val="10"/>
      <color theme="1"/>
      <name val="Calibri"/>
      <family val="2"/>
      <scheme val="minor"/>
    </font>
    <font>
      <sz val="8"/>
      <color rgb="FFC00000"/>
      <name val="Arial"/>
      <family val="2"/>
    </font>
    <font>
      <sz val="11"/>
      <color rgb="FFFF0000"/>
      <name val="Calibri"/>
      <family val="2"/>
      <scheme val="minor"/>
    </font>
    <font>
      <sz val="8"/>
      <color rgb="FFFF0000"/>
      <name val="Arial"/>
      <family val="2"/>
    </font>
  </fonts>
  <fills count="16">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CCFFCC"/>
        <bgColor indexed="64"/>
      </patternFill>
    </fill>
    <fill>
      <patternFill patternType="solid">
        <fgColor rgb="FFFFFFFF"/>
        <bgColor indexed="64"/>
      </patternFill>
    </fill>
    <fill>
      <patternFill patternType="solid">
        <fgColor rgb="FF969696"/>
        <bgColor indexed="64"/>
      </patternFill>
    </fill>
    <fill>
      <patternFill patternType="solid">
        <fgColor theme="0" tint="-0.14999847407452621"/>
        <bgColor indexed="64"/>
      </patternFill>
    </fill>
    <fill>
      <patternFill patternType="solid">
        <fgColor rgb="FFC0C0C0"/>
        <bgColor indexed="64"/>
      </patternFill>
    </fill>
    <fill>
      <patternFill patternType="solid">
        <fgColor theme="0" tint="-0.249977111117893"/>
        <bgColor indexed="64"/>
      </patternFill>
    </fill>
    <fill>
      <patternFill patternType="solid">
        <fgColor rgb="FFFFCC99"/>
        <bgColor indexed="64"/>
      </patternFill>
    </fill>
    <fill>
      <patternFill patternType="solid">
        <fgColor rgb="FF99CCFF"/>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rgb="FFFFC000"/>
        <bgColor indexed="64"/>
      </patternFill>
    </fill>
  </fills>
  <borders count="1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left"/>
    </xf>
    <xf numFmtId="0" fontId="0" fillId="0" borderId="0" xfId="0" applyAlignment="1">
      <alignment horizontal="left" vertical="top"/>
    </xf>
    <xf numFmtId="0" fontId="4" fillId="0" borderId="4" xfId="0" applyFont="1" applyBorder="1" applyAlignment="1">
      <alignment horizontal="center" vertical="center" wrapText="1"/>
    </xf>
    <xf numFmtId="0" fontId="5" fillId="0" borderId="4" xfId="0" applyFont="1" applyBorder="1" applyAlignment="1">
      <alignment horizontal="center" vertical="center" wrapText="1"/>
    </xf>
    <xf numFmtId="0" fontId="6" fillId="0" borderId="4" xfId="0" applyFont="1" applyBorder="1" applyAlignment="1">
      <alignment horizontal="center" vertical="center" wrapText="1"/>
    </xf>
    <xf numFmtId="0" fontId="7" fillId="0" borderId="4" xfId="0" applyFont="1" applyBorder="1" applyAlignment="1">
      <alignment horizontal="right" vertical="center" wrapText="1"/>
    </xf>
    <xf numFmtId="3" fontId="7" fillId="0" borderId="4" xfId="0" applyNumberFormat="1" applyFont="1" applyBorder="1" applyAlignment="1">
      <alignment horizontal="right" vertical="center" wrapText="1"/>
    </xf>
    <xf numFmtId="0" fontId="7" fillId="6" borderId="4" xfId="0" applyFont="1" applyFill="1" applyBorder="1" applyAlignment="1">
      <alignment vertical="top" wrapText="1"/>
    </xf>
    <xf numFmtId="0" fontId="7" fillId="7" borderId="4" xfId="0" applyFont="1" applyFill="1" applyBorder="1" applyAlignment="1">
      <alignment vertical="center" wrapText="1"/>
    </xf>
    <xf numFmtId="0" fontId="7" fillId="7" borderId="4" xfId="0" applyFont="1" applyFill="1" applyBorder="1" applyAlignment="1">
      <alignment horizontal="right" vertical="center" wrapText="1"/>
    </xf>
    <xf numFmtId="3" fontId="7" fillId="7" borderId="4" xfId="0" applyNumberFormat="1" applyFont="1" applyFill="1" applyBorder="1" applyAlignment="1">
      <alignment horizontal="right" vertical="center" wrapText="1"/>
    </xf>
    <xf numFmtId="0" fontId="7" fillId="8" borderId="4" xfId="0" applyFont="1" applyFill="1" applyBorder="1" applyAlignment="1">
      <alignment horizontal="right" vertical="center" wrapText="1"/>
    </xf>
    <xf numFmtId="1" fontId="7" fillId="0" borderId="4" xfId="0" applyNumberFormat="1" applyFont="1" applyBorder="1" applyAlignment="1">
      <alignment horizontal="right" vertical="center" wrapText="1"/>
    </xf>
    <xf numFmtId="164" fontId="7" fillId="0" borderId="4" xfId="1" applyNumberFormat="1" applyFont="1" applyBorder="1" applyAlignment="1">
      <alignment horizontal="right" vertical="center" wrapText="1"/>
    </xf>
    <xf numFmtId="165" fontId="7" fillId="0" borderId="4" xfId="0" applyNumberFormat="1" applyFont="1" applyBorder="1" applyAlignment="1">
      <alignment horizontal="right" vertical="center" wrapText="1"/>
    </xf>
    <xf numFmtId="0" fontId="7" fillId="4" borderId="4" xfId="0" applyFont="1" applyFill="1" applyBorder="1" applyAlignment="1">
      <alignment vertical="center" wrapText="1"/>
    </xf>
    <xf numFmtId="0" fontId="8" fillId="0" borderId="4" xfId="0" applyFont="1" applyBorder="1" applyAlignment="1">
      <alignment vertical="center" wrapText="1"/>
    </xf>
    <xf numFmtId="0" fontId="7" fillId="4" borderId="4" xfId="0" applyFont="1" applyFill="1" applyBorder="1" applyAlignment="1">
      <alignment horizontal="center" vertical="center" wrapText="1"/>
    </xf>
    <xf numFmtId="9" fontId="7" fillId="0" borderId="4" xfId="0" applyNumberFormat="1" applyFont="1" applyBorder="1" applyAlignment="1">
      <alignment vertical="center" wrapText="1"/>
    </xf>
    <xf numFmtId="9" fontId="7" fillId="7" borderId="4" xfId="0" applyNumberFormat="1" applyFont="1" applyFill="1" applyBorder="1" applyAlignment="1">
      <alignment vertical="center" wrapText="1"/>
    </xf>
    <xf numFmtId="0" fontId="7" fillId="8" borderId="4" xfId="0" applyFont="1" applyFill="1" applyBorder="1" applyAlignment="1">
      <alignment vertical="center" wrapText="1"/>
    </xf>
    <xf numFmtId="165" fontId="7" fillId="0" borderId="4" xfId="0" applyNumberFormat="1" applyFont="1" applyBorder="1" applyAlignment="1">
      <alignment vertical="center" wrapText="1"/>
    </xf>
    <xf numFmtId="0" fontId="7" fillId="9" borderId="4" xfId="0" applyFont="1" applyFill="1" applyBorder="1" applyAlignment="1">
      <alignment vertical="center" wrapText="1"/>
    </xf>
    <xf numFmtId="0" fontId="8" fillId="9" borderId="4" xfId="0" applyFont="1" applyFill="1" applyBorder="1" applyAlignment="1">
      <alignment horizontal="center" vertical="center" wrapText="1"/>
    </xf>
    <xf numFmtId="0" fontId="7" fillId="6" borderId="4" xfId="0" applyFont="1" applyFill="1" applyBorder="1" applyAlignment="1">
      <alignment horizontal="left" vertical="top" wrapText="1"/>
    </xf>
    <xf numFmtId="0" fontId="10" fillId="0" borderId="4" xfId="0" applyFont="1" applyBorder="1" applyAlignment="1">
      <alignment horizontal="right" vertical="center" wrapText="1"/>
    </xf>
    <xf numFmtId="166" fontId="10" fillId="0" borderId="4" xfId="0" applyNumberFormat="1" applyFont="1" applyBorder="1" applyAlignment="1">
      <alignment horizontal="right" vertical="center" wrapText="1"/>
    </xf>
    <xf numFmtId="167" fontId="7" fillId="6" borderId="4" xfId="0" applyNumberFormat="1" applyFont="1" applyFill="1" applyBorder="1" applyAlignment="1">
      <alignment vertical="top" wrapText="1"/>
    </xf>
    <xf numFmtId="166" fontId="10" fillId="7" borderId="4" xfId="0" applyNumberFormat="1" applyFont="1" applyFill="1" applyBorder="1" applyAlignment="1">
      <alignment horizontal="right" vertical="center" wrapText="1"/>
    </xf>
    <xf numFmtId="0" fontId="11" fillId="7" borderId="4" xfId="0" applyFont="1" applyFill="1" applyBorder="1" applyAlignment="1">
      <alignment vertical="center" wrapText="1"/>
    </xf>
    <xf numFmtId="0" fontId="7" fillId="3" borderId="4" xfId="0" applyFont="1" applyFill="1" applyBorder="1" applyAlignment="1">
      <alignment vertical="center" wrapText="1"/>
    </xf>
    <xf numFmtId="167" fontId="7" fillId="0" borderId="4" xfId="0" applyNumberFormat="1" applyFont="1" applyBorder="1" applyAlignment="1">
      <alignment vertical="center" wrapText="1"/>
    </xf>
    <xf numFmtId="0" fontId="7" fillId="0" borderId="0" xfId="0" applyFont="1" applyBorder="1" applyAlignment="1">
      <alignment horizontal="left" vertical="top" wrapText="1"/>
    </xf>
    <xf numFmtId="167" fontId="7" fillId="7" borderId="4" xfId="0" applyNumberFormat="1" applyFont="1" applyFill="1" applyBorder="1" applyAlignment="1">
      <alignment horizontal="right" vertical="center" wrapText="1"/>
    </xf>
    <xf numFmtId="167" fontId="7" fillId="7" borderId="4" xfId="0" applyNumberFormat="1" applyFont="1" applyFill="1" applyBorder="1" applyAlignment="1">
      <alignment vertical="center" wrapText="1"/>
    </xf>
    <xf numFmtId="0" fontId="7" fillId="0" borderId="4" xfId="0" applyFont="1" applyBorder="1" applyAlignment="1">
      <alignment horizontal="left" vertical="top" wrapText="1"/>
    </xf>
    <xf numFmtId="0" fontId="7" fillId="0" borderId="4" xfId="0" applyFont="1" applyBorder="1" applyAlignment="1">
      <alignment wrapText="1"/>
    </xf>
    <xf numFmtId="0" fontId="0" fillId="0" borderId="0" xfId="0" applyAlignment="1"/>
    <xf numFmtId="3" fontId="7" fillId="5" borderId="4" xfId="0" applyNumberFormat="1" applyFont="1" applyFill="1" applyBorder="1" applyAlignment="1">
      <alignment vertical="center" wrapText="1"/>
    </xf>
    <xf numFmtId="3" fontId="7" fillId="0" borderId="4" xfId="0" applyNumberFormat="1" applyFont="1" applyBorder="1" applyAlignment="1">
      <alignment vertical="center" wrapText="1"/>
    </xf>
    <xf numFmtId="3" fontId="7" fillId="7" borderId="4" xfId="0" applyNumberFormat="1" applyFont="1" applyFill="1" applyBorder="1" applyAlignment="1">
      <alignment vertical="center" wrapText="1"/>
    </xf>
    <xf numFmtId="3" fontId="10" fillId="3" borderId="4" xfId="0" applyNumberFormat="1" applyFont="1" applyFill="1" applyBorder="1" applyAlignment="1">
      <alignment vertical="center" wrapText="1"/>
    </xf>
    <xf numFmtId="0" fontId="0" fillId="0" borderId="4" xfId="0" applyBorder="1" applyAlignment="1">
      <alignment horizontal="left" vertical="top" wrapText="1"/>
    </xf>
    <xf numFmtId="3" fontId="10" fillId="0" borderId="4" xfId="0" applyNumberFormat="1" applyFont="1" applyBorder="1" applyAlignment="1">
      <alignment vertical="center" wrapText="1"/>
    </xf>
    <xf numFmtId="9" fontId="10" fillId="0" borderId="4" xfId="0" applyNumberFormat="1" applyFont="1" applyBorder="1" applyAlignment="1">
      <alignment vertical="center" wrapText="1"/>
    </xf>
    <xf numFmtId="9" fontId="7" fillId="0" borderId="4" xfId="2" applyFont="1" applyBorder="1" applyAlignment="1">
      <alignment vertical="center" wrapText="1"/>
    </xf>
    <xf numFmtId="0" fontId="0" fillId="0" borderId="4" xfId="0" applyBorder="1" applyAlignment="1">
      <alignment horizontal="left" vertical="top"/>
    </xf>
    <xf numFmtId="0" fontId="2" fillId="0" borderId="4" xfId="0" applyFont="1" applyBorder="1" applyAlignment="1">
      <alignment horizontal="left" vertical="top"/>
    </xf>
    <xf numFmtId="0" fontId="0" fillId="0" borderId="4" xfId="0" applyBorder="1"/>
    <xf numFmtId="0" fontId="4" fillId="8" borderId="4" xfId="0" applyFont="1" applyFill="1" applyBorder="1" applyAlignment="1">
      <alignment horizontal="left" vertical="top" wrapText="1"/>
    </xf>
    <xf numFmtId="0" fontId="7" fillId="8" borderId="4" xfId="0" applyFont="1" applyFill="1" applyBorder="1" applyAlignment="1">
      <alignment horizontal="left" vertical="top" wrapText="1"/>
    </xf>
    <xf numFmtId="0" fontId="4" fillId="7" borderId="4" xfId="0" applyFont="1" applyFill="1" applyBorder="1" applyAlignment="1">
      <alignment horizontal="left" vertical="top" wrapText="1"/>
    </xf>
    <xf numFmtId="0" fontId="7" fillId="6" borderId="4" xfId="0" applyFont="1" applyFill="1" applyBorder="1" applyAlignment="1">
      <alignment vertical="center" wrapText="1"/>
    </xf>
    <xf numFmtId="1" fontId="7" fillId="7" borderId="4" xfId="0" applyNumberFormat="1" applyFont="1" applyFill="1" applyBorder="1" applyAlignment="1">
      <alignment vertical="center" wrapText="1"/>
    </xf>
    <xf numFmtId="0" fontId="10" fillId="0" borderId="4" xfId="0" applyFont="1" applyBorder="1" applyAlignment="1">
      <alignment vertical="center" wrapText="1"/>
    </xf>
    <xf numFmtId="164" fontId="7" fillId="0" borderId="4" xfId="1" applyNumberFormat="1" applyFont="1" applyFill="1" applyBorder="1" applyAlignment="1">
      <alignment vertical="center" wrapText="1"/>
    </xf>
    <xf numFmtId="9" fontId="7" fillId="3" borderId="4" xfId="0" applyNumberFormat="1" applyFont="1" applyFill="1" applyBorder="1" applyAlignment="1">
      <alignment vertical="center" wrapText="1"/>
    </xf>
    <xf numFmtId="9" fontId="7" fillId="3" borderId="4" xfId="2" applyFont="1" applyFill="1" applyBorder="1" applyAlignment="1">
      <alignment vertical="center" wrapText="1"/>
    </xf>
    <xf numFmtId="0" fontId="7" fillId="10" borderId="4" xfId="0" applyFont="1" applyFill="1" applyBorder="1" applyAlignment="1">
      <alignment horizontal="left" vertical="top" wrapText="1"/>
    </xf>
    <xf numFmtId="0" fontId="0" fillId="7" borderId="4" xfId="0" applyFill="1" applyBorder="1" applyAlignment="1">
      <alignment horizontal="left" vertical="top" wrapText="1"/>
    </xf>
    <xf numFmtId="0" fontId="0" fillId="3" borderId="4" xfId="0" applyFill="1" applyBorder="1" applyAlignment="1">
      <alignment horizontal="left" vertical="top" wrapText="1"/>
    </xf>
    <xf numFmtId="0" fontId="7" fillId="3" borderId="4" xfId="0" applyFont="1" applyFill="1" applyBorder="1" applyAlignment="1">
      <alignment horizontal="left" vertical="top" wrapText="1"/>
    </xf>
    <xf numFmtId="0" fontId="4" fillId="11" borderId="4" xfId="0" applyFont="1" applyFill="1" applyBorder="1" applyAlignment="1">
      <alignment horizontal="left" vertical="top" wrapText="1"/>
    </xf>
    <xf numFmtId="9" fontId="7" fillId="0" borderId="4" xfId="0" applyNumberFormat="1" applyFont="1" applyBorder="1" applyAlignment="1">
      <alignment horizontal="right" vertical="center" wrapText="1"/>
    </xf>
    <xf numFmtId="9" fontId="7" fillId="7" borderId="4" xfId="0" applyNumberFormat="1" applyFont="1" applyFill="1" applyBorder="1" applyAlignment="1">
      <alignment horizontal="right" vertical="center" wrapText="1"/>
    </xf>
    <xf numFmtId="9" fontId="7" fillId="7" borderId="4" xfId="2" applyFont="1" applyFill="1" applyBorder="1" applyAlignment="1">
      <alignment horizontal="right" vertical="center" wrapText="1"/>
    </xf>
    <xf numFmtId="168" fontId="7" fillId="0" borderId="4" xfId="0" applyNumberFormat="1" applyFont="1" applyBorder="1" applyAlignment="1">
      <alignment horizontal="right" vertical="center" wrapText="1"/>
    </xf>
    <xf numFmtId="168" fontId="10" fillId="3" borderId="4" xfId="0" applyNumberFormat="1" applyFont="1" applyFill="1" applyBorder="1" applyAlignment="1">
      <alignment horizontal="right" vertical="center" wrapText="1"/>
    </xf>
    <xf numFmtId="0" fontId="7" fillId="4" borderId="4" xfId="0" applyFont="1" applyFill="1" applyBorder="1" applyAlignment="1">
      <alignment horizontal="left" vertical="top" wrapText="1"/>
    </xf>
    <xf numFmtId="0" fontId="0" fillId="3" borderId="0" xfId="0" applyFill="1"/>
    <xf numFmtId="0" fontId="7" fillId="4" borderId="4" xfId="0" applyFont="1" applyFill="1" applyBorder="1" applyAlignment="1">
      <alignment horizontal="left" vertical="center" wrapText="1"/>
    </xf>
    <xf numFmtId="0" fontId="7" fillId="3" borderId="4" xfId="0" applyFont="1" applyFill="1" applyBorder="1" applyAlignment="1">
      <alignment horizontal="right" vertical="center" wrapText="1"/>
    </xf>
    <xf numFmtId="0" fontId="4" fillId="5" borderId="4" xfId="0" applyFont="1" applyFill="1" applyBorder="1" applyAlignment="1">
      <alignment horizontal="left" vertical="top" wrapText="1"/>
    </xf>
    <xf numFmtId="3" fontId="7" fillId="3" borderId="4" xfId="0" applyNumberFormat="1" applyFont="1" applyFill="1" applyBorder="1" applyAlignment="1">
      <alignment horizontal="right" vertical="center" wrapText="1"/>
    </xf>
    <xf numFmtId="0" fontId="7" fillId="0" borderId="4" xfId="0" applyFont="1" applyBorder="1" applyAlignment="1">
      <alignment vertical="top" wrapText="1"/>
    </xf>
    <xf numFmtId="3" fontId="7" fillId="3" borderId="4" xfId="0" applyNumberFormat="1" applyFont="1" applyFill="1" applyBorder="1" applyAlignment="1">
      <alignment vertical="center" wrapText="1"/>
    </xf>
    <xf numFmtId="3" fontId="10" fillId="0" borderId="4" xfId="0" applyNumberFormat="1" applyFont="1" applyBorder="1" applyAlignment="1">
      <alignment horizontal="right" vertical="center" wrapText="1"/>
    </xf>
    <xf numFmtId="0" fontId="0" fillId="7" borderId="4" xfId="0" applyFill="1" applyBorder="1" applyAlignment="1">
      <alignment vertical="top" wrapText="1"/>
    </xf>
    <xf numFmtId="0" fontId="7" fillId="0" borderId="4" xfId="0" applyFont="1" applyBorder="1" applyAlignment="1">
      <alignment vertical="center" wrapText="1"/>
    </xf>
    <xf numFmtId="0" fontId="4" fillId="0" borderId="4" xfId="0" applyFont="1" applyBorder="1" applyAlignment="1">
      <alignment horizontal="left" vertical="top" wrapText="1"/>
    </xf>
    <xf numFmtId="0" fontId="2" fillId="0" borderId="0" xfId="0" applyFont="1" applyAlignment="1">
      <alignment horizontal="left" vertical="top"/>
    </xf>
    <xf numFmtId="0" fontId="14" fillId="0" borderId="0" xfId="0" applyFont="1" applyBorder="1" applyAlignment="1">
      <alignment vertical="center" wrapText="1"/>
    </xf>
    <xf numFmtId="0" fontId="15" fillId="0" borderId="0" xfId="0" applyFont="1" applyFill="1" applyBorder="1" applyAlignment="1">
      <alignment vertical="center" wrapText="1"/>
    </xf>
    <xf numFmtId="0" fontId="7" fillId="0" borderId="0" xfId="0" applyFont="1" applyFill="1" applyBorder="1" applyAlignment="1">
      <alignment horizontal="left" vertical="top" wrapText="1"/>
    </xf>
    <xf numFmtId="0" fontId="16" fillId="0" borderId="0" xfId="0" applyFont="1"/>
    <xf numFmtId="9" fontId="7" fillId="0" borderId="4" xfId="2" applyNumberFormat="1" applyFont="1" applyFill="1" applyBorder="1" applyAlignment="1">
      <alignment vertical="center" wrapText="1"/>
    </xf>
    <xf numFmtId="9" fontId="7" fillId="3" borderId="4" xfId="2" applyNumberFormat="1" applyFont="1" applyFill="1" applyBorder="1" applyAlignment="1">
      <alignment vertical="center" wrapText="1"/>
    </xf>
    <xf numFmtId="164" fontId="7" fillId="3" borderId="4" xfId="1" applyNumberFormat="1" applyFont="1" applyFill="1" applyBorder="1" applyAlignment="1">
      <alignment vertical="center" wrapText="1"/>
    </xf>
    <xf numFmtId="164" fontId="10" fillId="3" borderId="4" xfId="1" applyNumberFormat="1" applyFont="1" applyFill="1" applyBorder="1" applyAlignment="1">
      <alignment vertical="center" wrapText="1"/>
    </xf>
    <xf numFmtId="9" fontId="7" fillId="3" borderId="4" xfId="0" applyNumberFormat="1" applyFont="1" applyFill="1" applyBorder="1" applyAlignment="1">
      <alignment horizontal="right" vertical="center" wrapText="1"/>
    </xf>
    <xf numFmtId="9" fontId="10" fillId="3" borderId="4" xfId="0" applyNumberFormat="1" applyFont="1" applyFill="1" applyBorder="1" applyAlignment="1">
      <alignment horizontal="right" vertical="center" wrapText="1"/>
    </xf>
    <xf numFmtId="168" fontId="0" fillId="0" borderId="0" xfId="2" applyNumberFormat="1" applyFont="1"/>
    <xf numFmtId="167" fontId="7" fillId="0" borderId="4" xfId="0" applyNumberFormat="1" applyFont="1" applyBorder="1" applyAlignment="1">
      <alignment horizontal="right" vertical="center" wrapText="1"/>
    </xf>
    <xf numFmtId="0" fontId="14" fillId="0" borderId="0" xfId="0" applyFont="1" applyBorder="1" applyAlignment="1">
      <alignment vertical="center" wrapText="1"/>
    </xf>
    <xf numFmtId="43" fontId="7" fillId="7" borderId="4" xfId="1" applyFont="1" applyFill="1" applyBorder="1" applyAlignment="1">
      <alignment horizontal="right" vertical="center" wrapText="1"/>
    </xf>
    <xf numFmtId="0" fontId="7" fillId="0" borderId="4" xfId="0" applyFont="1" applyFill="1" applyBorder="1" applyAlignment="1">
      <alignment vertical="center" wrapText="1"/>
    </xf>
    <xf numFmtId="0" fontId="26" fillId="0" borderId="0" xfId="0" applyFont="1" applyAlignment="1">
      <alignment horizontal="left" vertical="top"/>
    </xf>
    <xf numFmtId="0" fontId="26" fillId="0" borderId="0" xfId="0" applyFont="1"/>
    <xf numFmtId="9" fontId="7" fillId="6" borderId="4" xfId="2" applyFont="1" applyFill="1" applyBorder="1" applyAlignment="1">
      <alignment vertical="top" wrapText="1"/>
    </xf>
    <xf numFmtId="0" fontId="4" fillId="11" borderId="4" xfId="0" applyFont="1" applyFill="1" applyBorder="1" applyAlignment="1">
      <alignment horizontal="left" vertical="top" wrapText="1"/>
    </xf>
    <xf numFmtId="0" fontId="7" fillId="6" borderId="4" xfId="0" applyFont="1" applyFill="1" applyBorder="1" applyAlignment="1">
      <alignment vertical="center" wrapText="1"/>
    </xf>
    <xf numFmtId="0" fontId="24" fillId="0" borderId="0" xfId="0" applyFont="1" applyBorder="1" applyAlignment="1">
      <alignment vertical="center" wrapText="1"/>
    </xf>
    <xf numFmtId="0" fontId="25" fillId="0" borderId="0" xfId="0" applyFont="1" applyFill="1" applyBorder="1" applyAlignment="1">
      <alignment vertical="center" wrapText="1"/>
    </xf>
    <xf numFmtId="0" fontId="7" fillId="4" borderId="4" xfId="0" applyFont="1" applyFill="1" applyBorder="1" applyAlignment="1">
      <alignment horizontal="center" vertical="center" wrapText="1"/>
    </xf>
    <xf numFmtId="0" fontId="7" fillId="0" borderId="8" xfId="0" applyFont="1" applyBorder="1" applyAlignment="1">
      <alignment horizontal="center" vertical="top" wrapText="1"/>
    </xf>
    <xf numFmtId="0" fontId="7" fillId="0" borderId="10" xfId="0" applyFont="1" applyBorder="1" applyAlignment="1">
      <alignment horizontal="center" vertical="top" wrapText="1"/>
    </xf>
    <xf numFmtId="0" fontId="7" fillId="5" borderId="4" xfId="0" applyFont="1" applyFill="1" applyBorder="1" applyAlignment="1">
      <alignment horizontal="left" vertical="top" wrapText="1"/>
    </xf>
    <xf numFmtId="0" fontId="7" fillId="4" borderId="4" xfId="0" applyFont="1" applyFill="1" applyBorder="1" applyAlignment="1">
      <alignment vertical="center" wrapText="1"/>
    </xf>
    <xf numFmtId="0" fontId="7" fillId="0" borderId="4" xfId="0" applyFont="1" applyBorder="1" applyAlignment="1">
      <alignment vertical="center" wrapText="1"/>
    </xf>
    <xf numFmtId="0" fontId="11" fillId="7" borderId="4" xfId="0" applyFont="1" applyFill="1" applyBorder="1" applyAlignment="1">
      <alignment vertical="center" wrapText="1"/>
    </xf>
    <xf numFmtId="0" fontId="4" fillId="11" borderId="8" xfId="0" applyFont="1" applyFill="1" applyBorder="1" applyAlignment="1">
      <alignment horizontal="left" vertical="top" wrapText="1"/>
    </xf>
    <xf numFmtId="0" fontId="4" fillId="11" borderId="9" xfId="0" applyFont="1" applyFill="1" applyBorder="1" applyAlignment="1">
      <alignment horizontal="left" vertical="top" wrapText="1"/>
    </xf>
    <xf numFmtId="0" fontId="4" fillId="11" borderId="10" xfId="0" applyFont="1" applyFill="1" applyBorder="1" applyAlignment="1">
      <alignment horizontal="left" vertical="top" wrapText="1"/>
    </xf>
    <xf numFmtId="0" fontId="4" fillId="4" borderId="4" xfId="0" applyFont="1" applyFill="1" applyBorder="1" applyAlignment="1">
      <alignment horizontal="center" vertical="center" wrapText="1"/>
    </xf>
    <xf numFmtId="0" fontId="7" fillId="10" borderId="4" xfId="0" applyFont="1" applyFill="1" applyBorder="1" applyAlignment="1">
      <alignment horizontal="left" vertical="top" wrapText="1"/>
    </xf>
    <xf numFmtId="0" fontId="9" fillId="5" borderId="4" xfId="0" applyFont="1" applyFill="1" applyBorder="1" applyAlignment="1">
      <alignment horizontal="left" vertical="top" wrapText="1"/>
    </xf>
    <xf numFmtId="0" fontId="7" fillId="0" borderId="4" xfId="0" applyFont="1" applyBorder="1" applyAlignment="1">
      <alignment horizontal="left" vertical="top" wrapText="1"/>
    </xf>
    <xf numFmtId="0" fontId="7" fillId="4" borderId="4" xfId="0" applyFont="1" applyFill="1" applyBorder="1" applyAlignment="1">
      <alignment horizontal="left" vertical="center" wrapText="1"/>
    </xf>
    <xf numFmtId="0" fontId="4" fillId="5" borderId="4" xfId="0" applyFont="1" applyFill="1" applyBorder="1" applyAlignment="1">
      <alignment horizontal="left" vertical="top"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4" fillId="12" borderId="4"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1" fillId="0" borderId="5" xfId="0" applyFont="1" applyBorder="1" applyAlignment="1">
      <alignment horizontal="left" vertical="center" wrapText="1"/>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7" fillId="14" borderId="4" xfId="0" applyFont="1" applyFill="1" applyBorder="1" applyAlignment="1">
      <alignment horizontal="left" vertical="top" wrapText="1"/>
    </xf>
    <xf numFmtId="0" fontId="7" fillId="12" borderId="4" xfId="0" applyFont="1" applyFill="1" applyBorder="1" applyAlignment="1">
      <alignment horizontal="left" vertical="top" wrapText="1"/>
    </xf>
    <xf numFmtId="0" fontId="7" fillId="4" borderId="4" xfId="0" applyFont="1" applyFill="1" applyBorder="1" applyAlignment="1">
      <alignment horizontal="left" vertical="top" wrapText="1"/>
    </xf>
    <xf numFmtId="0" fontId="8" fillId="0" borderId="5" xfId="0" applyFont="1" applyFill="1" applyBorder="1" applyAlignment="1">
      <alignment horizontal="left" vertical="top" wrapText="1"/>
    </xf>
    <xf numFmtId="0" fontId="8" fillId="0" borderId="6" xfId="0" applyFont="1" applyFill="1" applyBorder="1" applyAlignment="1">
      <alignment horizontal="left" vertical="top" wrapText="1"/>
    </xf>
    <xf numFmtId="0" fontId="8" fillId="0" borderId="7" xfId="0" applyFont="1" applyFill="1" applyBorder="1" applyAlignment="1">
      <alignment horizontal="left" vertical="top" wrapText="1"/>
    </xf>
    <xf numFmtId="0" fontId="7" fillId="3" borderId="4" xfId="0" applyFont="1" applyFill="1" applyBorder="1" applyAlignment="1">
      <alignment horizontal="left" vertical="top" wrapText="1"/>
    </xf>
    <xf numFmtId="0" fontId="8" fillId="3" borderId="5" xfId="0" applyFont="1" applyFill="1" applyBorder="1" applyAlignment="1">
      <alignment horizontal="left" vertical="top" wrapText="1"/>
    </xf>
    <xf numFmtId="0" fontId="8" fillId="3" borderId="6" xfId="0" applyFont="1" applyFill="1" applyBorder="1" applyAlignment="1">
      <alignment horizontal="left" vertical="top" wrapText="1"/>
    </xf>
    <xf numFmtId="0" fontId="8" fillId="3" borderId="7" xfId="0" applyFont="1" applyFill="1" applyBorder="1" applyAlignment="1">
      <alignment horizontal="left" vertical="top" wrapText="1"/>
    </xf>
    <xf numFmtId="0" fontId="13" fillId="0" borderId="5" xfId="0" applyFont="1" applyBorder="1" applyAlignment="1">
      <alignment horizontal="left" vertical="top" wrapText="1"/>
    </xf>
    <xf numFmtId="0" fontId="13" fillId="0" borderId="6" xfId="0" applyFont="1" applyBorder="1" applyAlignment="1">
      <alignment horizontal="left" vertical="top" wrapText="1"/>
    </xf>
    <xf numFmtId="0" fontId="13" fillId="0" borderId="7" xfId="0" applyFont="1" applyBorder="1" applyAlignment="1">
      <alignment horizontal="left" vertical="top" wrapText="1"/>
    </xf>
    <xf numFmtId="0" fontId="7" fillId="13" borderId="4" xfId="0" applyFont="1" applyFill="1" applyBorder="1" applyAlignment="1">
      <alignment horizontal="left" vertical="top" wrapText="1"/>
    </xf>
    <xf numFmtId="0" fontId="0" fillId="0" borderId="4" xfId="0" applyBorder="1" applyAlignment="1">
      <alignment horizontal="left" vertical="top" wrapText="1"/>
    </xf>
    <xf numFmtId="0" fontId="10" fillId="12" borderId="4" xfId="0" applyFont="1" applyFill="1" applyBorder="1" applyAlignment="1">
      <alignment horizontal="left" vertical="top" wrapText="1"/>
    </xf>
    <xf numFmtId="0" fontId="8" fillId="0" borderId="4" xfId="0" applyFont="1" applyBorder="1" applyAlignment="1">
      <alignment vertical="center" wrapText="1"/>
    </xf>
    <xf numFmtId="0" fontId="12" fillId="0" borderId="4" xfId="0" applyFont="1" applyBorder="1" applyAlignment="1">
      <alignment horizontal="left" vertical="top" wrapText="1"/>
    </xf>
    <xf numFmtId="0" fontId="7" fillId="0" borderId="4" xfId="0" applyFont="1" applyBorder="1" applyAlignment="1">
      <alignment horizontal="center" vertical="center" wrapText="1"/>
    </xf>
    <xf numFmtId="0" fontId="10" fillId="5" borderId="4" xfId="0" applyFont="1" applyFill="1" applyBorder="1" applyAlignment="1">
      <alignment horizontal="left" vertical="top" wrapText="1"/>
    </xf>
    <xf numFmtId="0" fontId="8" fillId="9" borderId="4" xfId="0" applyFont="1" applyFill="1" applyBorder="1" applyAlignment="1">
      <alignment horizontal="center" vertical="center" wrapText="1"/>
    </xf>
    <xf numFmtId="0" fontId="4" fillId="3" borderId="4" xfId="0" applyFont="1" applyFill="1" applyBorder="1" applyAlignment="1">
      <alignment horizontal="left" vertical="top"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164" fontId="7" fillId="15" borderId="4" xfId="1" applyNumberFormat="1" applyFont="1" applyFill="1" applyBorder="1" applyAlignment="1">
      <alignment vertical="center" wrapText="1"/>
    </xf>
    <xf numFmtId="167" fontId="7" fillId="15" borderId="4" xfId="0" applyNumberFormat="1" applyFont="1" applyFill="1" applyBorder="1" applyAlignment="1">
      <alignment vertical="center" wrapText="1"/>
    </xf>
    <xf numFmtId="9" fontId="7" fillId="15" borderId="4" xfId="2" applyFont="1" applyFill="1" applyBorder="1" applyAlignment="1">
      <alignment vertical="center" wrapText="1"/>
    </xf>
    <xf numFmtId="0" fontId="7" fillId="15" borderId="4" xfId="0" applyFont="1" applyFill="1" applyBorder="1" applyAlignment="1">
      <alignment vertical="center" wrapText="1"/>
    </xf>
    <xf numFmtId="0" fontId="0" fillId="0" borderId="11" xfId="0" applyBorder="1" applyAlignment="1">
      <alignment horizontal="center" wrapText="1"/>
    </xf>
    <xf numFmtId="164" fontId="10" fillId="15" borderId="4" xfId="1" applyNumberFormat="1" applyFont="1" applyFill="1" applyBorder="1" applyAlignment="1">
      <alignment horizontal="right" vertical="center" wrapText="1"/>
    </xf>
    <xf numFmtId="9" fontId="10" fillId="15" borderId="4" xfId="0" applyNumberFormat="1" applyFont="1" applyFill="1" applyBorder="1" applyAlignment="1">
      <alignment horizontal="right" vertical="center" wrapText="1"/>
    </xf>
    <xf numFmtId="0" fontId="7" fillId="15" borderId="4" xfId="0" applyFont="1" applyFill="1" applyBorder="1" applyAlignment="1">
      <alignment horizontal="right" vertical="center" wrapText="1"/>
    </xf>
    <xf numFmtId="1" fontId="7" fillId="7" borderId="4" xfId="0" applyNumberFormat="1" applyFont="1" applyFill="1" applyBorder="1" applyAlignment="1">
      <alignment horizontal="right" vertical="center" wrapText="1"/>
    </xf>
    <xf numFmtId="1" fontId="7" fillId="3" borderId="4" xfId="0" applyNumberFormat="1" applyFont="1" applyFill="1" applyBorder="1" applyAlignment="1">
      <alignment horizontal="right" vertical="center" wrapText="1"/>
    </xf>
    <xf numFmtId="1" fontId="7" fillId="15" borderId="4" xfId="0" applyNumberFormat="1" applyFont="1" applyFill="1" applyBorder="1" applyAlignment="1">
      <alignment horizontal="right" vertical="center" wrapText="1"/>
    </xf>
  </cellXfs>
  <cellStyles count="3">
    <cellStyle name="Comma" xfId="1" builtinId="3"/>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114166</xdr:rowOff>
    </xdr:from>
    <xdr:to>
      <xdr:col>0</xdr:col>
      <xdr:colOff>809625</xdr:colOff>
      <xdr:row>3</xdr:row>
      <xdr:rowOff>154412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114166"/>
          <a:ext cx="762000" cy="588886"/>
        </a:xfrm>
        <a:prstGeom prst="rect">
          <a:avLst/>
        </a:prstGeom>
      </xdr:spPr>
    </xdr:pic>
    <xdr:clientData/>
  </xdr:twoCellAnchor>
  <xdr:twoCellAnchor editAs="oneCell">
    <xdr:from>
      <xdr:col>10</xdr:col>
      <xdr:colOff>600075</xdr:colOff>
      <xdr:row>0</xdr:row>
      <xdr:rowOff>76200</xdr:rowOff>
    </xdr:from>
    <xdr:to>
      <xdr:col>10</xdr:col>
      <xdr:colOff>1285875</xdr:colOff>
      <xdr:row>3</xdr:row>
      <xdr:rowOff>170072</xdr:rowOff>
    </xdr:to>
    <xdr:pic>
      <xdr:nvPicPr>
        <xdr:cNvPr id="3" name="Picture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77558" t="414" r="189" b="52454"/>
        <a:stretch/>
      </xdr:blipFill>
      <xdr:spPr>
        <a:xfrm>
          <a:off x="12068175" y="76200"/>
          <a:ext cx="685800" cy="642512"/>
        </a:xfrm>
        <a:prstGeom prst="rect">
          <a:avLst/>
        </a:prstGeom>
      </xdr:spPr>
    </xdr:pic>
    <xdr:clientData/>
  </xdr:twoCellAnchor>
  <xdr:twoCellAnchor editAs="oneCell">
    <xdr:from>
      <xdr:col>0</xdr:col>
      <xdr:colOff>47625</xdr:colOff>
      <xdr:row>0</xdr:row>
      <xdr:rowOff>114166</xdr:rowOff>
    </xdr:from>
    <xdr:to>
      <xdr:col>0</xdr:col>
      <xdr:colOff>809625</xdr:colOff>
      <xdr:row>3</xdr:row>
      <xdr:rowOff>154412</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25" y="114166"/>
          <a:ext cx="762000" cy="588886"/>
        </a:xfrm>
        <a:prstGeom prst="rect">
          <a:avLst/>
        </a:prstGeom>
      </xdr:spPr>
    </xdr:pic>
    <xdr:clientData/>
  </xdr:twoCellAnchor>
  <xdr:twoCellAnchor editAs="oneCell">
    <xdr:from>
      <xdr:col>10</xdr:col>
      <xdr:colOff>600075</xdr:colOff>
      <xdr:row>0</xdr:row>
      <xdr:rowOff>76200</xdr:rowOff>
    </xdr:from>
    <xdr:to>
      <xdr:col>10</xdr:col>
      <xdr:colOff>1285875</xdr:colOff>
      <xdr:row>3</xdr:row>
      <xdr:rowOff>170072</xdr:rowOff>
    </xdr:to>
    <xdr:pic>
      <xdr:nvPicPr>
        <xdr:cNvPr id="5" name="Picture 4"/>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77558" t="414" r="189" b="52454"/>
        <a:stretch/>
      </xdr:blipFill>
      <xdr:spPr>
        <a:xfrm>
          <a:off x="12068175" y="76200"/>
          <a:ext cx="685800" cy="6425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hank%20Shrestha.LBG-JHANK/Desktop/QPR_Jan-Mar%202019/Sakchyam%20Log%20frame_29%20May%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mens data"/>
      <sheetName val="Sakchyam Log frame_March 2019"/>
      <sheetName val="Sheet1"/>
      <sheetName val="Logframe Summary_ March 2019"/>
      <sheetName val="Impact "/>
      <sheetName val="Outcome"/>
      <sheetName val="Output 1"/>
      <sheetName val="Output 2"/>
      <sheetName val="Output 3 &amp; 4"/>
      <sheetName val="Districtwise beneficiaries"/>
      <sheetName val="Branch-Ext C"/>
      <sheetName val="master working sheet"/>
    </sheetNames>
    <sheetDataSet>
      <sheetData sheetId="0"/>
      <sheetData sheetId="1"/>
      <sheetData sheetId="2"/>
      <sheetData sheetId="3">
        <row r="9">
          <cell r="D9">
            <v>192310905</v>
          </cell>
        </row>
        <row r="36">
          <cell r="D36">
            <v>10</v>
          </cell>
        </row>
        <row r="41">
          <cell r="D41">
            <v>8</v>
          </cell>
        </row>
      </sheetData>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M195"/>
  <sheetViews>
    <sheetView tabSelected="1" view="pageBreakPreview" topLeftCell="F174" zoomScaleNormal="100" zoomScaleSheetLayoutView="100" workbookViewId="0">
      <selection activeCell="J151" sqref="J151"/>
    </sheetView>
  </sheetViews>
  <sheetFormatPr defaultRowHeight="14.4" x14ac:dyDescent="0.3"/>
  <cols>
    <col min="1" max="1" width="12.88671875" style="1" customWidth="1"/>
    <col min="2" max="2" width="23.44140625" customWidth="1"/>
    <col min="3" max="3" width="16.44140625" customWidth="1"/>
    <col min="5" max="5" width="15.6640625" customWidth="1"/>
    <col min="6" max="6" width="17.33203125" customWidth="1"/>
    <col min="7" max="7" width="18.88671875" customWidth="1"/>
    <col min="8" max="8" width="19" customWidth="1"/>
    <col min="9" max="9" width="17.6640625" customWidth="1"/>
    <col min="10" max="10" width="18.6640625" customWidth="1"/>
    <col min="11" max="11" width="19.88671875" style="2" customWidth="1"/>
    <col min="12" max="12" width="24.109375" customWidth="1"/>
  </cols>
  <sheetData>
    <row r="4" spans="1:12" ht="15" thickBot="1" x14ac:dyDescent="0.35"/>
    <row r="5" spans="1:12" ht="40.5" customHeight="1" x14ac:dyDescent="0.3">
      <c r="A5" s="152" t="s">
        <v>164</v>
      </c>
      <c r="B5" s="153"/>
      <c r="C5" s="153"/>
      <c r="D5" s="153"/>
      <c r="E5" s="153"/>
      <c r="F5" s="153"/>
      <c r="G5" s="153"/>
      <c r="H5" s="153"/>
      <c r="I5" s="153"/>
      <c r="J5" s="153"/>
      <c r="K5" s="154"/>
    </row>
    <row r="6" spans="1:12" ht="12.6" customHeight="1" x14ac:dyDescent="0.3">
      <c r="A6" s="151" t="s">
        <v>0</v>
      </c>
      <c r="B6" s="155" t="s">
        <v>1</v>
      </c>
      <c r="C6" s="155"/>
      <c r="D6" s="155"/>
      <c r="E6" s="155"/>
      <c r="F6" s="155"/>
      <c r="G6" s="155"/>
      <c r="H6" s="155"/>
      <c r="I6" s="155"/>
      <c r="J6" s="3"/>
      <c r="K6" s="4" t="s">
        <v>2</v>
      </c>
      <c r="L6" s="4" t="s">
        <v>195</v>
      </c>
    </row>
    <row r="7" spans="1:12" ht="12" customHeight="1" x14ac:dyDescent="0.3">
      <c r="A7" s="151"/>
      <c r="B7" s="155" t="s">
        <v>203</v>
      </c>
      <c r="C7" s="155"/>
      <c r="D7" s="155"/>
      <c r="E7" s="155"/>
      <c r="F7" s="155"/>
      <c r="G7" s="155"/>
      <c r="H7" s="155"/>
      <c r="I7" s="155"/>
      <c r="J7" s="3"/>
      <c r="K7" s="5"/>
    </row>
    <row r="8" spans="1:12" ht="31.95" customHeight="1" x14ac:dyDescent="0.3">
      <c r="A8" s="118" t="s">
        <v>3</v>
      </c>
      <c r="B8" s="104" t="s">
        <v>4</v>
      </c>
      <c r="C8" s="104"/>
      <c r="D8" s="118" t="s">
        <v>5</v>
      </c>
      <c r="E8" s="118" t="s">
        <v>6</v>
      </c>
      <c r="F8" s="118" t="s">
        <v>7</v>
      </c>
      <c r="G8" s="118" t="s">
        <v>8</v>
      </c>
      <c r="H8" s="118" t="s">
        <v>9</v>
      </c>
      <c r="I8" s="118" t="s">
        <v>10</v>
      </c>
      <c r="J8" s="118" t="s">
        <v>11</v>
      </c>
      <c r="K8" s="104"/>
    </row>
    <row r="9" spans="1:12" ht="12.75" hidden="1" customHeight="1" x14ac:dyDescent="0.3">
      <c r="A9" s="118"/>
      <c r="B9" s="104"/>
      <c r="C9" s="104"/>
      <c r="D9" s="118"/>
      <c r="E9" s="118"/>
      <c r="F9" s="118"/>
      <c r="G9" s="118"/>
      <c r="H9" s="118"/>
      <c r="I9" s="118"/>
      <c r="J9" s="118"/>
      <c r="K9" s="104"/>
      <c r="L9">
        <v>28528337.807999998</v>
      </c>
    </row>
    <row r="10" spans="1:12" ht="11.25" hidden="1" customHeight="1" x14ac:dyDescent="0.3">
      <c r="A10" s="151" t="s">
        <v>12</v>
      </c>
      <c r="B10" s="119" t="s">
        <v>13</v>
      </c>
      <c r="C10" s="79" t="s">
        <v>14</v>
      </c>
      <c r="D10" s="6">
        <v>0</v>
      </c>
      <c r="E10" s="7">
        <v>5000</v>
      </c>
      <c r="F10" s="7">
        <v>15000</v>
      </c>
      <c r="G10" s="7">
        <v>30000</v>
      </c>
      <c r="H10" s="7">
        <v>60000</v>
      </c>
      <c r="I10" s="7">
        <v>88000</v>
      </c>
      <c r="J10" s="7"/>
      <c r="K10" s="8"/>
    </row>
    <row r="11" spans="1:12" ht="33" hidden="1" customHeight="1" x14ac:dyDescent="0.3">
      <c r="A11" s="151"/>
      <c r="B11" s="119"/>
      <c r="C11" s="9" t="s">
        <v>15</v>
      </c>
      <c r="D11" s="10">
        <f>D10</f>
        <v>0</v>
      </c>
      <c r="E11" s="11">
        <f t="shared" ref="E11:H11" si="0">E10/29.5*18.5</f>
        <v>3135.593220338983</v>
      </c>
      <c r="F11" s="11">
        <f t="shared" si="0"/>
        <v>9406.7796610169498</v>
      </c>
      <c r="G11" s="11">
        <f t="shared" si="0"/>
        <v>18813.5593220339</v>
      </c>
      <c r="H11" s="11">
        <f t="shared" si="0"/>
        <v>37627.118644067799</v>
      </c>
      <c r="I11" s="11">
        <f>I10/29.5*18.5</f>
        <v>55186.440677966108</v>
      </c>
      <c r="J11" s="11"/>
      <c r="K11" s="8"/>
    </row>
    <row r="12" spans="1:12" ht="9.75" hidden="1" customHeight="1" x14ac:dyDescent="0.3">
      <c r="A12" s="151"/>
      <c r="B12" s="119"/>
      <c r="C12" s="79" t="s">
        <v>16</v>
      </c>
      <c r="D12" s="12"/>
      <c r="E12" s="13">
        <f>E25/(40000/150)</f>
        <v>1356.4285714285713</v>
      </c>
      <c r="F12" s="14">
        <v>9907</v>
      </c>
      <c r="G12" s="6"/>
      <c r="H12" s="6"/>
      <c r="I12" s="15"/>
      <c r="J12" s="15"/>
      <c r="K12" s="8"/>
    </row>
    <row r="13" spans="1:12" ht="13.5" hidden="1" customHeight="1" x14ac:dyDescent="0.3">
      <c r="A13" s="151"/>
      <c r="B13" s="119"/>
      <c r="C13" s="79"/>
      <c r="D13" s="108" t="s">
        <v>17</v>
      </c>
      <c r="E13" s="108"/>
      <c r="F13" s="108"/>
      <c r="G13" s="108"/>
      <c r="H13" s="108"/>
      <c r="I13" s="108"/>
      <c r="J13" s="16"/>
      <c r="K13" s="8"/>
    </row>
    <row r="14" spans="1:12" ht="44.25" hidden="1" customHeight="1" x14ac:dyDescent="0.3">
      <c r="A14" s="151"/>
      <c r="B14" s="119"/>
      <c r="C14" s="79"/>
      <c r="D14" s="146" t="s">
        <v>18</v>
      </c>
      <c r="E14" s="146"/>
      <c r="F14" s="146"/>
      <c r="G14" s="146"/>
      <c r="H14" s="146"/>
      <c r="I14" s="146"/>
      <c r="J14" s="17"/>
      <c r="K14" s="8"/>
    </row>
    <row r="15" spans="1:12" ht="21.75" hidden="1" customHeight="1" x14ac:dyDescent="0.3">
      <c r="A15" s="151"/>
      <c r="B15" s="119"/>
      <c r="C15" s="108"/>
      <c r="D15" s="108" t="s">
        <v>5</v>
      </c>
      <c r="E15" s="108" t="s">
        <v>19</v>
      </c>
      <c r="F15" s="104" t="s">
        <v>20</v>
      </c>
      <c r="G15" s="108" t="s">
        <v>21</v>
      </c>
      <c r="H15" s="108" t="s">
        <v>22</v>
      </c>
      <c r="I15" s="104" t="s">
        <v>23</v>
      </c>
      <c r="J15" s="18"/>
      <c r="K15" s="8"/>
    </row>
    <row r="16" spans="1:12" ht="1.5" hidden="1" customHeight="1" x14ac:dyDescent="0.3">
      <c r="A16" s="151"/>
      <c r="B16" s="119"/>
      <c r="C16" s="108"/>
      <c r="D16" s="108"/>
      <c r="E16" s="108"/>
      <c r="F16" s="104"/>
      <c r="G16" s="108"/>
      <c r="H16" s="108"/>
      <c r="I16" s="104"/>
      <c r="J16" s="18"/>
      <c r="K16" s="8"/>
    </row>
    <row r="17" spans="1:13" ht="8.25" hidden="1" customHeight="1" x14ac:dyDescent="0.3">
      <c r="A17" s="151"/>
      <c r="B17" s="119" t="s">
        <v>24</v>
      </c>
      <c r="C17" s="79" t="s">
        <v>14</v>
      </c>
      <c r="D17" s="79"/>
      <c r="E17" s="19">
        <v>0.3</v>
      </c>
      <c r="F17" s="19">
        <v>0.4</v>
      </c>
      <c r="G17" s="19">
        <v>0.5</v>
      </c>
      <c r="H17" s="19">
        <v>0.5</v>
      </c>
      <c r="I17" s="19">
        <v>0.5</v>
      </c>
      <c r="J17" s="19"/>
      <c r="K17" s="8"/>
    </row>
    <row r="18" spans="1:13" ht="35.25" hidden="1" customHeight="1" x14ac:dyDescent="0.3">
      <c r="A18" s="151"/>
      <c r="B18" s="119"/>
      <c r="C18" s="9" t="s">
        <v>15</v>
      </c>
      <c r="D18" s="9"/>
      <c r="E18" s="20">
        <v>0.3</v>
      </c>
      <c r="F18" s="20">
        <v>0.4</v>
      </c>
      <c r="G18" s="20">
        <v>0.5</v>
      </c>
      <c r="H18" s="20">
        <v>0.5</v>
      </c>
      <c r="I18" s="20">
        <v>0.5</v>
      </c>
      <c r="J18" s="20"/>
      <c r="K18" s="8"/>
    </row>
    <row r="19" spans="1:13" ht="11.25" hidden="1" customHeight="1" x14ac:dyDescent="0.3">
      <c r="A19" s="151"/>
      <c r="B19" s="119"/>
      <c r="C19" s="79" t="s">
        <v>16</v>
      </c>
      <c r="D19" s="21"/>
      <c r="E19" s="19">
        <v>0.24</v>
      </c>
      <c r="F19" s="19">
        <v>0.49</v>
      </c>
      <c r="G19" s="22"/>
      <c r="H19" s="79"/>
      <c r="I19" s="79"/>
      <c r="J19" s="79"/>
      <c r="K19" s="8"/>
    </row>
    <row r="20" spans="1:13" ht="10.5" hidden="1" customHeight="1" x14ac:dyDescent="0.3">
      <c r="A20" s="151"/>
      <c r="B20" s="119"/>
      <c r="C20" s="79"/>
      <c r="D20" s="108" t="s">
        <v>25</v>
      </c>
      <c r="E20" s="108"/>
      <c r="F20" s="108"/>
      <c r="G20" s="108"/>
      <c r="H20" s="108"/>
      <c r="I20" s="108"/>
      <c r="J20" s="16"/>
      <c r="K20" s="8"/>
    </row>
    <row r="21" spans="1:13" ht="48.75" hidden="1" customHeight="1" x14ac:dyDescent="0.3">
      <c r="A21" s="151"/>
      <c r="B21" s="119"/>
      <c r="C21" s="79"/>
      <c r="D21" s="146" t="s">
        <v>26</v>
      </c>
      <c r="E21" s="146"/>
      <c r="F21" s="146"/>
      <c r="G21" s="146"/>
      <c r="H21" s="146"/>
      <c r="I21" s="146"/>
      <c r="J21" s="17"/>
      <c r="K21" s="8"/>
    </row>
    <row r="22" spans="1:13" ht="11.25" hidden="1" customHeight="1" x14ac:dyDescent="0.3">
      <c r="A22" s="151"/>
      <c r="B22" s="119"/>
      <c r="C22" s="23" t="s">
        <v>27</v>
      </c>
      <c r="D22" s="150"/>
      <c r="E22" s="150"/>
      <c r="F22" s="150"/>
      <c r="G22" s="150"/>
      <c r="H22" s="150"/>
      <c r="I22" s="150"/>
      <c r="J22" s="24"/>
      <c r="K22" s="25"/>
    </row>
    <row r="23" spans="1:13" ht="9.75" hidden="1" customHeight="1" x14ac:dyDescent="0.3">
      <c r="A23" s="116" t="s">
        <v>12</v>
      </c>
      <c r="B23" s="149" t="s">
        <v>28</v>
      </c>
      <c r="C23" s="79" t="s">
        <v>14</v>
      </c>
      <c r="D23" s="26">
        <v>0</v>
      </c>
      <c r="E23" s="27">
        <f>(90%*E39)*30%</f>
        <v>270000</v>
      </c>
      <c r="F23" s="27">
        <f>(90%*F39)*30%</f>
        <v>2700000</v>
      </c>
      <c r="G23" s="27">
        <f>(90%*G39)*30%</f>
        <v>6750000</v>
      </c>
      <c r="H23" s="27">
        <f>(90%*H39)*30%</f>
        <v>10800000</v>
      </c>
      <c r="I23" s="27">
        <f>(90%*I39)*30%</f>
        <v>14580000</v>
      </c>
      <c r="J23" s="27"/>
      <c r="K23" s="28"/>
    </row>
    <row r="24" spans="1:13" ht="36" customHeight="1" x14ac:dyDescent="0.3">
      <c r="A24" s="116"/>
      <c r="B24" s="149"/>
      <c r="C24" s="9" t="s">
        <v>29</v>
      </c>
      <c r="D24" s="34">
        <f>D23</f>
        <v>0</v>
      </c>
      <c r="E24" s="35">
        <f>E23/29.5*20.5</f>
        <v>187627.11864406781</v>
      </c>
      <c r="F24" s="35">
        <f t="shared" ref="F24:G24" si="1">F23/29.5*20.5</f>
        <v>1876271.1864406781</v>
      </c>
      <c r="G24" s="35">
        <f t="shared" si="1"/>
        <v>4690677.9661016949</v>
      </c>
      <c r="H24" s="35">
        <v>14310192.24</v>
      </c>
      <c r="I24" s="34" t="s">
        <v>166</v>
      </c>
      <c r="J24" s="29" t="s">
        <v>169</v>
      </c>
      <c r="K24" s="28"/>
      <c r="M24" s="92"/>
    </row>
    <row r="25" spans="1:13" ht="16.95" customHeight="1" x14ac:dyDescent="0.3">
      <c r="A25" s="116"/>
      <c r="B25" s="149"/>
      <c r="C25" s="79" t="s">
        <v>16</v>
      </c>
      <c r="D25" s="12"/>
      <c r="E25" s="32">
        <f>1266*40000/140</f>
        <v>361714.28571428574</v>
      </c>
      <c r="F25" s="32">
        <v>3872677</v>
      </c>
      <c r="G25" s="32">
        <v>13463634</v>
      </c>
      <c r="H25" s="32">
        <v>30522727.180851065</v>
      </c>
      <c r="I25" s="32">
        <v>39402773</v>
      </c>
      <c r="J25" s="161">
        <f>(24%*44937739772)/145</f>
        <v>74379707.208827585</v>
      </c>
      <c r="K25" s="28" t="s">
        <v>30</v>
      </c>
    </row>
    <row r="26" spans="1:13" ht="19.2" customHeight="1" x14ac:dyDescent="0.3">
      <c r="A26" s="116"/>
      <c r="B26" s="149"/>
      <c r="C26" s="79"/>
      <c r="D26" s="108" t="s">
        <v>17</v>
      </c>
      <c r="E26" s="108"/>
      <c r="F26" s="108"/>
      <c r="G26" s="108"/>
      <c r="H26" s="108"/>
      <c r="I26" s="108"/>
      <c r="J26" s="16"/>
      <c r="K26" s="8"/>
    </row>
    <row r="27" spans="1:13" ht="91.95" customHeight="1" x14ac:dyDescent="0.3">
      <c r="A27" s="116"/>
      <c r="B27" s="149"/>
      <c r="C27" s="79"/>
      <c r="D27" s="124" t="s">
        <v>168</v>
      </c>
      <c r="E27" s="125"/>
      <c r="F27" s="125"/>
      <c r="G27" s="125"/>
      <c r="H27" s="125"/>
      <c r="I27" s="125"/>
      <c r="J27" s="126"/>
      <c r="K27" s="8"/>
    </row>
    <row r="28" spans="1:13" ht="50.4" hidden="1" customHeight="1" x14ac:dyDescent="0.3">
      <c r="A28" s="116"/>
      <c r="B28" s="149"/>
      <c r="C28" s="9" t="s">
        <v>31</v>
      </c>
      <c r="D28" s="110"/>
      <c r="E28" s="110"/>
      <c r="F28" s="110"/>
      <c r="G28" s="110"/>
      <c r="H28" s="110"/>
      <c r="I28" s="110"/>
      <c r="J28" s="30"/>
      <c r="K28" s="8"/>
    </row>
    <row r="29" spans="1:13" ht="9.75" customHeight="1" x14ac:dyDescent="0.3">
      <c r="A29" s="116"/>
      <c r="B29" s="104" t="s">
        <v>32</v>
      </c>
      <c r="C29" s="104"/>
      <c r="D29" s="104" t="s">
        <v>5</v>
      </c>
      <c r="E29" s="104" t="s">
        <v>6</v>
      </c>
      <c r="F29" s="104" t="s">
        <v>7</v>
      </c>
      <c r="G29" s="104" t="s">
        <v>8</v>
      </c>
      <c r="H29" s="104" t="s">
        <v>9</v>
      </c>
      <c r="I29" s="104" t="s">
        <v>10</v>
      </c>
      <c r="J29" s="104" t="s">
        <v>11</v>
      </c>
      <c r="K29" s="104"/>
    </row>
    <row r="30" spans="1:13" ht="15.75" customHeight="1" x14ac:dyDescent="0.3">
      <c r="A30" s="116"/>
      <c r="B30" s="104"/>
      <c r="C30" s="104"/>
      <c r="D30" s="104"/>
      <c r="E30" s="104"/>
      <c r="F30" s="104"/>
      <c r="G30" s="104"/>
      <c r="H30" s="104"/>
      <c r="I30" s="104"/>
      <c r="J30" s="104"/>
      <c r="K30" s="104"/>
    </row>
    <row r="31" spans="1:13" ht="15.75" hidden="1" customHeight="1" x14ac:dyDescent="0.3">
      <c r="A31" s="116"/>
      <c r="B31" s="149" t="s">
        <v>33</v>
      </c>
      <c r="C31" s="79" t="s">
        <v>14</v>
      </c>
      <c r="D31" s="26">
        <v>0</v>
      </c>
      <c r="E31" s="27">
        <f t="shared" ref="E31:I32" si="2">E23/2</f>
        <v>135000</v>
      </c>
      <c r="F31" s="27">
        <f t="shared" si="2"/>
        <v>1350000</v>
      </c>
      <c r="G31" s="27">
        <f t="shared" si="2"/>
        <v>3375000</v>
      </c>
      <c r="H31" s="27">
        <f t="shared" si="2"/>
        <v>5400000</v>
      </c>
      <c r="I31" s="27">
        <f t="shared" si="2"/>
        <v>7290000</v>
      </c>
      <c r="J31" s="27"/>
      <c r="K31" s="28"/>
    </row>
    <row r="32" spans="1:13" ht="37.5" customHeight="1" x14ac:dyDescent="0.3">
      <c r="A32" s="116"/>
      <c r="B32" s="149"/>
      <c r="C32" s="9" t="s">
        <v>34</v>
      </c>
      <c r="D32" s="34">
        <f>D31</f>
        <v>0</v>
      </c>
      <c r="E32" s="35">
        <f>E24/2</f>
        <v>93813.559322033907</v>
      </c>
      <c r="F32" s="35">
        <f t="shared" si="2"/>
        <v>938135.59322033904</v>
      </c>
      <c r="G32" s="35">
        <f>G24/2</f>
        <v>2345338.9830508474</v>
      </c>
      <c r="H32" s="35">
        <f>H24/2</f>
        <v>7155096.1200000001</v>
      </c>
      <c r="I32" s="34" t="s">
        <v>170</v>
      </c>
      <c r="J32" s="34" t="s">
        <v>171</v>
      </c>
      <c r="K32" s="28"/>
    </row>
    <row r="33" spans="1:12" ht="16.2" customHeight="1" x14ac:dyDescent="0.3">
      <c r="A33" s="116"/>
      <c r="B33" s="149"/>
      <c r="C33" s="79" t="s">
        <v>16</v>
      </c>
      <c r="D33" s="12"/>
      <c r="E33" s="93">
        <f>52%*E25</f>
        <v>188091.42857142858</v>
      </c>
      <c r="F33" s="93" t="s">
        <v>35</v>
      </c>
      <c r="G33" s="32">
        <v>9135701</v>
      </c>
      <c r="H33" s="32">
        <f>30%*9829688287/141</f>
        <v>20914230.39787234</v>
      </c>
      <c r="I33" s="32">
        <v>27503181</v>
      </c>
      <c r="J33" s="161">
        <f>(24%*28262381744)/145</f>
        <v>46779114.610758618</v>
      </c>
      <c r="K33" s="99"/>
    </row>
    <row r="34" spans="1:12" ht="22.95" customHeight="1" x14ac:dyDescent="0.3">
      <c r="A34" s="116"/>
      <c r="B34" s="149"/>
      <c r="C34" s="79"/>
      <c r="D34" s="108" t="s">
        <v>36</v>
      </c>
      <c r="E34" s="108"/>
      <c r="F34" s="108"/>
      <c r="G34" s="108"/>
      <c r="H34" s="108"/>
      <c r="I34" s="108"/>
      <c r="J34" s="16"/>
      <c r="K34" s="8"/>
    </row>
    <row r="35" spans="1:12" ht="103.5" customHeight="1" x14ac:dyDescent="0.3">
      <c r="A35" s="116"/>
      <c r="B35" s="149"/>
      <c r="C35" s="31"/>
      <c r="D35" s="124" t="s">
        <v>174</v>
      </c>
      <c r="E35" s="125"/>
      <c r="F35" s="125"/>
      <c r="G35" s="125"/>
      <c r="H35" s="125"/>
      <c r="I35" s="125"/>
      <c r="J35" s="126"/>
      <c r="K35" s="8"/>
    </row>
    <row r="36" spans="1:12" ht="3.75" hidden="1" customHeight="1" x14ac:dyDescent="0.3">
      <c r="A36" s="116"/>
      <c r="B36" s="149"/>
      <c r="C36" s="9" t="s">
        <v>31</v>
      </c>
      <c r="D36" s="110" t="s">
        <v>152</v>
      </c>
      <c r="E36" s="110"/>
      <c r="F36" s="110"/>
      <c r="G36" s="110"/>
      <c r="H36" s="110"/>
      <c r="I36" s="110"/>
      <c r="J36" s="30"/>
      <c r="K36" s="8"/>
    </row>
    <row r="37" spans="1:12" ht="15" customHeight="1" x14ac:dyDescent="0.3">
      <c r="A37" s="118" t="s">
        <v>37</v>
      </c>
      <c r="B37" s="104" t="s">
        <v>38</v>
      </c>
      <c r="C37" s="104"/>
      <c r="D37" s="104" t="s">
        <v>5</v>
      </c>
      <c r="E37" s="104" t="s">
        <v>19</v>
      </c>
      <c r="F37" s="104" t="s">
        <v>7</v>
      </c>
      <c r="G37" s="104" t="s">
        <v>8</v>
      </c>
      <c r="H37" s="104" t="s">
        <v>9</v>
      </c>
      <c r="I37" s="104" t="s">
        <v>10</v>
      </c>
      <c r="J37" s="104" t="s">
        <v>11</v>
      </c>
      <c r="K37" s="115" t="s">
        <v>39</v>
      </c>
    </row>
    <row r="38" spans="1:12" ht="8.4" customHeight="1" x14ac:dyDescent="0.3">
      <c r="A38" s="118"/>
      <c r="B38" s="104"/>
      <c r="C38" s="104"/>
      <c r="D38" s="104"/>
      <c r="E38" s="104"/>
      <c r="F38" s="104"/>
      <c r="G38" s="104"/>
      <c r="H38" s="104"/>
      <c r="I38" s="104"/>
      <c r="J38" s="104"/>
      <c r="K38" s="115"/>
    </row>
    <row r="39" spans="1:12" ht="12.75" hidden="1" customHeight="1" x14ac:dyDescent="0.3">
      <c r="A39" s="116" t="s">
        <v>40</v>
      </c>
      <c r="B39" s="107" t="s">
        <v>41</v>
      </c>
      <c r="C39" s="79" t="s">
        <v>14</v>
      </c>
      <c r="D39" s="6" t="s">
        <v>42</v>
      </c>
      <c r="E39" s="32">
        <v>1000000</v>
      </c>
      <c r="F39" s="32">
        <v>10000000</v>
      </c>
      <c r="G39" s="32">
        <v>25000000</v>
      </c>
      <c r="H39" s="32">
        <v>40000000</v>
      </c>
      <c r="I39" s="32">
        <v>54000000</v>
      </c>
      <c r="J39" s="32"/>
      <c r="K39" s="36" t="s">
        <v>43</v>
      </c>
    </row>
    <row r="40" spans="1:12" ht="36.75" customHeight="1" x14ac:dyDescent="0.3">
      <c r="A40" s="116"/>
      <c r="B40" s="107"/>
      <c r="C40" s="9" t="s">
        <v>44</v>
      </c>
      <c r="D40" s="34" t="str">
        <f>D39</f>
        <v>£0</v>
      </c>
      <c r="E40" s="35">
        <f>E39/29.5*20.5</f>
        <v>694915.25423728814</v>
      </c>
      <c r="F40" s="35">
        <f t="shared" ref="F40" si="3">F39/29.5*20.5</f>
        <v>6949152.5423728805</v>
      </c>
      <c r="G40" s="35">
        <f>G39/29.5*20.5</f>
        <v>17372881.355932202</v>
      </c>
      <c r="H40" s="35">
        <f>53000712</f>
        <v>53000712</v>
      </c>
      <c r="I40" s="34" t="s">
        <v>172</v>
      </c>
      <c r="J40" s="34" t="s">
        <v>173</v>
      </c>
      <c r="K40" s="36"/>
    </row>
    <row r="41" spans="1:12" ht="15.6" customHeight="1" x14ac:dyDescent="0.3">
      <c r="A41" s="116"/>
      <c r="B41" s="107"/>
      <c r="C41" s="79" t="s">
        <v>16</v>
      </c>
      <c r="D41" s="21"/>
      <c r="E41" s="32">
        <v>854140</v>
      </c>
      <c r="F41" s="93" t="s">
        <v>45</v>
      </c>
      <c r="G41" s="32">
        <v>58111457</v>
      </c>
      <c r="H41" s="32">
        <v>133635666</v>
      </c>
      <c r="I41" s="32">
        <v>194636814.38885</v>
      </c>
      <c r="J41" s="161">
        <v>194636814.38885</v>
      </c>
      <c r="K41" s="117" t="s">
        <v>46</v>
      </c>
      <c r="L41" s="164" t="s">
        <v>208</v>
      </c>
    </row>
    <row r="42" spans="1:12" ht="21" customHeight="1" x14ac:dyDescent="0.3">
      <c r="A42" s="116"/>
      <c r="B42" s="107"/>
      <c r="C42" s="79"/>
      <c r="D42" s="108" t="s">
        <v>47</v>
      </c>
      <c r="E42" s="108"/>
      <c r="F42" s="108"/>
      <c r="G42" s="108"/>
      <c r="H42" s="108"/>
      <c r="I42" s="108"/>
      <c r="J42" s="16"/>
      <c r="K42" s="117"/>
      <c r="L42" s="164"/>
    </row>
    <row r="43" spans="1:12" s="38" customFormat="1" ht="42" customHeight="1" x14ac:dyDescent="0.3">
      <c r="A43" s="116"/>
      <c r="B43" s="107"/>
      <c r="C43" s="37"/>
      <c r="D43" s="124" t="s">
        <v>159</v>
      </c>
      <c r="E43" s="125"/>
      <c r="F43" s="125"/>
      <c r="G43" s="125"/>
      <c r="H43" s="125"/>
      <c r="I43" s="125"/>
      <c r="J43" s="126"/>
      <c r="K43" s="117"/>
    </row>
    <row r="44" spans="1:12" ht="14.25" hidden="1" customHeight="1" x14ac:dyDescent="0.3">
      <c r="A44" s="116"/>
      <c r="B44" s="107"/>
      <c r="C44" s="9" t="s">
        <v>48</v>
      </c>
      <c r="D44" s="110"/>
      <c r="E44" s="110"/>
      <c r="F44" s="110"/>
      <c r="G44" s="110"/>
      <c r="H44" s="110"/>
      <c r="I44" s="110"/>
      <c r="J44" s="30"/>
      <c r="K44" s="117"/>
    </row>
    <row r="45" spans="1:12" ht="6.6" hidden="1" customHeight="1" x14ac:dyDescent="0.3">
      <c r="A45" s="116"/>
      <c r="B45" s="107"/>
      <c r="C45" s="9" t="s">
        <v>48</v>
      </c>
      <c r="D45" s="110" t="s">
        <v>49</v>
      </c>
      <c r="E45" s="110"/>
      <c r="F45" s="110"/>
      <c r="G45" s="110"/>
      <c r="H45" s="110"/>
      <c r="I45" s="110"/>
      <c r="J45" s="30"/>
      <c r="K45" s="8"/>
    </row>
    <row r="46" spans="1:12" ht="25.2" customHeight="1" x14ac:dyDescent="0.3">
      <c r="A46" s="116"/>
      <c r="B46" s="104" t="s">
        <v>50</v>
      </c>
      <c r="C46" s="104"/>
      <c r="D46" s="104" t="s">
        <v>5</v>
      </c>
      <c r="E46" s="104" t="s">
        <v>19</v>
      </c>
      <c r="F46" s="104" t="s">
        <v>7</v>
      </c>
      <c r="G46" s="104" t="s">
        <v>8</v>
      </c>
      <c r="H46" s="104" t="s">
        <v>9</v>
      </c>
      <c r="I46" s="104" t="s">
        <v>10</v>
      </c>
      <c r="J46" s="104" t="s">
        <v>11</v>
      </c>
      <c r="K46" s="117" t="s">
        <v>51</v>
      </c>
    </row>
    <row r="47" spans="1:12" ht="3" hidden="1" customHeight="1" x14ac:dyDescent="0.3">
      <c r="A47" s="116"/>
      <c r="B47" s="104"/>
      <c r="C47" s="104"/>
      <c r="D47" s="104"/>
      <c r="E47" s="104"/>
      <c r="F47" s="104"/>
      <c r="G47" s="104"/>
      <c r="H47" s="104"/>
      <c r="I47" s="104"/>
      <c r="J47" s="104"/>
      <c r="K47" s="117"/>
    </row>
    <row r="48" spans="1:12" ht="12.75" hidden="1" customHeight="1" x14ac:dyDescent="0.3">
      <c r="A48" s="116"/>
      <c r="B48" s="107" t="s">
        <v>52</v>
      </c>
      <c r="C48" s="79" t="s">
        <v>14</v>
      </c>
      <c r="D48" s="79">
        <v>0</v>
      </c>
      <c r="E48" s="39">
        <v>7000</v>
      </c>
      <c r="F48" s="40">
        <v>73000</v>
      </c>
      <c r="G48" s="40">
        <v>140000</v>
      </c>
      <c r="H48" s="40">
        <v>300000</v>
      </c>
      <c r="I48" s="40">
        <v>400000</v>
      </c>
      <c r="J48" s="40"/>
      <c r="K48" s="36" t="s">
        <v>53</v>
      </c>
    </row>
    <row r="49" spans="1:11" ht="39.75" customHeight="1" x14ac:dyDescent="0.3">
      <c r="A49" s="116"/>
      <c r="B49" s="107"/>
      <c r="C49" s="9" t="s">
        <v>54</v>
      </c>
      <c r="D49" s="9">
        <v>0</v>
      </c>
      <c r="E49" s="41">
        <f>E48/29.5*20.5</f>
        <v>4864.406779661017</v>
      </c>
      <c r="F49" s="41">
        <f t="shared" ref="F49" si="4">F48/29.5*20.5</f>
        <v>50728.813559322036</v>
      </c>
      <c r="G49" s="41">
        <f>G48/29.5*20.5</f>
        <v>97288.135593220344</v>
      </c>
      <c r="H49" s="41">
        <v>302099</v>
      </c>
      <c r="I49" s="41">
        <v>850000</v>
      </c>
      <c r="J49" s="41">
        <v>1590000</v>
      </c>
      <c r="K49" s="117" t="s">
        <v>55</v>
      </c>
    </row>
    <row r="50" spans="1:11" ht="13.2" customHeight="1" x14ac:dyDescent="0.3">
      <c r="A50" s="116"/>
      <c r="B50" s="107"/>
      <c r="C50" s="79" t="s">
        <v>16</v>
      </c>
      <c r="D50" s="21"/>
      <c r="E50" s="40">
        <v>7804</v>
      </c>
      <c r="F50" s="42">
        <v>92829</v>
      </c>
      <c r="G50" s="40">
        <v>208360</v>
      </c>
      <c r="H50" s="40">
        <v>404762</v>
      </c>
      <c r="I50" s="42">
        <v>1088192</v>
      </c>
      <c r="J50" s="160">
        <v>1830788</v>
      </c>
      <c r="K50" s="117"/>
    </row>
    <row r="51" spans="1:11" ht="13.95" customHeight="1" x14ac:dyDescent="0.3">
      <c r="A51" s="116"/>
      <c r="B51" s="107"/>
      <c r="C51" s="148"/>
      <c r="D51" s="108" t="s">
        <v>56</v>
      </c>
      <c r="E51" s="108"/>
      <c r="F51" s="108"/>
      <c r="G51" s="108"/>
      <c r="H51" s="108"/>
      <c r="I51" s="108"/>
      <c r="J51" s="16"/>
      <c r="K51" s="117"/>
    </row>
    <row r="52" spans="1:11" ht="27.75" customHeight="1" x14ac:dyDescent="0.3">
      <c r="A52" s="116"/>
      <c r="B52" s="107"/>
      <c r="C52" s="148"/>
      <c r="D52" s="124" t="s">
        <v>163</v>
      </c>
      <c r="E52" s="125"/>
      <c r="F52" s="125"/>
      <c r="G52" s="125"/>
      <c r="H52" s="125"/>
      <c r="I52" s="125"/>
      <c r="J52" s="126"/>
      <c r="K52" s="117"/>
    </row>
    <row r="53" spans="1:11" ht="0.6" hidden="1" customHeight="1" x14ac:dyDescent="0.3">
      <c r="A53" s="116"/>
      <c r="B53" s="107"/>
      <c r="C53" s="9" t="s">
        <v>48</v>
      </c>
      <c r="D53" s="110"/>
      <c r="E53" s="110"/>
      <c r="F53" s="110"/>
      <c r="G53" s="110"/>
      <c r="H53" s="110"/>
      <c r="I53" s="110"/>
      <c r="J53" s="30"/>
      <c r="K53" s="8"/>
    </row>
    <row r="54" spans="1:11" ht="15" customHeight="1" x14ac:dyDescent="0.3">
      <c r="A54" s="116"/>
      <c r="B54" s="104" t="s">
        <v>57</v>
      </c>
      <c r="C54" s="104"/>
      <c r="D54" s="104" t="s">
        <v>5</v>
      </c>
      <c r="E54" s="104" t="s">
        <v>19</v>
      </c>
      <c r="F54" s="104" t="s">
        <v>7</v>
      </c>
      <c r="G54" s="104" t="s">
        <v>8</v>
      </c>
      <c r="H54" s="104" t="s">
        <v>9</v>
      </c>
      <c r="I54" s="104" t="s">
        <v>10</v>
      </c>
      <c r="J54" s="104" t="s">
        <v>11</v>
      </c>
      <c r="K54" s="144"/>
    </row>
    <row r="55" spans="1:11" ht="6.6" customHeight="1" x14ac:dyDescent="0.3">
      <c r="A55" s="116"/>
      <c r="B55" s="104"/>
      <c r="C55" s="104"/>
      <c r="D55" s="104"/>
      <c r="E55" s="104"/>
      <c r="F55" s="104"/>
      <c r="G55" s="104"/>
      <c r="H55" s="104"/>
      <c r="I55" s="104"/>
      <c r="J55" s="104"/>
      <c r="K55" s="144"/>
    </row>
    <row r="56" spans="1:11" ht="12" hidden="1" customHeight="1" x14ac:dyDescent="0.3">
      <c r="A56" s="116"/>
      <c r="B56" s="107" t="s">
        <v>58</v>
      </c>
      <c r="C56" s="79" t="s">
        <v>14</v>
      </c>
      <c r="D56" s="79">
        <v>0</v>
      </c>
      <c r="E56" s="79">
        <v>600</v>
      </c>
      <c r="F56" s="40">
        <v>2000</v>
      </c>
      <c r="G56" s="40">
        <v>4000</v>
      </c>
      <c r="H56" s="40">
        <v>6000</v>
      </c>
      <c r="I56" s="40">
        <v>8000</v>
      </c>
      <c r="J56" s="40"/>
      <c r="K56" s="43"/>
    </row>
    <row r="57" spans="1:11" ht="37.5" customHeight="1" x14ac:dyDescent="0.3">
      <c r="A57" s="116"/>
      <c r="B57" s="107"/>
      <c r="C57" s="9" t="s">
        <v>44</v>
      </c>
      <c r="D57" s="9">
        <f>D56</f>
        <v>0</v>
      </c>
      <c r="E57" s="41">
        <f>E56/29.5*20.5</f>
        <v>416.94915254237287</v>
      </c>
      <c r="F57" s="41">
        <f t="shared" ref="F57:G57" si="5">F56/29.5*20.5</f>
        <v>1389.8305084745764</v>
      </c>
      <c r="G57" s="41">
        <f t="shared" si="5"/>
        <v>2779.6610169491528</v>
      </c>
      <c r="H57" s="41">
        <v>22897</v>
      </c>
      <c r="I57" s="11" t="s">
        <v>190</v>
      </c>
      <c r="J57" s="11" t="s">
        <v>191</v>
      </c>
      <c r="K57" s="43"/>
    </row>
    <row r="58" spans="1:11" ht="12.75" customHeight="1" x14ac:dyDescent="0.3">
      <c r="A58" s="116"/>
      <c r="B58" s="107"/>
      <c r="C58" s="79" t="s">
        <v>16</v>
      </c>
      <c r="D58" s="21"/>
      <c r="E58" s="79">
        <v>674</v>
      </c>
      <c r="F58" s="44">
        <v>10507</v>
      </c>
      <c r="G58" s="40">
        <v>18317</v>
      </c>
      <c r="H58" s="40">
        <v>42502</v>
      </c>
      <c r="I58" s="88">
        <v>75766</v>
      </c>
      <c r="J58" s="160">
        <v>86430</v>
      </c>
      <c r="K58" s="43"/>
    </row>
    <row r="59" spans="1:11" ht="10.5" customHeight="1" x14ac:dyDescent="0.3">
      <c r="A59" s="116"/>
      <c r="B59" s="107"/>
      <c r="C59" s="79"/>
      <c r="D59" s="108" t="s">
        <v>59</v>
      </c>
      <c r="E59" s="108"/>
      <c r="F59" s="108"/>
      <c r="G59" s="108"/>
      <c r="H59" s="108"/>
      <c r="I59" s="108"/>
      <c r="J59" s="16"/>
      <c r="K59" s="43"/>
    </row>
    <row r="60" spans="1:11" ht="27.75" customHeight="1" x14ac:dyDescent="0.3">
      <c r="A60" s="116"/>
      <c r="B60" s="107"/>
      <c r="C60" s="79"/>
      <c r="D60" s="124" t="s">
        <v>175</v>
      </c>
      <c r="E60" s="125"/>
      <c r="F60" s="125"/>
      <c r="G60" s="125"/>
      <c r="H60" s="125"/>
      <c r="I60" s="125"/>
      <c r="J60" s="126"/>
      <c r="K60" s="43"/>
    </row>
    <row r="61" spans="1:11" ht="4.95" hidden="1" customHeight="1" x14ac:dyDescent="0.3">
      <c r="A61" s="116"/>
      <c r="B61" s="107"/>
      <c r="C61" s="9" t="s">
        <v>48</v>
      </c>
      <c r="D61" s="110"/>
      <c r="E61" s="110"/>
      <c r="F61" s="110"/>
      <c r="G61" s="110"/>
      <c r="H61" s="110"/>
      <c r="I61" s="110"/>
      <c r="J61" s="30"/>
      <c r="K61" s="8"/>
    </row>
    <row r="62" spans="1:11" ht="15" customHeight="1" x14ac:dyDescent="0.3">
      <c r="A62" s="116"/>
      <c r="B62" s="104" t="s">
        <v>60</v>
      </c>
      <c r="C62" s="104"/>
      <c r="D62" s="104" t="s">
        <v>61</v>
      </c>
      <c r="E62" s="104" t="s">
        <v>19</v>
      </c>
      <c r="F62" s="104" t="s">
        <v>62</v>
      </c>
      <c r="G62" s="104" t="s">
        <v>8</v>
      </c>
      <c r="H62" s="104" t="s">
        <v>9</v>
      </c>
      <c r="I62" s="104" t="s">
        <v>10</v>
      </c>
      <c r="J62" s="104" t="s">
        <v>11</v>
      </c>
      <c r="K62" s="144"/>
    </row>
    <row r="63" spans="1:11" ht="6" customHeight="1" x14ac:dyDescent="0.3">
      <c r="A63" s="116"/>
      <c r="B63" s="104"/>
      <c r="C63" s="104"/>
      <c r="D63" s="104"/>
      <c r="E63" s="104"/>
      <c r="F63" s="104"/>
      <c r="G63" s="104"/>
      <c r="H63" s="104"/>
      <c r="I63" s="104"/>
      <c r="J63" s="104"/>
      <c r="K63" s="144"/>
    </row>
    <row r="64" spans="1:11" ht="12.75" hidden="1" customHeight="1" x14ac:dyDescent="0.3">
      <c r="A64" s="116"/>
      <c r="B64" s="107" t="s">
        <v>63</v>
      </c>
      <c r="C64" s="79" t="s">
        <v>14</v>
      </c>
      <c r="D64" s="79"/>
      <c r="E64" s="19">
        <v>0.1</v>
      </c>
      <c r="F64" s="19">
        <v>0.3</v>
      </c>
      <c r="G64" s="19">
        <v>0.4</v>
      </c>
      <c r="H64" s="19">
        <v>0.5</v>
      </c>
      <c r="I64" s="19">
        <v>0.5</v>
      </c>
      <c r="J64" s="19"/>
      <c r="K64" s="43"/>
    </row>
    <row r="65" spans="1:12" ht="34.5" customHeight="1" x14ac:dyDescent="0.3">
      <c r="A65" s="116"/>
      <c r="B65" s="107"/>
      <c r="C65" s="9" t="s">
        <v>34</v>
      </c>
      <c r="D65" s="9">
        <v>0</v>
      </c>
      <c r="E65" s="20">
        <v>0.1</v>
      </c>
      <c r="F65" s="20">
        <v>0.3</v>
      </c>
      <c r="G65" s="20">
        <v>0.4</v>
      </c>
      <c r="H65" s="20">
        <v>0.5</v>
      </c>
      <c r="I65" s="20">
        <v>0.5</v>
      </c>
      <c r="J65" s="20">
        <v>0.5</v>
      </c>
      <c r="K65" s="43"/>
    </row>
    <row r="66" spans="1:12" ht="13.5" customHeight="1" x14ac:dyDescent="0.3">
      <c r="A66" s="116"/>
      <c r="B66" s="107"/>
      <c r="C66" s="79" t="s">
        <v>16</v>
      </c>
      <c r="D66" s="21"/>
      <c r="E66" s="19">
        <v>0.86</v>
      </c>
      <c r="F66" s="45">
        <v>0.59</v>
      </c>
      <c r="G66" s="19">
        <v>0.64</v>
      </c>
      <c r="H66" s="46">
        <v>0.6366704384304851</v>
      </c>
      <c r="I66" s="58">
        <v>0.55000000000000004</v>
      </c>
      <c r="J66" s="162">
        <v>0.56000000000000005</v>
      </c>
      <c r="K66" s="43"/>
    </row>
    <row r="67" spans="1:12" x14ac:dyDescent="0.3">
      <c r="A67" s="116"/>
      <c r="B67" s="107"/>
      <c r="C67" s="79"/>
      <c r="D67" s="108" t="s">
        <v>64</v>
      </c>
      <c r="E67" s="108"/>
      <c r="F67" s="108"/>
      <c r="G67" s="108"/>
      <c r="H67" s="108"/>
      <c r="I67" s="108"/>
      <c r="J67" s="16"/>
      <c r="K67" s="43"/>
    </row>
    <row r="68" spans="1:12" ht="38.25" customHeight="1" x14ac:dyDescent="0.3">
      <c r="A68" s="116"/>
      <c r="B68" s="107"/>
      <c r="C68" s="79"/>
      <c r="D68" s="124" t="s">
        <v>65</v>
      </c>
      <c r="E68" s="125"/>
      <c r="F68" s="125"/>
      <c r="G68" s="125"/>
      <c r="H68" s="125"/>
      <c r="I68" s="125"/>
      <c r="J68" s="126"/>
      <c r="K68" s="43"/>
    </row>
    <row r="69" spans="1:12" ht="39" hidden="1" customHeight="1" x14ac:dyDescent="0.3">
      <c r="A69" s="116"/>
      <c r="B69" s="107"/>
      <c r="C69" s="9" t="s">
        <v>48</v>
      </c>
      <c r="D69" s="110" t="s">
        <v>66</v>
      </c>
      <c r="E69" s="110"/>
      <c r="F69" s="110"/>
      <c r="G69" s="110"/>
      <c r="H69" s="110"/>
      <c r="I69" s="110"/>
      <c r="J69" s="30"/>
      <c r="K69" s="8"/>
    </row>
    <row r="70" spans="1:12" ht="0.75" hidden="1" customHeight="1" x14ac:dyDescent="0.3">
      <c r="A70" s="47"/>
      <c r="B70" s="48"/>
      <c r="C70" s="49"/>
      <c r="D70" s="146"/>
      <c r="E70" s="146"/>
      <c r="F70" s="146"/>
      <c r="G70" s="146"/>
      <c r="H70" s="146"/>
      <c r="I70" s="146"/>
      <c r="J70" s="17"/>
      <c r="K70" s="47"/>
    </row>
    <row r="71" spans="1:12" ht="10.5" customHeight="1" x14ac:dyDescent="0.3">
      <c r="A71" s="100" t="s">
        <v>67</v>
      </c>
      <c r="B71" s="50" t="s">
        <v>68</v>
      </c>
      <c r="C71" s="21"/>
      <c r="D71" s="21" t="s">
        <v>69</v>
      </c>
      <c r="E71" s="21" t="s">
        <v>70</v>
      </c>
      <c r="F71" s="21"/>
      <c r="G71" s="21"/>
      <c r="H71" s="21" t="s">
        <v>71</v>
      </c>
      <c r="I71" s="21" t="s">
        <v>72</v>
      </c>
      <c r="J71" s="21"/>
      <c r="K71" s="51"/>
    </row>
    <row r="72" spans="1:12" ht="11.25" customHeight="1" x14ac:dyDescent="0.3">
      <c r="A72" s="100"/>
      <c r="B72" s="52" t="s">
        <v>153</v>
      </c>
      <c r="C72" s="79"/>
      <c r="D72" s="79"/>
      <c r="E72" s="79"/>
      <c r="F72" s="79"/>
      <c r="G72" s="79"/>
      <c r="H72" s="79"/>
      <c r="I72" s="79"/>
      <c r="J72" s="79"/>
      <c r="K72" s="36"/>
    </row>
    <row r="73" spans="1:12" ht="2.25" hidden="1" customHeight="1" x14ac:dyDescent="0.3">
      <c r="A73" s="47"/>
      <c r="B73" s="48"/>
      <c r="C73" s="49"/>
      <c r="D73" s="49"/>
      <c r="E73" s="49"/>
      <c r="F73" s="49"/>
      <c r="G73" s="49"/>
      <c r="H73" s="49"/>
      <c r="I73" s="49"/>
      <c r="J73" s="49"/>
      <c r="K73" s="47"/>
    </row>
    <row r="74" spans="1:12" ht="11.25" customHeight="1" x14ac:dyDescent="0.3">
      <c r="A74" s="100" t="s">
        <v>73</v>
      </c>
      <c r="B74" s="50" t="s">
        <v>74</v>
      </c>
      <c r="C74" s="21"/>
      <c r="D74" s="101"/>
      <c r="E74" s="101"/>
      <c r="F74" s="101"/>
      <c r="G74" s="101"/>
      <c r="H74" s="101"/>
      <c r="I74" s="101"/>
      <c r="J74" s="53"/>
      <c r="K74" s="25"/>
    </row>
    <row r="75" spans="1:12" ht="13.2" customHeight="1" x14ac:dyDescent="0.3">
      <c r="A75" s="100"/>
      <c r="B75" s="147" t="s">
        <v>75</v>
      </c>
      <c r="C75" s="147"/>
      <c r="D75" s="101"/>
      <c r="E75" s="101"/>
      <c r="F75" s="101"/>
      <c r="G75" s="101"/>
      <c r="H75" s="101"/>
      <c r="I75" s="101"/>
      <c r="J75" s="53"/>
      <c r="K75" s="25"/>
    </row>
    <row r="76" spans="1:12" ht="1.5" customHeight="1" x14ac:dyDescent="0.3">
      <c r="A76" s="47"/>
      <c r="B76" s="48"/>
      <c r="C76" s="49"/>
      <c r="D76" s="49"/>
      <c r="E76" s="49"/>
      <c r="F76" s="49"/>
      <c r="G76" s="49"/>
      <c r="H76" s="49"/>
      <c r="I76" s="49"/>
      <c r="J76" s="49"/>
      <c r="K76" s="47"/>
    </row>
    <row r="77" spans="1:12" ht="15" customHeight="1" x14ac:dyDescent="0.3">
      <c r="A77" s="118" t="s">
        <v>76</v>
      </c>
      <c r="B77" s="104" t="s">
        <v>77</v>
      </c>
      <c r="C77" s="104"/>
      <c r="D77" s="104" t="s">
        <v>61</v>
      </c>
      <c r="E77" s="104" t="s">
        <v>19</v>
      </c>
      <c r="F77" s="104" t="s">
        <v>7</v>
      </c>
      <c r="G77" s="104" t="s">
        <v>8</v>
      </c>
      <c r="H77" s="104" t="s">
        <v>9</v>
      </c>
      <c r="I77" s="104" t="s">
        <v>10</v>
      </c>
      <c r="J77" s="104" t="s">
        <v>11</v>
      </c>
      <c r="K77" s="115" t="s">
        <v>78</v>
      </c>
      <c r="L77" s="156" t="s">
        <v>204</v>
      </c>
    </row>
    <row r="78" spans="1:12" ht="9.75" customHeight="1" x14ac:dyDescent="0.3">
      <c r="A78" s="118"/>
      <c r="B78" s="104"/>
      <c r="C78" s="104"/>
      <c r="D78" s="104"/>
      <c r="E78" s="104"/>
      <c r="F78" s="104"/>
      <c r="G78" s="104"/>
      <c r="H78" s="104"/>
      <c r="I78" s="104"/>
      <c r="J78" s="104"/>
      <c r="K78" s="115"/>
      <c r="L78" s="157"/>
    </row>
    <row r="79" spans="1:12" ht="9.75" hidden="1" customHeight="1" x14ac:dyDescent="0.3">
      <c r="A79" s="116" t="s">
        <v>79</v>
      </c>
      <c r="B79" s="131" t="s">
        <v>80</v>
      </c>
      <c r="C79" s="79" t="s">
        <v>14</v>
      </c>
      <c r="D79" s="79">
        <v>0</v>
      </c>
      <c r="E79" s="79">
        <v>2</v>
      </c>
      <c r="F79" s="79">
        <v>4</v>
      </c>
      <c r="G79" s="79">
        <v>6</v>
      </c>
      <c r="H79" s="79">
        <v>10</v>
      </c>
      <c r="I79" s="79">
        <v>12</v>
      </c>
      <c r="J79" s="79"/>
      <c r="K79" s="117" t="s">
        <v>81</v>
      </c>
      <c r="L79" s="157"/>
    </row>
    <row r="80" spans="1:12" ht="39" customHeight="1" x14ac:dyDescent="0.3">
      <c r="A80" s="116"/>
      <c r="B80" s="131"/>
      <c r="C80" s="9" t="s">
        <v>34</v>
      </c>
      <c r="D80" s="9">
        <v>0</v>
      </c>
      <c r="E80" s="9">
        <v>2</v>
      </c>
      <c r="F80" s="9">
        <v>4</v>
      </c>
      <c r="G80" s="9">
        <v>6</v>
      </c>
      <c r="H80" s="9">
        <v>8</v>
      </c>
      <c r="I80" s="54">
        <v>10</v>
      </c>
      <c r="J80" s="54">
        <v>11</v>
      </c>
      <c r="K80" s="117"/>
      <c r="L80" s="157"/>
    </row>
    <row r="81" spans="1:12" ht="17.399999999999999" customHeight="1" x14ac:dyDescent="0.3">
      <c r="A81" s="116"/>
      <c r="B81" s="131"/>
      <c r="C81" s="79" t="s">
        <v>16</v>
      </c>
      <c r="D81" s="21"/>
      <c r="E81" s="79">
        <v>2</v>
      </c>
      <c r="F81" s="55">
        <v>5</v>
      </c>
      <c r="G81" s="79">
        <v>6</v>
      </c>
      <c r="H81" s="31">
        <v>8</v>
      </c>
      <c r="I81" s="31">
        <v>10</v>
      </c>
      <c r="J81" s="163">
        <v>10</v>
      </c>
      <c r="K81" s="117"/>
      <c r="L81" s="157"/>
    </row>
    <row r="82" spans="1:12" ht="19.2" customHeight="1" x14ac:dyDescent="0.3">
      <c r="A82" s="116"/>
      <c r="B82" s="131"/>
      <c r="C82" s="108" t="s">
        <v>82</v>
      </c>
      <c r="D82" s="108"/>
      <c r="E82" s="108"/>
      <c r="F82" s="108"/>
      <c r="G82" s="108"/>
      <c r="H82" s="108"/>
      <c r="I82" s="108"/>
      <c r="J82" s="16"/>
      <c r="K82" s="117" t="s">
        <v>83</v>
      </c>
      <c r="L82" s="157"/>
    </row>
    <row r="83" spans="1:12" ht="37.950000000000003" customHeight="1" x14ac:dyDescent="0.3">
      <c r="A83" s="116"/>
      <c r="B83" s="131"/>
      <c r="C83" s="140" t="s">
        <v>165</v>
      </c>
      <c r="D83" s="141"/>
      <c r="E83" s="141"/>
      <c r="F83" s="141"/>
      <c r="G83" s="141"/>
      <c r="H83" s="141"/>
      <c r="I83" s="141"/>
      <c r="J83" s="142"/>
      <c r="K83" s="117"/>
      <c r="L83" s="158"/>
    </row>
    <row r="84" spans="1:12" ht="1.95" customHeight="1" x14ac:dyDescent="0.3">
      <c r="A84" s="116"/>
      <c r="B84" s="131"/>
      <c r="C84" s="9" t="s">
        <v>84</v>
      </c>
      <c r="D84" s="110"/>
      <c r="E84" s="110"/>
      <c r="F84" s="110"/>
      <c r="G84" s="110"/>
      <c r="H84" s="110"/>
      <c r="I84" s="110"/>
      <c r="J84" s="30"/>
      <c r="K84" s="8"/>
    </row>
    <row r="85" spans="1:12" ht="15" customHeight="1" x14ac:dyDescent="0.3">
      <c r="A85" s="116"/>
      <c r="B85" s="104" t="s">
        <v>85</v>
      </c>
      <c r="C85" s="104"/>
      <c r="D85" s="104" t="s">
        <v>61</v>
      </c>
      <c r="E85" s="104" t="s">
        <v>19</v>
      </c>
      <c r="F85" s="104" t="s">
        <v>7</v>
      </c>
      <c r="G85" s="104" t="s">
        <v>8</v>
      </c>
      <c r="H85" s="104" t="s">
        <v>9</v>
      </c>
      <c r="I85" s="104" t="s">
        <v>10</v>
      </c>
      <c r="J85" s="104" t="s">
        <v>11</v>
      </c>
      <c r="K85" s="144"/>
      <c r="L85" s="159" t="s">
        <v>205</v>
      </c>
    </row>
    <row r="86" spans="1:12" ht="8.25" customHeight="1" x14ac:dyDescent="0.3">
      <c r="A86" s="116"/>
      <c r="B86" s="104"/>
      <c r="C86" s="104"/>
      <c r="D86" s="104"/>
      <c r="E86" s="104"/>
      <c r="F86" s="104"/>
      <c r="G86" s="104"/>
      <c r="H86" s="104"/>
      <c r="I86" s="104"/>
      <c r="J86" s="104"/>
      <c r="K86" s="144"/>
      <c r="L86" s="159"/>
    </row>
    <row r="87" spans="1:12" ht="11.25" hidden="1" customHeight="1" x14ac:dyDescent="0.3">
      <c r="A87" s="116"/>
      <c r="B87" s="145" t="s">
        <v>86</v>
      </c>
      <c r="C87" s="79" t="s">
        <v>14</v>
      </c>
      <c r="D87" s="79">
        <v>0</v>
      </c>
      <c r="E87" s="79">
        <v>1</v>
      </c>
      <c r="F87" s="79">
        <v>2</v>
      </c>
      <c r="G87" s="79">
        <v>5</v>
      </c>
      <c r="H87" s="79">
        <v>6</v>
      </c>
      <c r="I87" s="79">
        <v>7</v>
      </c>
      <c r="J87" s="79"/>
      <c r="K87" s="43"/>
      <c r="L87" s="159"/>
    </row>
    <row r="88" spans="1:12" ht="37.5" customHeight="1" x14ac:dyDescent="0.3">
      <c r="A88" s="116"/>
      <c r="B88" s="145"/>
      <c r="C88" s="9" t="s">
        <v>34</v>
      </c>
      <c r="D88" s="9">
        <v>0</v>
      </c>
      <c r="E88" s="9">
        <v>1</v>
      </c>
      <c r="F88" s="9">
        <v>2</v>
      </c>
      <c r="G88" s="9">
        <v>3</v>
      </c>
      <c r="H88" s="9">
        <v>4</v>
      </c>
      <c r="I88" s="54">
        <v>6</v>
      </c>
      <c r="J88" s="54">
        <v>7</v>
      </c>
      <c r="K88" s="43"/>
      <c r="L88" s="159"/>
    </row>
    <row r="89" spans="1:12" ht="11.25" customHeight="1" x14ac:dyDescent="0.3">
      <c r="A89" s="116"/>
      <c r="B89" s="145"/>
      <c r="C89" s="79" t="s">
        <v>16</v>
      </c>
      <c r="D89" s="21"/>
      <c r="E89" s="56">
        <v>1</v>
      </c>
      <c r="F89" s="79">
        <v>2</v>
      </c>
      <c r="G89" s="79">
        <v>3</v>
      </c>
      <c r="H89" s="31">
        <v>4</v>
      </c>
      <c r="I89" s="31">
        <v>6</v>
      </c>
      <c r="J89" s="163">
        <v>6</v>
      </c>
      <c r="K89" s="43"/>
      <c r="L89" s="159"/>
    </row>
    <row r="90" spans="1:12" ht="12" customHeight="1" x14ac:dyDescent="0.3">
      <c r="A90" s="116"/>
      <c r="B90" s="145"/>
      <c r="C90" s="108" t="s">
        <v>87</v>
      </c>
      <c r="D90" s="108"/>
      <c r="E90" s="108"/>
      <c r="F90" s="108"/>
      <c r="G90" s="108"/>
      <c r="H90" s="108"/>
      <c r="I90" s="108"/>
      <c r="J90" s="16"/>
      <c r="K90" s="43"/>
      <c r="L90" s="159"/>
    </row>
    <row r="91" spans="1:12" ht="31.95" customHeight="1" x14ac:dyDescent="0.3">
      <c r="A91" s="116"/>
      <c r="B91" s="145"/>
      <c r="C91" s="124" t="s">
        <v>176</v>
      </c>
      <c r="D91" s="125"/>
      <c r="E91" s="125"/>
      <c r="F91" s="125"/>
      <c r="G91" s="125"/>
      <c r="H91" s="125"/>
      <c r="I91" s="125"/>
      <c r="J91" s="126"/>
      <c r="K91" s="43"/>
      <c r="L91" s="159"/>
    </row>
    <row r="92" spans="1:12" ht="0.6" hidden="1" customHeight="1" x14ac:dyDescent="0.3">
      <c r="A92" s="116"/>
      <c r="B92" s="145"/>
      <c r="C92" s="9" t="s">
        <v>84</v>
      </c>
      <c r="D92" s="110"/>
      <c r="E92" s="110"/>
      <c r="F92" s="110"/>
      <c r="G92" s="110"/>
      <c r="H92" s="110"/>
      <c r="I92" s="110"/>
      <c r="J92" s="30"/>
      <c r="K92" s="8"/>
    </row>
    <row r="93" spans="1:12" ht="15" customHeight="1" x14ac:dyDescent="0.3">
      <c r="A93" s="116"/>
      <c r="B93" s="104" t="s">
        <v>88</v>
      </c>
      <c r="C93" s="104"/>
      <c r="D93" s="104" t="s">
        <v>61</v>
      </c>
      <c r="E93" s="104" t="s">
        <v>19</v>
      </c>
      <c r="F93" s="104" t="s">
        <v>7</v>
      </c>
      <c r="G93" s="104" t="s">
        <v>8</v>
      </c>
      <c r="H93" s="104" t="s">
        <v>9</v>
      </c>
      <c r="I93" s="104" t="s">
        <v>10</v>
      </c>
      <c r="J93" s="104" t="s">
        <v>11</v>
      </c>
      <c r="K93" s="43"/>
      <c r="L93" s="156" t="s">
        <v>197</v>
      </c>
    </row>
    <row r="94" spans="1:12" ht="8.4" customHeight="1" x14ac:dyDescent="0.3">
      <c r="A94" s="116"/>
      <c r="B94" s="104"/>
      <c r="C94" s="104"/>
      <c r="D94" s="104"/>
      <c r="E94" s="104"/>
      <c r="F94" s="104"/>
      <c r="G94" s="104"/>
      <c r="H94" s="104"/>
      <c r="I94" s="104"/>
      <c r="J94" s="104"/>
      <c r="K94" s="43"/>
      <c r="L94" s="157"/>
    </row>
    <row r="95" spans="1:12" ht="11.25" hidden="1" customHeight="1" x14ac:dyDescent="0.3">
      <c r="A95" s="116"/>
      <c r="B95" s="143" t="s">
        <v>89</v>
      </c>
      <c r="C95" s="79" t="s">
        <v>14</v>
      </c>
      <c r="D95" s="79">
        <v>0</v>
      </c>
      <c r="E95" s="79">
        <v>3</v>
      </c>
      <c r="F95" s="79">
        <v>5</v>
      </c>
      <c r="G95" s="79">
        <v>6</v>
      </c>
      <c r="H95" s="79">
        <v>9</v>
      </c>
      <c r="I95" s="31">
        <v>9</v>
      </c>
      <c r="J95" s="31"/>
      <c r="K95" s="43"/>
      <c r="L95" s="157"/>
    </row>
    <row r="96" spans="1:12" ht="35.4" customHeight="1" x14ac:dyDescent="0.3">
      <c r="A96" s="116"/>
      <c r="B96" s="143"/>
      <c r="C96" s="9" t="s">
        <v>34</v>
      </c>
      <c r="D96" s="9">
        <v>0</v>
      </c>
      <c r="E96" s="9">
        <v>3</v>
      </c>
      <c r="F96" s="9">
        <v>5</v>
      </c>
      <c r="G96" s="9">
        <v>6</v>
      </c>
      <c r="H96" s="54">
        <v>7</v>
      </c>
      <c r="I96" s="54">
        <v>8</v>
      </c>
      <c r="J96" s="54">
        <v>9</v>
      </c>
      <c r="K96" s="43"/>
      <c r="L96" s="157"/>
    </row>
    <row r="97" spans="1:12" ht="11.25" customHeight="1" x14ac:dyDescent="0.3">
      <c r="A97" s="116"/>
      <c r="B97" s="143"/>
      <c r="C97" s="79" t="s">
        <v>16</v>
      </c>
      <c r="D97" s="21"/>
      <c r="E97" s="79">
        <v>4</v>
      </c>
      <c r="F97" s="55">
        <v>6</v>
      </c>
      <c r="G97" s="79">
        <v>6</v>
      </c>
      <c r="H97" s="96">
        <v>6</v>
      </c>
      <c r="I97" s="31">
        <v>8</v>
      </c>
      <c r="J97" s="163">
        <f>8+2</f>
        <v>10</v>
      </c>
      <c r="K97" s="43"/>
      <c r="L97" s="157"/>
    </row>
    <row r="98" spans="1:12" ht="22.2" customHeight="1" x14ac:dyDescent="0.3">
      <c r="A98" s="116"/>
      <c r="B98" s="143"/>
      <c r="C98" s="108" t="s">
        <v>90</v>
      </c>
      <c r="D98" s="108"/>
      <c r="E98" s="108"/>
      <c r="F98" s="108"/>
      <c r="G98" s="108"/>
      <c r="H98" s="108"/>
      <c r="I98" s="108"/>
      <c r="J98" s="16"/>
      <c r="K98" s="43"/>
      <c r="L98" s="157"/>
    </row>
    <row r="99" spans="1:12" ht="63" customHeight="1" x14ac:dyDescent="0.3">
      <c r="A99" s="116"/>
      <c r="B99" s="143"/>
      <c r="C99" s="124" t="s">
        <v>206</v>
      </c>
      <c r="D99" s="125"/>
      <c r="E99" s="125"/>
      <c r="F99" s="125"/>
      <c r="G99" s="125"/>
      <c r="H99" s="125"/>
      <c r="I99" s="125"/>
      <c r="J99" s="126"/>
      <c r="K99" s="43"/>
      <c r="L99" s="158"/>
    </row>
    <row r="100" spans="1:12" ht="0.75" hidden="1" customHeight="1" x14ac:dyDescent="0.3">
      <c r="A100" s="116"/>
      <c r="B100" s="143"/>
      <c r="C100" s="9" t="s">
        <v>84</v>
      </c>
      <c r="D100" s="110"/>
      <c r="E100" s="110"/>
      <c r="F100" s="110"/>
      <c r="G100" s="110"/>
      <c r="H100" s="110"/>
      <c r="I100" s="110"/>
      <c r="J100" s="30"/>
      <c r="K100" s="8"/>
    </row>
    <row r="101" spans="1:12" ht="15" customHeight="1" x14ac:dyDescent="0.3">
      <c r="A101" s="118" t="s">
        <v>91</v>
      </c>
      <c r="B101" s="104" t="s">
        <v>92</v>
      </c>
      <c r="C101" s="104"/>
      <c r="D101" s="104" t="s">
        <v>61</v>
      </c>
      <c r="E101" s="104" t="s">
        <v>19</v>
      </c>
      <c r="F101" s="104" t="s">
        <v>7</v>
      </c>
      <c r="G101" s="104" t="s">
        <v>8</v>
      </c>
      <c r="H101" s="104" t="s">
        <v>9</v>
      </c>
      <c r="I101" s="104" t="s">
        <v>10</v>
      </c>
      <c r="J101" s="104" t="s">
        <v>11</v>
      </c>
      <c r="K101" s="43"/>
    </row>
    <row r="102" spans="1:12" ht="8.25" customHeight="1" x14ac:dyDescent="0.3">
      <c r="A102" s="118"/>
      <c r="B102" s="104"/>
      <c r="C102" s="104"/>
      <c r="D102" s="104"/>
      <c r="E102" s="104"/>
      <c r="F102" s="104"/>
      <c r="G102" s="104"/>
      <c r="H102" s="104"/>
      <c r="I102" s="104"/>
      <c r="J102" s="104"/>
      <c r="K102" s="43"/>
    </row>
    <row r="103" spans="1:12" ht="10.5" hidden="1" customHeight="1" x14ac:dyDescent="0.3">
      <c r="A103" s="119"/>
      <c r="B103" s="107" t="s">
        <v>188</v>
      </c>
      <c r="C103" s="79" t="s">
        <v>14</v>
      </c>
      <c r="D103" s="79">
        <v>0</v>
      </c>
      <c r="E103" s="19">
        <v>0.1</v>
      </c>
      <c r="F103" s="19">
        <v>0.2</v>
      </c>
      <c r="G103" s="19">
        <v>0.4</v>
      </c>
      <c r="H103" s="19">
        <v>0.6</v>
      </c>
      <c r="I103" s="19">
        <v>1</v>
      </c>
      <c r="J103" s="19"/>
      <c r="K103" s="43"/>
    </row>
    <row r="104" spans="1:12" ht="37.5" customHeight="1" x14ac:dyDescent="0.3">
      <c r="A104" s="119"/>
      <c r="B104" s="107"/>
      <c r="C104" s="9" t="s">
        <v>93</v>
      </c>
      <c r="D104" s="9">
        <v>0</v>
      </c>
      <c r="E104" s="20">
        <v>0.1</v>
      </c>
      <c r="F104" s="20">
        <v>0.2</v>
      </c>
      <c r="G104" s="20">
        <v>0.4</v>
      </c>
      <c r="H104" s="20">
        <v>1.47</v>
      </c>
      <c r="I104" s="65" t="s">
        <v>177</v>
      </c>
      <c r="J104" s="65" t="s">
        <v>178</v>
      </c>
      <c r="K104" s="43"/>
    </row>
    <row r="105" spans="1:12" ht="10.95" customHeight="1" x14ac:dyDescent="0.3">
      <c r="A105" s="119"/>
      <c r="B105" s="107"/>
      <c r="C105" s="79" t="s">
        <v>16</v>
      </c>
      <c r="D105" s="21"/>
      <c r="E105" s="86">
        <v>0.32419999999999999</v>
      </c>
      <c r="F105" s="57">
        <v>1.32</v>
      </c>
      <c r="G105" s="46">
        <v>18.899999999999999</v>
      </c>
      <c r="H105" s="58" t="s">
        <v>158</v>
      </c>
      <c r="I105" s="90" t="s">
        <v>157</v>
      </c>
      <c r="J105" s="90" t="s">
        <v>157</v>
      </c>
      <c r="K105" s="43"/>
    </row>
    <row r="106" spans="1:12" ht="15" customHeight="1" x14ac:dyDescent="0.3">
      <c r="A106" s="119"/>
      <c r="B106" s="107"/>
      <c r="C106" s="108" t="s">
        <v>94</v>
      </c>
      <c r="D106" s="108"/>
      <c r="E106" s="108"/>
      <c r="F106" s="108"/>
      <c r="G106" s="108"/>
      <c r="H106" s="108"/>
      <c r="I106" s="108"/>
      <c r="J106" s="16"/>
      <c r="K106" s="59" t="s">
        <v>95</v>
      </c>
    </row>
    <row r="107" spans="1:12" ht="15.6" customHeight="1" x14ac:dyDescent="0.3">
      <c r="A107" s="119"/>
      <c r="B107" s="107"/>
      <c r="C107" s="124" t="s">
        <v>96</v>
      </c>
      <c r="D107" s="125"/>
      <c r="E107" s="125"/>
      <c r="F107" s="125"/>
      <c r="G107" s="125"/>
      <c r="H107" s="125"/>
      <c r="I107" s="125"/>
      <c r="J107" s="126"/>
      <c r="K107" s="36"/>
    </row>
    <row r="108" spans="1:12" ht="39.75" hidden="1" customHeight="1" x14ac:dyDescent="0.3">
      <c r="A108" s="119"/>
      <c r="B108" s="107"/>
      <c r="C108" s="9" t="s">
        <v>84</v>
      </c>
      <c r="D108" s="110"/>
      <c r="E108" s="110"/>
      <c r="F108" s="110"/>
      <c r="G108" s="110"/>
      <c r="H108" s="110"/>
      <c r="I108" s="110"/>
      <c r="J108" s="30"/>
      <c r="K108" s="8"/>
    </row>
    <row r="109" spans="1:12" ht="16.5" customHeight="1" x14ac:dyDescent="0.3">
      <c r="A109" s="119"/>
      <c r="B109" s="104" t="s">
        <v>97</v>
      </c>
      <c r="C109" s="104"/>
      <c r="D109" s="104" t="s">
        <v>61</v>
      </c>
      <c r="E109" s="104" t="s">
        <v>19</v>
      </c>
      <c r="F109" s="104" t="s">
        <v>7</v>
      </c>
      <c r="G109" s="104" t="s">
        <v>8</v>
      </c>
      <c r="H109" s="104" t="s">
        <v>9</v>
      </c>
      <c r="I109" s="104" t="s">
        <v>10</v>
      </c>
      <c r="J109" s="104" t="s">
        <v>11</v>
      </c>
      <c r="K109" s="104"/>
    </row>
    <row r="110" spans="1:12" ht="14.4" customHeight="1" x14ac:dyDescent="0.3">
      <c r="A110" s="119"/>
      <c r="B110" s="104"/>
      <c r="C110" s="104"/>
      <c r="D110" s="104"/>
      <c r="E110" s="104"/>
      <c r="F110" s="104"/>
      <c r="G110" s="104"/>
      <c r="H110" s="104"/>
      <c r="I110" s="104"/>
      <c r="J110" s="104"/>
      <c r="K110" s="104"/>
    </row>
    <row r="111" spans="1:12" ht="36" customHeight="1" x14ac:dyDescent="0.3">
      <c r="A111" s="119"/>
      <c r="B111" s="136" t="s">
        <v>98</v>
      </c>
      <c r="C111" s="9" t="s">
        <v>99</v>
      </c>
      <c r="D111" s="9">
        <v>0</v>
      </c>
      <c r="E111" s="9">
        <v>0</v>
      </c>
      <c r="F111" s="9">
        <v>0</v>
      </c>
      <c r="G111" s="9">
        <v>0</v>
      </c>
      <c r="H111" s="9">
        <v>0</v>
      </c>
      <c r="I111" s="41">
        <v>1</v>
      </c>
      <c r="J111" s="41">
        <v>1</v>
      </c>
      <c r="K111" s="60"/>
    </row>
    <row r="112" spans="1:12" ht="15.6" customHeight="1" x14ac:dyDescent="0.3">
      <c r="A112" s="119"/>
      <c r="B112" s="136"/>
      <c r="C112" s="31" t="s">
        <v>16</v>
      </c>
      <c r="D112" s="23"/>
      <c r="E112" s="87"/>
      <c r="F112" s="57"/>
      <c r="G112" s="31"/>
      <c r="H112" s="31"/>
      <c r="I112" s="89">
        <v>1</v>
      </c>
      <c r="J112" s="165">
        <v>1</v>
      </c>
      <c r="K112" s="61"/>
    </row>
    <row r="113" spans="1:12" ht="15" customHeight="1" x14ac:dyDescent="0.3">
      <c r="A113" s="119"/>
      <c r="B113" s="136"/>
      <c r="C113" s="108" t="s">
        <v>94</v>
      </c>
      <c r="D113" s="108"/>
      <c r="E113" s="108"/>
      <c r="F113" s="108"/>
      <c r="G113" s="108"/>
      <c r="H113" s="108"/>
      <c r="I113" s="108"/>
      <c r="J113" s="16"/>
      <c r="K113" s="59" t="s">
        <v>95</v>
      </c>
    </row>
    <row r="114" spans="1:12" ht="36.6" customHeight="1" x14ac:dyDescent="0.3">
      <c r="A114" s="119"/>
      <c r="B114" s="136"/>
      <c r="C114" s="137" t="s">
        <v>162</v>
      </c>
      <c r="D114" s="138"/>
      <c r="E114" s="138"/>
      <c r="F114" s="138"/>
      <c r="G114" s="138"/>
      <c r="H114" s="138"/>
      <c r="I114" s="138"/>
      <c r="J114" s="139"/>
      <c r="K114" s="62"/>
    </row>
    <row r="115" spans="1:12" ht="12" customHeight="1" x14ac:dyDescent="0.3">
      <c r="A115" s="63" t="s">
        <v>67</v>
      </c>
      <c r="B115" s="50" t="s">
        <v>68</v>
      </c>
      <c r="C115" s="21"/>
      <c r="D115" s="21" t="s">
        <v>69</v>
      </c>
      <c r="E115" s="21" t="s">
        <v>70</v>
      </c>
      <c r="F115" s="21"/>
      <c r="G115" s="21"/>
      <c r="H115" s="21" t="s">
        <v>71</v>
      </c>
      <c r="I115" s="21" t="s">
        <v>72</v>
      </c>
      <c r="J115" s="21"/>
      <c r="K115" s="51"/>
    </row>
    <row r="116" spans="1:12" ht="12" customHeight="1" x14ac:dyDescent="0.3">
      <c r="A116" s="63" t="s">
        <v>73</v>
      </c>
      <c r="B116" s="50" t="s">
        <v>74</v>
      </c>
      <c r="C116" s="21"/>
      <c r="D116" s="101"/>
      <c r="E116" s="101"/>
      <c r="F116" s="101"/>
      <c r="G116" s="101"/>
      <c r="H116" s="101"/>
      <c r="I116" s="101"/>
      <c r="J116" s="53"/>
      <c r="K116" s="25"/>
    </row>
    <row r="117" spans="1:12" ht="4.5" hidden="1" customHeight="1" x14ac:dyDescent="0.3">
      <c r="A117" s="47"/>
      <c r="B117" s="48"/>
      <c r="C117" s="49"/>
      <c r="D117" s="49"/>
      <c r="E117" s="49"/>
      <c r="F117" s="49"/>
      <c r="G117" s="49"/>
      <c r="H117" s="49"/>
      <c r="I117" s="49"/>
      <c r="J117" s="49"/>
      <c r="K117" s="47"/>
    </row>
    <row r="118" spans="1:12" ht="15" customHeight="1" x14ac:dyDescent="0.3">
      <c r="A118" s="118" t="s">
        <v>100</v>
      </c>
      <c r="B118" s="104" t="s">
        <v>101</v>
      </c>
      <c r="C118" s="104"/>
      <c r="D118" s="104" t="s">
        <v>61</v>
      </c>
      <c r="E118" s="104" t="s">
        <v>19</v>
      </c>
      <c r="F118" s="104" t="s">
        <v>7</v>
      </c>
      <c r="G118" s="104" t="s">
        <v>8</v>
      </c>
      <c r="H118" s="104" t="s">
        <v>9</v>
      </c>
      <c r="I118" s="104" t="s">
        <v>10</v>
      </c>
      <c r="J118" s="104" t="s">
        <v>11</v>
      </c>
      <c r="K118" s="115" t="s">
        <v>39</v>
      </c>
      <c r="L118" s="156" t="s">
        <v>198</v>
      </c>
    </row>
    <row r="119" spans="1:12" ht="8.25" customHeight="1" x14ac:dyDescent="0.3">
      <c r="A119" s="118"/>
      <c r="B119" s="104"/>
      <c r="C119" s="104"/>
      <c r="D119" s="104"/>
      <c r="E119" s="104"/>
      <c r="F119" s="104"/>
      <c r="G119" s="104"/>
      <c r="H119" s="104"/>
      <c r="I119" s="104"/>
      <c r="J119" s="104"/>
      <c r="K119" s="115"/>
      <c r="L119" s="157"/>
    </row>
    <row r="120" spans="1:12" ht="12" hidden="1" customHeight="1" x14ac:dyDescent="0.3">
      <c r="A120" s="116" t="s">
        <v>102</v>
      </c>
      <c r="B120" s="131" t="s">
        <v>103</v>
      </c>
      <c r="C120" s="79" t="s">
        <v>14</v>
      </c>
      <c r="D120" s="79">
        <v>0</v>
      </c>
      <c r="E120" s="64">
        <v>0.1</v>
      </c>
      <c r="F120" s="6" t="s">
        <v>104</v>
      </c>
      <c r="G120" s="6" t="s">
        <v>105</v>
      </c>
      <c r="H120" s="6" t="s">
        <v>106</v>
      </c>
      <c r="I120" s="6" t="s">
        <v>107</v>
      </c>
      <c r="J120" s="6"/>
      <c r="K120" s="117" t="s">
        <v>161</v>
      </c>
      <c r="L120" s="157"/>
    </row>
    <row r="121" spans="1:12" ht="37.950000000000003" customHeight="1" x14ac:dyDescent="0.3">
      <c r="A121" s="116"/>
      <c r="B121" s="131"/>
      <c r="C121" s="9" t="s">
        <v>108</v>
      </c>
      <c r="D121" s="9">
        <v>0</v>
      </c>
      <c r="E121" s="65">
        <v>0.1</v>
      </c>
      <c r="F121" s="66">
        <v>0.25</v>
      </c>
      <c r="G121" s="66">
        <v>0.5</v>
      </c>
      <c r="H121" s="66">
        <v>0.75</v>
      </c>
      <c r="I121" s="66">
        <v>1</v>
      </c>
      <c r="J121" s="66">
        <v>1.1000000000000001</v>
      </c>
      <c r="K121" s="117"/>
      <c r="L121" s="157"/>
    </row>
    <row r="122" spans="1:12" ht="10.95" customHeight="1" x14ac:dyDescent="0.3">
      <c r="A122" s="116"/>
      <c r="B122" s="131"/>
      <c r="C122" s="79" t="s">
        <v>16</v>
      </c>
      <c r="D122" s="21"/>
      <c r="E122" s="67">
        <v>0.23880000000000001</v>
      </c>
      <c r="F122" s="67">
        <v>0.504</v>
      </c>
      <c r="G122" s="67">
        <v>0.51400000000000001</v>
      </c>
      <c r="H122" s="68">
        <v>0.60499999999999998</v>
      </c>
      <c r="I122" s="91">
        <v>2.17</v>
      </c>
      <c r="J122" s="166">
        <v>2.17</v>
      </c>
      <c r="K122" s="117"/>
      <c r="L122" s="157"/>
    </row>
    <row r="123" spans="1:12" ht="13.2" customHeight="1" x14ac:dyDescent="0.3">
      <c r="A123" s="116"/>
      <c r="B123" s="131"/>
      <c r="C123" s="132" t="s">
        <v>109</v>
      </c>
      <c r="D123" s="132"/>
      <c r="E123" s="132"/>
      <c r="F123" s="132"/>
      <c r="G123" s="132"/>
      <c r="H123" s="132"/>
      <c r="I123" s="132"/>
      <c r="J123" s="69"/>
      <c r="K123" s="117"/>
      <c r="L123" s="157"/>
    </row>
    <row r="124" spans="1:12" s="70" customFormat="1" ht="57" customHeight="1" x14ac:dyDescent="0.3">
      <c r="A124" s="116"/>
      <c r="B124" s="131"/>
      <c r="C124" s="133" t="s">
        <v>189</v>
      </c>
      <c r="D124" s="134"/>
      <c r="E124" s="134"/>
      <c r="F124" s="134"/>
      <c r="G124" s="134"/>
      <c r="H124" s="134"/>
      <c r="I124" s="134"/>
      <c r="J124" s="135"/>
      <c r="K124" s="117"/>
      <c r="L124" s="158"/>
    </row>
    <row r="125" spans="1:12" ht="0.75" hidden="1" customHeight="1" x14ac:dyDescent="0.3">
      <c r="A125" s="116"/>
      <c r="B125" s="131"/>
      <c r="C125" s="9" t="s">
        <v>84</v>
      </c>
      <c r="D125" s="110"/>
      <c r="E125" s="110"/>
      <c r="F125" s="110"/>
      <c r="G125" s="110"/>
      <c r="H125" s="110"/>
      <c r="I125" s="110"/>
      <c r="J125" s="30"/>
      <c r="K125" s="8"/>
    </row>
    <row r="126" spans="1:12" ht="34.799999999999997" customHeight="1" x14ac:dyDescent="0.3">
      <c r="A126" s="116"/>
      <c r="B126" s="18" t="s">
        <v>110</v>
      </c>
      <c r="C126" s="18"/>
      <c r="D126" s="18" t="s">
        <v>61</v>
      </c>
      <c r="E126" s="18" t="s">
        <v>19</v>
      </c>
      <c r="F126" s="104" t="s">
        <v>7</v>
      </c>
      <c r="G126" s="104" t="s">
        <v>8</v>
      </c>
      <c r="H126" s="104" t="s">
        <v>9</v>
      </c>
      <c r="I126" s="104" t="s">
        <v>10</v>
      </c>
      <c r="J126" s="104" t="s">
        <v>11</v>
      </c>
      <c r="K126" s="36" t="s">
        <v>111</v>
      </c>
      <c r="L126" s="156" t="s">
        <v>196</v>
      </c>
    </row>
    <row r="127" spans="1:12" ht="2.25" hidden="1" customHeight="1" x14ac:dyDescent="0.3">
      <c r="A127" s="116"/>
      <c r="B127" s="131" t="s">
        <v>112</v>
      </c>
      <c r="C127" s="79" t="s">
        <v>14</v>
      </c>
      <c r="D127" s="79">
        <v>0</v>
      </c>
      <c r="E127" s="79">
        <v>1</v>
      </c>
      <c r="F127" s="104"/>
      <c r="G127" s="104"/>
      <c r="H127" s="104"/>
      <c r="I127" s="104"/>
      <c r="J127" s="104"/>
      <c r="K127" s="117" t="s">
        <v>113</v>
      </c>
      <c r="L127" s="157"/>
    </row>
    <row r="128" spans="1:12" ht="42.75" customHeight="1" x14ac:dyDescent="0.3">
      <c r="A128" s="116"/>
      <c r="B128" s="131"/>
      <c r="C128" s="9" t="s">
        <v>114</v>
      </c>
      <c r="D128" s="9">
        <v>0</v>
      </c>
      <c r="E128" s="9">
        <v>1</v>
      </c>
      <c r="F128" s="9">
        <v>3</v>
      </c>
      <c r="G128" s="9">
        <v>4</v>
      </c>
      <c r="H128" s="9">
        <v>8</v>
      </c>
      <c r="I128" s="54">
        <v>9</v>
      </c>
      <c r="J128" s="54">
        <v>10</v>
      </c>
      <c r="K128" s="117"/>
      <c r="L128" s="157"/>
    </row>
    <row r="129" spans="1:12" x14ac:dyDescent="0.3">
      <c r="A129" s="116"/>
      <c r="B129" s="131"/>
      <c r="C129" s="79" t="s">
        <v>16</v>
      </c>
      <c r="D129" s="21"/>
      <c r="E129" s="79">
        <v>1</v>
      </c>
      <c r="F129" s="79">
        <v>4</v>
      </c>
      <c r="G129" s="79">
        <v>7</v>
      </c>
      <c r="H129" s="31">
        <v>7</v>
      </c>
      <c r="I129" s="31">
        <v>11</v>
      </c>
      <c r="J129" s="163">
        <v>12</v>
      </c>
      <c r="K129" s="117"/>
      <c r="L129" s="157"/>
    </row>
    <row r="130" spans="1:12" ht="15" customHeight="1" x14ac:dyDescent="0.3">
      <c r="A130" s="116"/>
      <c r="B130" s="131"/>
      <c r="C130" s="108" t="s">
        <v>179</v>
      </c>
      <c r="D130" s="108"/>
      <c r="E130" s="108"/>
      <c r="F130" s="108"/>
      <c r="G130" s="108"/>
      <c r="H130" s="108"/>
      <c r="I130" s="108"/>
      <c r="J130" s="71"/>
      <c r="K130" s="117"/>
      <c r="L130" s="157"/>
    </row>
    <row r="131" spans="1:12" ht="37.5" customHeight="1" x14ac:dyDescent="0.3">
      <c r="A131" s="116"/>
      <c r="B131" s="131"/>
      <c r="C131" s="124" t="s">
        <v>194</v>
      </c>
      <c r="D131" s="125"/>
      <c r="E131" s="125"/>
      <c r="F131" s="125"/>
      <c r="G131" s="125"/>
      <c r="H131" s="125"/>
      <c r="I131" s="125"/>
      <c r="J131" s="126"/>
      <c r="K131" s="117"/>
      <c r="L131" s="158"/>
    </row>
    <row r="132" spans="1:12" ht="44.25" hidden="1" customHeight="1" x14ac:dyDescent="0.3">
      <c r="A132" s="116"/>
      <c r="B132" s="131"/>
      <c r="C132" s="9" t="s">
        <v>84</v>
      </c>
      <c r="D132" s="110"/>
      <c r="E132" s="110"/>
      <c r="F132" s="110"/>
      <c r="G132" s="110"/>
      <c r="H132" s="110"/>
      <c r="I132" s="110"/>
      <c r="J132" s="30"/>
      <c r="K132" s="8"/>
    </row>
    <row r="133" spans="1:12" ht="24.75" customHeight="1" x14ac:dyDescent="0.3">
      <c r="A133" s="116"/>
      <c r="B133" s="18" t="s">
        <v>115</v>
      </c>
      <c r="C133" s="18"/>
      <c r="D133" s="18" t="s">
        <v>61</v>
      </c>
      <c r="E133" s="18" t="s">
        <v>19</v>
      </c>
      <c r="F133" s="104" t="s">
        <v>7</v>
      </c>
      <c r="G133" s="104" t="s">
        <v>8</v>
      </c>
      <c r="H133" s="104" t="s">
        <v>9</v>
      </c>
      <c r="I133" s="104" t="s">
        <v>10</v>
      </c>
      <c r="J133" s="104" t="s">
        <v>11</v>
      </c>
      <c r="K133" s="43"/>
    </row>
    <row r="134" spans="1:12" ht="8.25" hidden="1" customHeight="1" x14ac:dyDescent="0.3">
      <c r="A134" s="116"/>
      <c r="B134" s="130" t="s">
        <v>154</v>
      </c>
      <c r="C134" s="79" t="s">
        <v>14</v>
      </c>
      <c r="D134" s="6">
        <v>0</v>
      </c>
      <c r="E134" s="6" t="s">
        <v>116</v>
      </c>
      <c r="F134" s="104"/>
      <c r="G134" s="104"/>
      <c r="H134" s="104"/>
      <c r="I134" s="104"/>
      <c r="J134" s="104"/>
      <c r="K134" s="43"/>
    </row>
    <row r="135" spans="1:12" ht="39" customHeight="1" x14ac:dyDescent="0.3">
      <c r="A135" s="116"/>
      <c r="B135" s="130"/>
      <c r="C135" s="9" t="s">
        <v>117</v>
      </c>
      <c r="D135" s="10">
        <v>0</v>
      </c>
      <c r="E135" s="10" t="s">
        <v>116</v>
      </c>
      <c r="F135" s="10" t="s">
        <v>118</v>
      </c>
      <c r="G135" s="10" t="s">
        <v>119</v>
      </c>
      <c r="H135" s="10" t="s">
        <v>120</v>
      </c>
      <c r="I135" s="10" t="s">
        <v>121</v>
      </c>
      <c r="J135" s="10" t="s">
        <v>122</v>
      </c>
      <c r="K135" s="43"/>
      <c r="L135" s="156" t="s">
        <v>200</v>
      </c>
    </row>
    <row r="136" spans="1:12" ht="12" customHeight="1" x14ac:dyDescent="0.3">
      <c r="A136" s="116"/>
      <c r="B136" s="130"/>
      <c r="C136" s="79" t="s">
        <v>16</v>
      </c>
      <c r="D136" s="12"/>
      <c r="E136" s="6" t="s">
        <v>116</v>
      </c>
      <c r="F136" s="72" t="s">
        <v>118</v>
      </c>
      <c r="G136" s="72" t="s">
        <v>119</v>
      </c>
      <c r="H136" s="72" t="s">
        <v>123</v>
      </c>
      <c r="I136" s="72" t="s">
        <v>155</v>
      </c>
      <c r="J136" s="167" t="s">
        <v>155</v>
      </c>
      <c r="K136" s="43"/>
      <c r="L136" s="157"/>
    </row>
    <row r="137" spans="1:12" ht="18.600000000000001" customHeight="1" x14ac:dyDescent="0.3">
      <c r="A137" s="116"/>
      <c r="B137" s="130"/>
      <c r="C137" s="108" t="s">
        <v>179</v>
      </c>
      <c r="D137" s="108"/>
      <c r="E137" s="108"/>
      <c r="F137" s="108"/>
      <c r="G137" s="108"/>
      <c r="H137" s="108"/>
      <c r="I137" s="108"/>
      <c r="J137" s="71"/>
      <c r="K137" s="43"/>
      <c r="L137" s="157"/>
    </row>
    <row r="138" spans="1:12" ht="36" customHeight="1" x14ac:dyDescent="0.3">
      <c r="A138" s="116"/>
      <c r="B138" s="130"/>
      <c r="C138" s="124" t="s">
        <v>160</v>
      </c>
      <c r="D138" s="125"/>
      <c r="E138" s="125"/>
      <c r="F138" s="125"/>
      <c r="G138" s="125"/>
      <c r="H138" s="125"/>
      <c r="I138" s="125"/>
      <c r="J138" s="126"/>
      <c r="K138" s="43"/>
      <c r="L138" s="158"/>
    </row>
    <row r="139" spans="1:12" ht="5.4" hidden="1" customHeight="1" x14ac:dyDescent="0.3">
      <c r="A139" s="116"/>
      <c r="B139" s="130"/>
      <c r="C139" s="9" t="s">
        <v>84</v>
      </c>
      <c r="D139" s="110"/>
      <c r="E139" s="110"/>
      <c r="F139" s="110"/>
      <c r="G139" s="110"/>
      <c r="H139" s="110"/>
      <c r="I139" s="110"/>
      <c r="J139" s="30"/>
      <c r="K139" s="8"/>
    </row>
    <row r="140" spans="1:12" ht="24.75" customHeight="1" x14ac:dyDescent="0.3">
      <c r="A140" s="116"/>
      <c r="B140" s="18" t="s">
        <v>124</v>
      </c>
      <c r="C140" s="18"/>
      <c r="D140" s="18" t="s">
        <v>61</v>
      </c>
      <c r="E140" s="18" t="s">
        <v>19</v>
      </c>
      <c r="F140" s="104" t="s">
        <v>7</v>
      </c>
      <c r="G140" s="104" t="s">
        <v>8</v>
      </c>
      <c r="H140" s="104" t="s">
        <v>9</v>
      </c>
      <c r="I140" s="104" t="s">
        <v>10</v>
      </c>
      <c r="J140" s="104" t="s">
        <v>11</v>
      </c>
      <c r="K140" s="43"/>
      <c r="L140" s="156" t="s">
        <v>202</v>
      </c>
    </row>
    <row r="141" spans="1:12" ht="11.25" hidden="1" customHeight="1" x14ac:dyDescent="0.3">
      <c r="A141" s="116"/>
      <c r="B141" s="130" t="s">
        <v>199</v>
      </c>
      <c r="C141" s="79" t="s">
        <v>14</v>
      </c>
      <c r="D141" s="79">
        <v>0</v>
      </c>
      <c r="E141" s="79">
        <v>1</v>
      </c>
      <c r="F141" s="104"/>
      <c r="G141" s="104"/>
      <c r="H141" s="104"/>
      <c r="I141" s="104"/>
      <c r="J141" s="104"/>
      <c r="K141" s="43"/>
      <c r="L141" s="157"/>
    </row>
    <row r="142" spans="1:12" ht="35.25" customHeight="1" x14ac:dyDescent="0.3">
      <c r="A142" s="116"/>
      <c r="B142" s="130"/>
      <c r="C142" s="9" t="s">
        <v>125</v>
      </c>
      <c r="D142" s="9">
        <v>0</v>
      </c>
      <c r="E142" s="9">
        <v>1</v>
      </c>
      <c r="F142" s="9">
        <v>3</v>
      </c>
      <c r="G142" s="9">
        <v>5</v>
      </c>
      <c r="H142" s="9">
        <v>8</v>
      </c>
      <c r="I142" s="168">
        <v>9</v>
      </c>
      <c r="J142" s="168">
        <v>10</v>
      </c>
      <c r="K142" s="43"/>
      <c r="L142" s="157"/>
    </row>
    <row r="143" spans="1:12" ht="12" customHeight="1" x14ac:dyDescent="0.3">
      <c r="A143" s="116"/>
      <c r="B143" s="130"/>
      <c r="C143" s="79" t="s">
        <v>16</v>
      </c>
      <c r="D143" s="21"/>
      <c r="E143" s="79">
        <v>1</v>
      </c>
      <c r="F143" s="31">
        <v>4</v>
      </c>
      <c r="G143" s="79">
        <v>7</v>
      </c>
      <c r="H143" s="31">
        <v>9</v>
      </c>
      <c r="I143" s="169">
        <f>'[1]Logframe Summary_ March 2019'!D36</f>
        <v>10</v>
      </c>
      <c r="J143" s="170">
        <v>10</v>
      </c>
      <c r="K143" s="43"/>
      <c r="L143" s="157"/>
    </row>
    <row r="144" spans="1:12" ht="11.25" customHeight="1" x14ac:dyDescent="0.3">
      <c r="A144" s="116"/>
      <c r="B144" s="130"/>
      <c r="C144" s="108" t="s">
        <v>179</v>
      </c>
      <c r="D144" s="108"/>
      <c r="E144" s="108"/>
      <c r="F144" s="108"/>
      <c r="G144" s="108"/>
      <c r="H144" s="108"/>
      <c r="I144" s="108"/>
      <c r="J144" s="71"/>
      <c r="K144" s="43"/>
      <c r="L144" s="157"/>
    </row>
    <row r="145" spans="1:12" ht="48.6" customHeight="1" x14ac:dyDescent="0.3">
      <c r="A145" s="116"/>
      <c r="B145" s="130"/>
      <c r="C145" s="124" t="s">
        <v>180</v>
      </c>
      <c r="D145" s="125"/>
      <c r="E145" s="125"/>
      <c r="F145" s="125"/>
      <c r="G145" s="125"/>
      <c r="H145" s="125"/>
      <c r="I145" s="125"/>
      <c r="J145" s="126"/>
      <c r="K145" s="43"/>
      <c r="L145" s="158"/>
    </row>
    <row r="146" spans="1:12" ht="8.4" hidden="1" customHeight="1" x14ac:dyDescent="0.3">
      <c r="A146" s="116"/>
      <c r="B146" s="73"/>
      <c r="C146" s="9" t="s">
        <v>84</v>
      </c>
      <c r="D146" s="110"/>
      <c r="E146" s="110"/>
      <c r="F146" s="110"/>
      <c r="G146" s="110"/>
      <c r="H146" s="110"/>
      <c r="I146" s="110"/>
      <c r="J146" s="30"/>
      <c r="K146" s="8"/>
    </row>
    <row r="147" spans="1:12" ht="22.5" customHeight="1" x14ac:dyDescent="0.3">
      <c r="A147" s="116"/>
      <c r="B147" s="18" t="s">
        <v>126</v>
      </c>
      <c r="C147" s="18"/>
      <c r="D147" s="18" t="s">
        <v>61</v>
      </c>
      <c r="E147" s="18" t="s">
        <v>19</v>
      </c>
      <c r="F147" s="104" t="s">
        <v>62</v>
      </c>
      <c r="G147" s="104" t="s">
        <v>127</v>
      </c>
      <c r="H147" s="18" t="s">
        <v>128</v>
      </c>
      <c r="I147" s="18" t="s">
        <v>10</v>
      </c>
      <c r="J147" s="104" t="s">
        <v>11</v>
      </c>
      <c r="K147" s="8"/>
    </row>
    <row r="148" spans="1:12" ht="15" hidden="1" customHeight="1" x14ac:dyDescent="0.3">
      <c r="A148" s="116"/>
      <c r="B148" s="107" t="s">
        <v>129</v>
      </c>
      <c r="C148" s="79" t="s">
        <v>14</v>
      </c>
      <c r="D148" s="79">
        <v>0</v>
      </c>
      <c r="E148" s="40">
        <v>4000</v>
      </c>
      <c r="F148" s="104"/>
      <c r="G148" s="104"/>
      <c r="H148" s="40">
        <v>30000</v>
      </c>
      <c r="I148" s="40">
        <v>50000</v>
      </c>
      <c r="J148" s="104"/>
      <c r="K148" s="43"/>
    </row>
    <row r="149" spans="1:12" ht="33" customHeight="1" x14ac:dyDescent="0.3">
      <c r="A149" s="116"/>
      <c r="B149" s="107"/>
      <c r="C149" s="9" t="s">
        <v>15</v>
      </c>
      <c r="D149" s="9">
        <v>0</v>
      </c>
      <c r="E149" s="41">
        <f t="shared" ref="E149" si="6">E148/29.5*18.5</f>
        <v>2508.4745762711864</v>
      </c>
      <c r="F149" s="41">
        <v>5017</v>
      </c>
      <c r="G149" s="41">
        <v>9407</v>
      </c>
      <c r="H149" s="41">
        <v>126765</v>
      </c>
      <c r="I149" s="11" t="s">
        <v>183</v>
      </c>
      <c r="J149" s="95" t="s">
        <v>182</v>
      </c>
      <c r="K149" s="43"/>
    </row>
    <row r="150" spans="1:12" ht="12" customHeight="1" x14ac:dyDescent="0.3">
      <c r="A150" s="116"/>
      <c r="B150" s="107"/>
      <c r="C150" s="79" t="s">
        <v>16</v>
      </c>
      <c r="D150" s="21"/>
      <c r="E150" s="40">
        <v>5216</v>
      </c>
      <c r="F150" s="74">
        <v>28019</v>
      </c>
      <c r="G150" s="40">
        <v>90148</v>
      </c>
      <c r="H150" s="40">
        <v>269723</v>
      </c>
      <c r="I150" s="40">
        <v>801137</v>
      </c>
      <c r="J150" s="160">
        <v>1152098</v>
      </c>
      <c r="K150" s="43"/>
    </row>
    <row r="151" spans="1:12" ht="15" customHeight="1" x14ac:dyDescent="0.3">
      <c r="A151" s="116"/>
      <c r="B151" s="107"/>
      <c r="C151" s="118" t="s">
        <v>130</v>
      </c>
      <c r="D151" s="118"/>
      <c r="E151" s="118"/>
      <c r="F151" s="118"/>
      <c r="G151" s="118"/>
      <c r="H151" s="118"/>
      <c r="I151" s="118"/>
      <c r="J151" s="71"/>
      <c r="K151" s="43"/>
    </row>
    <row r="152" spans="1:12" ht="25.5" customHeight="1" x14ac:dyDescent="0.3">
      <c r="A152" s="116"/>
      <c r="B152" s="107"/>
      <c r="C152" s="127" t="s">
        <v>181</v>
      </c>
      <c r="D152" s="128"/>
      <c r="E152" s="128"/>
      <c r="F152" s="128"/>
      <c r="G152" s="128"/>
      <c r="H152" s="128"/>
      <c r="I152" s="128"/>
      <c r="J152" s="129"/>
      <c r="K152" s="43"/>
    </row>
    <row r="153" spans="1:12" ht="33" hidden="1" customHeight="1" x14ac:dyDescent="0.3">
      <c r="A153" s="116"/>
      <c r="B153" s="107"/>
      <c r="C153" s="9" t="s">
        <v>84</v>
      </c>
      <c r="D153" s="110"/>
      <c r="E153" s="110"/>
      <c r="F153" s="110"/>
      <c r="G153" s="110"/>
      <c r="H153" s="110"/>
      <c r="I153" s="110"/>
      <c r="J153" s="30"/>
      <c r="K153" s="8"/>
    </row>
    <row r="154" spans="1:12" ht="3" hidden="1" customHeight="1" x14ac:dyDescent="0.3">
      <c r="A154" s="47"/>
      <c r="B154" s="48"/>
      <c r="C154" s="49"/>
      <c r="D154" s="49"/>
      <c r="E154" s="49"/>
      <c r="F154" s="49"/>
      <c r="G154" s="49"/>
      <c r="H154" s="49"/>
      <c r="I154" s="49"/>
      <c r="J154" s="49"/>
      <c r="K154" s="47"/>
    </row>
    <row r="155" spans="1:12" ht="15" customHeight="1" x14ac:dyDescent="0.3">
      <c r="A155" s="118" t="s">
        <v>131</v>
      </c>
      <c r="B155" s="104" t="s">
        <v>132</v>
      </c>
      <c r="C155" s="104"/>
      <c r="D155" s="104" t="s">
        <v>61</v>
      </c>
      <c r="E155" s="104" t="s">
        <v>19</v>
      </c>
      <c r="F155" s="104" t="s">
        <v>7</v>
      </c>
      <c r="G155" s="104" t="s">
        <v>8</v>
      </c>
      <c r="H155" s="104" t="s">
        <v>9</v>
      </c>
      <c r="I155" s="104" t="s">
        <v>10</v>
      </c>
      <c r="J155" s="104" t="s">
        <v>11</v>
      </c>
      <c r="K155" s="115" t="s">
        <v>39</v>
      </c>
      <c r="L155" s="156" t="s">
        <v>201</v>
      </c>
    </row>
    <row r="156" spans="1:12" ht="7.5" customHeight="1" x14ac:dyDescent="0.3">
      <c r="A156" s="118"/>
      <c r="B156" s="104"/>
      <c r="C156" s="104"/>
      <c r="D156" s="104"/>
      <c r="E156" s="104"/>
      <c r="F156" s="104"/>
      <c r="G156" s="104"/>
      <c r="H156" s="104"/>
      <c r="I156" s="104"/>
      <c r="J156" s="104"/>
      <c r="K156" s="115"/>
      <c r="L156" s="157"/>
    </row>
    <row r="157" spans="1:12" ht="15.75" hidden="1" customHeight="1" x14ac:dyDescent="0.3">
      <c r="A157" s="116" t="s">
        <v>133</v>
      </c>
      <c r="B157" s="123" t="s">
        <v>134</v>
      </c>
      <c r="C157" s="79" t="s">
        <v>14</v>
      </c>
      <c r="D157" s="79">
        <v>0</v>
      </c>
      <c r="E157" s="79">
        <v>1</v>
      </c>
      <c r="F157" s="79">
        <v>3</v>
      </c>
      <c r="G157" s="79">
        <v>5</v>
      </c>
      <c r="H157" s="79">
        <v>7</v>
      </c>
      <c r="I157" s="79">
        <v>10</v>
      </c>
      <c r="J157" s="79"/>
      <c r="K157" s="117" t="s">
        <v>135</v>
      </c>
      <c r="L157" s="157"/>
    </row>
    <row r="158" spans="1:12" ht="34.5" customHeight="1" x14ac:dyDescent="0.3">
      <c r="A158" s="116"/>
      <c r="B158" s="123"/>
      <c r="C158" s="9" t="s">
        <v>15</v>
      </c>
      <c r="D158" s="9">
        <v>0</v>
      </c>
      <c r="E158" s="9">
        <v>1</v>
      </c>
      <c r="F158" s="9">
        <v>3</v>
      </c>
      <c r="G158" s="9">
        <v>5</v>
      </c>
      <c r="H158" s="9">
        <v>6</v>
      </c>
      <c r="I158" s="54">
        <v>7</v>
      </c>
      <c r="J158" s="54">
        <v>8</v>
      </c>
      <c r="K158" s="117"/>
      <c r="L158" s="157"/>
    </row>
    <row r="159" spans="1:12" ht="12" customHeight="1" x14ac:dyDescent="0.3">
      <c r="A159" s="116"/>
      <c r="B159" s="123"/>
      <c r="C159" s="79" t="s">
        <v>16</v>
      </c>
      <c r="D159" s="21"/>
      <c r="E159" s="79">
        <v>4</v>
      </c>
      <c r="F159" s="79">
        <v>5</v>
      </c>
      <c r="G159" s="79">
        <v>5</v>
      </c>
      <c r="H159" s="31">
        <v>7</v>
      </c>
      <c r="I159" s="31">
        <f>'[1]Logframe Summary_ March 2019'!D41</f>
        <v>8</v>
      </c>
      <c r="J159" s="163">
        <v>8</v>
      </c>
      <c r="K159" s="117"/>
      <c r="L159" s="157"/>
    </row>
    <row r="160" spans="1:12" ht="14.25" customHeight="1" x14ac:dyDescent="0.3">
      <c r="A160" s="116"/>
      <c r="B160" s="123"/>
      <c r="C160" s="108" t="s">
        <v>184</v>
      </c>
      <c r="D160" s="108"/>
      <c r="E160" s="108"/>
      <c r="F160" s="108"/>
      <c r="G160" s="108"/>
      <c r="H160" s="108"/>
      <c r="I160" s="108"/>
      <c r="J160" s="16"/>
      <c r="K160" s="117"/>
      <c r="L160" s="157"/>
    </row>
    <row r="161" spans="1:12" ht="39" customHeight="1" x14ac:dyDescent="0.3">
      <c r="A161" s="116"/>
      <c r="B161" s="123"/>
      <c r="C161" s="124" t="s">
        <v>136</v>
      </c>
      <c r="D161" s="125"/>
      <c r="E161" s="125"/>
      <c r="F161" s="125"/>
      <c r="G161" s="125"/>
      <c r="H161" s="125"/>
      <c r="I161" s="125"/>
      <c r="J161" s="126"/>
      <c r="K161" s="117"/>
      <c r="L161" s="158"/>
    </row>
    <row r="162" spans="1:12" ht="30" customHeight="1" x14ac:dyDescent="0.3">
      <c r="A162" s="116"/>
      <c r="B162" s="123"/>
      <c r="C162" s="9" t="s">
        <v>84</v>
      </c>
      <c r="D162" s="110"/>
      <c r="E162" s="110"/>
      <c r="F162" s="110"/>
      <c r="G162" s="110"/>
      <c r="H162" s="110"/>
      <c r="I162" s="110"/>
      <c r="J162" s="30"/>
      <c r="K162" s="8"/>
    </row>
    <row r="163" spans="1:12" ht="15" customHeight="1" x14ac:dyDescent="0.3">
      <c r="A163" s="100" t="s">
        <v>91</v>
      </c>
      <c r="B163" s="104" t="s">
        <v>137</v>
      </c>
      <c r="C163" s="104"/>
      <c r="D163" s="104" t="s">
        <v>61</v>
      </c>
      <c r="E163" s="104" t="s">
        <v>19</v>
      </c>
      <c r="F163" s="104" t="s">
        <v>7</v>
      </c>
      <c r="G163" s="104" t="s">
        <v>8</v>
      </c>
      <c r="H163" s="104" t="s">
        <v>9</v>
      </c>
      <c r="I163" s="104" t="s">
        <v>10</v>
      </c>
      <c r="J163" s="104" t="s">
        <v>11</v>
      </c>
      <c r="K163" s="75"/>
    </row>
    <row r="164" spans="1:12" ht="8.25" customHeight="1" x14ac:dyDescent="0.3">
      <c r="A164" s="100"/>
      <c r="B164" s="104"/>
      <c r="C164" s="104"/>
      <c r="D164" s="104"/>
      <c r="E164" s="104"/>
      <c r="F164" s="104"/>
      <c r="G164" s="104"/>
      <c r="H164" s="104"/>
      <c r="I164" s="104"/>
      <c r="J164" s="104"/>
      <c r="K164" s="75"/>
    </row>
    <row r="165" spans="1:12" ht="11.25" hidden="1" customHeight="1" x14ac:dyDescent="0.3">
      <c r="A165" s="119"/>
      <c r="B165" s="107" t="s">
        <v>138</v>
      </c>
      <c r="C165" s="79" t="s">
        <v>14</v>
      </c>
      <c r="D165" s="79">
        <v>0</v>
      </c>
      <c r="E165" s="40">
        <v>20000</v>
      </c>
      <c r="F165" s="40">
        <v>65000</v>
      </c>
      <c r="G165" s="40">
        <v>120000</v>
      </c>
      <c r="H165" s="40">
        <v>240000</v>
      </c>
      <c r="I165" s="40">
        <v>300000</v>
      </c>
      <c r="J165" s="40"/>
      <c r="K165" s="75"/>
    </row>
    <row r="166" spans="1:12" ht="33" customHeight="1" x14ac:dyDescent="0.3">
      <c r="A166" s="119"/>
      <c r="B166" s="107"/>
      <c r="C166" s="9" t="s">
        <v>15</v>
      </c>
      <c r="D166" s="9">
        <v>0</v>
      </c>
      <c r="E166" s="41">
        <f t="shared" ref="E166:H166" si="7">E165/29.5*18.5</f>
        <v>12542.372881355932</v>
      </c>
      <c r="F166" s="41">
        <f t="shared" si="7"/>
        <v>40762.711864406774</v>
      </c>
      <c r="G166" s="41">
        <f t="shared" si="7"/>
        <v>75254.237288135599</v>
      </c>
      <c r="H166" s="41">
        <f t="shared" si="7"/>
        <v>150508.4745762712</v>
      </c>
      <c r="I166" s="11" t="s">
        <v>185</v>
      </c>
      <c r="J166" s="11" t="s">
        <v>186</v>
      </c>
      <c r="K166" s="75"/>
    </row>
    <row r="167" spans="1:12" ht="12.75" customHeight="1" x14ac:dyDescent="0.3">
      <c r="A167" s="119"/>
      <c r="B167" s="107"/>
      <c r="C167" s="79" t="s">
        <v>16</v>
      </c>
      <c r="D167" s="21"/>
      <c r="E167" s="40">
        <v>7571</v>
      </c>
      <c r="F167" s="76">
        <v>80840</v>
      </c>
      <c r="G167" s="77">
        <v>120759</v>
      </c>
      <c r="H167" s="42">
        <v>216142</v>
      </c>
      <c r="I167" s="42">
        <v>354507</v>
      </c>
      <c r="J167" s="160">
        <v>402342</v>
      </c>
      <c r="K167" s="36"/>
    </row>
    <row r="168" spans="1:12" ht="11.25" customHeight="1" x14ac:dyDescent="0.3">
      <c r="A168" s="119"/>
      <c r="B168" s="107"/>
      <c r="C168" s="108" t="s">
        <v>139</v>
      </c>
      <c r="D168" s="108"/>
      <c r="E168" s="108"/>
      <c r="F168" s="108"/>
      <c r="G168" s="108"/>
      <c r="H168" s="108"/>
      <c r="I168" s="108"/>
      <c r="J168" s="16"/>
      <c r="K168" s="115" t="s">
        <v>95</v>
      </c>
    </row>
    <row r="169" spans="1:12" ht="42" customHeight="1" x14ac:dyDescent="0.3">
      <c r="A169" s="119"/>
      <c r="B169" s="107"/>
      <c r="C169" s="120" t="s">
        <v>140</v>
      </c>
      <c r="D169" s="121"/>
      <c r="E169" s="121"/>
      <c r="F169" s="121"/>
      <c r="G169" s="121"/>
      <c r="H169" s="121"/>
      <c r="I169" s="121"/>
      <c r="J169" s="122"/>
      <c r="K169" s="115"/>
    </row>
    <row r="170" spans="1:12" ht="22.95" hidden="1" customHeight="1" x14ac:dyDescent="0.3">
      <c r="A170" s="119"/>
      <c r="B170" s="107"/>
      <c r="C170" s="9" t="s">
        <v>84</v>
      </c>
      <c r="D170" s="110"/>
      <c r="E170" s="110"/>
      <c r="F170" s="110"/>
      <c r="G170" s="110"/>
      <c r="H170" s="110"/>
      <c r="I170" s="110"/>
      <c r="J170" s="30"/>
      <c r="K170" s="8"/>
    </row>
    <row r="171" spans="1:12" ht="12.75" customHeight="1" x14ac:dyDescent="0.3">
      <c r="A171" s="63" t="s">
        <v>67</v>
      </c>
      <c r="B171" s="50" t="s">
        <v>68</v>
      </c>
      <c r="C171" s="21"/>
      <c r="D171" s="21" t="s">
        <v>69</v>
      </c>
      <c r="E171" s="21" t="s">
        <v>70</v>
      </c>
      <c r="F171" s="21"/>
      <c r="G171" s="21"/>
      <c r="H171" s="21" t="s">
        <v>71</v>
      </c>
      <c r="I171" s="21" t="s">
        <v>72</v>
      </c>
      <c r="J171" s="21"/>
      <c r="K171" s="51"/>
    </row>
    <row r="172" spans="1:12" ht="10.95" customHeight="1" x14ac:dyDescent="0.3">
      <c r="A172" s="63" t="s">
        <v>73</v>
      </c>
      <c r="B172" s="50" t="s">
        <v>74</v>
      </c>
      <c r="C172" s="21"/>
      <c r="D172" s="101"/>
      <c r="E172" s="101"/>
      <c r="F172" s="101"/>
      <c r="G172" s="101"/>
      <c r="H172" s="101"/>
      <c r="I172" s="101"/>
      <c r="J172" s="53"/>
      <c r="K172" s="25"/>
    </row>
    <row r="173" spans="1:12" ht="4.2" customHeight="1" x14ac:dyDescent="0.3">
      <c r="A173" s="47"/>
      <c r="B173" s="48"/>
      <c r="C173" s="49"/>
      <c r="D173" s="49"/>
      <c r="E173" s="49"/>
      <c r="F173" s="49"/>
      <c r="G173" s="49"/>
      <c r="H173" s="49"/>
      <c r="I173" s="49"/>
      <c r="J173" s="49"/>
      <c r="K173" s="47"/>
    </row>
    <row r="174" spans="1:12" ht="15" customHeight="1" x14ac:dyDescent="0.3">
      <c r="A174" s="118" t="s">
        <v>141</v>
      </c>
      <c r="B174" s="104" t="s">
        <v>142</v>
      </c>
      <c r="C174" s="104"/>
      <c r="D174" s="104" t="s">
        <v>61</v>
      </c>
      <c r="E174" s="104" t="s">
        <v>19</v>
      </c>
      <c r="F174" s="104" t="s">
        <v>7</v>
      </c>
      <c r="G174" s="104" t="s">
        <v>8</v>
      </c>
      <c r="H174" s="104" t="s">
        <v>9</v>
      </c>
      <c r="I174" s="104" t="s">
        <v>10</v>
      </c>
      <c r="J174" s="104" t="s">
        <v>11</v>
      </c>
      <c r="K174" s="115" t="s">
        <v>39</v>
      </c>
    </row>
    <row r="175" spans="1:12" ht="9" customHeight="1" x14ac:dyDescent="0.3">
      <c r="A175" s="118"/>
      <c r="B175" s="104"/>
      <c r="C175" s="104"/>
      <c r="D175" s="104"/>
      <c r="E175" s="104"/>
      <c r="F175" s="104"/>
      <c r="G175" s="104"/>
      <c r="H175" s="104"/>
      <c r="I175" s="104"/>
      <c r="J175" s="104"/>
      <c r="K175" s="115"/>
    </row>
    <row r="176" spans="1:12" ht="15" customHeight="1" x14ac:dyDescent="0.3">
      <c r="A176" s="116" t="s">
        <v>143</v>
      </c>
      <c r="B176" s="107" t="s">
        <v>144</v>
      </c>
      <c r="C176" s="9" t="s">
        <v>14</v>
      </c>
      <c r="D176" s="9">
        <v>0</v>
      </c>
      <c r="E176" s="9"/>
      <c r="F176" s="78"/>
      <c r="G176" s="78"/>
      <c r="H176" s="9"/>
      <c r="I176" s="9" t="s">
        <v>145</v>
      </c>
      <c r="J176" s="9"/>
      <c r="K176" s="117" t="s">
        <v>146</v>
      </c>
    </row>
    <row r="177" spans="1:11" ht="14.4" customHeight="1" x14ac:dyDescent="0.3">
      <c r="A177" s="116"/>
      <c r="B177" s="107"/>
      <c r="C177" s="79" t="s">
        <v>16</v>
      </c>
      <c r="D177" s="21"/>
      <c r="E177" s="79"/>
      <c r="F177" s="79"/>
      <c r="G177" s="79"/>
      <c r="H177" s="79"/>
      <c r="I177" s="31" t="s">
        <v>156</v>
      </c>
      <c r="J177" s="79"/>
      <c r="K177" s="117"/>
    </row>
    <row r="178" spans="1:11" ht="15" customHeight="1" x14ac:dyDescent="0.3">
      <c r="A178" s="116"/>
      <c r="B178" s="107"/>
      <c r="C178" s="108" t="s">
        <v>187</v>
      </c>
      <c r="D178" s="108"/>
      <c r="E178" s="108"/>
      <c r="F178" s="108"/>
      <c r="G178" s="108"/>
      <c r="H178" s="108"/>
      <c r="I178" s="108"/>
      <c r="J178" s="16"/>
      <c r="K178" s="117"/>
    </row>
    <row r="179" spans="1:11" ht="29.25" customHeight="1" x14ac:dyDescent="0.3">
      <c r="A179" s="116"/>
      <c r="B179" s="107"/>
      <c r="C179" s="109"/>
      <c r="D179" s="109"/>
      <c r="E179" s="109"/>
      <c r="F179" s="109"/>
      <c r="G179" s="109"/>
      <c r="H179" s="109"/>
      <c r="I179" s="109"/>
      <c r="J179" s="79"/>
      <c r="K179" s="117"/>
    </row>
    <row r="180" spans="1:11" ht="9" customHeight="1" x14ac:dyDescent="0.3">
      <c r="A180" s="116"/>
      <c r="B180" s="107"/>
      <c r="C180" s="9" t="s">
        <v>48</v>
      </c>
      <c r="D180" s="110"/>
      <c r="E180" s="110"/>
      <c r="F180" s="110"/>
      <c r="G180" s="110"/>
      <c r="H180" s="110"/>
      <c r="I180" s="110"/>
      <c r="J180" s="30"/>
      <c r="K180" s="117"/>
    </row>
    <row r="181" spans="1:11" ht="15" customHeight="1" x14ac:dyDescent="0.3">
      <c r="A181" s="111" t="s">
        <v>91</v>
      </c>
      <c r="B181" s="114" t="s">
        <v>147</v>
      </c>
      <c r="C181" s="104"/>
      <c r="D181" s="104" t="s">
        <v>61</v>
      </c>
      <c r="E181" s="104" t="s">
        <v>19</v>
      </c>
      <c r="F181" s="104" t="s">
        <v>7</v>
      </c>
      <c r="G181" s="104" t="s">
        <v>8</v>
      </c>
      <c r="H181" s="104" t="s">
        <v>9</v>
      </c>
      <c r="I181" s="104" t="s">
        <v>10</v>
      </c>
      <c r="J181" s="104" t="s">
        <v>11</v>
      </c>
      <c r="K181" s="105"/>
    </row>
    <row r="182" spans="1:11" ht="8.4" customHeight="1" x14ac:dyDescent="0.3">
      <c r="A182" s="112"/>
      <c r="B182" s="114"/>
      <c r="C182" s="104"/>
      <c r="D182" s="104"/>
      <c r="E182" s="104"/>
      <c r="F182" s="104"/>
      <c r="G182" s="104"/>
      <c r="H182" s="104"/>
      <c r="I182" s="104"/>
      <c r="J182" s="104"/>
      <c r="K182" s="106"/>
    </row>
    <row r="183" spans="1:11" ht="30" customHeight="1" x14ac:dyDescent="0.3">
      <c r="A183" s="112"/>
      <c r="B183" s="107" t="s">
        <v>148</v>
      </c>
      <c r="C183" s="9" t="s">
        <v>14</v>
      </c>
      <c r="D183" s="9"/>
      <c r="E183" s="9"/>
      <c r="F183" s="9"/>
      <c r="G183" s="78"/>
      <c r="H183" s="78"/>
      <c r="I183" s="78"/>
      <c r="J183" s="78" t="s">
        <v>149</v>
      </c>
      <c r="K183" s="105"/>
    </row>
    <row r="184" spans="1:11" ht="10.199999999999999" customHeight="1" x14ac:dyDescent="0.3">
      <c r="A184" s="112"/>
      <c r="B184" s="107"/>
      <c r="C184" s="79" t="s">
        <v>16</v>
      </c>
      <c r="D184" s="21"/>
      <c r="E184" s="79"/>
      <c r="F184" s="79"/>
      <c r="G184" s="79"/>
      <c r="H184" s="79"/>
      <c r="I184" s="79"/>
      <c r="J184" s="79"/>
      <c r="K184" s="106"/>
    </row>
    <row r="185" spans="1:11" ht="10.95" customHeight="1" x14ac:dyDescent="0.3">
      <c r="A185" s="112"/>
      <c r="B185" s="107"/>
      <c r="C185" s="108" t="s">
        <v>187</v>
      </c>
      <c r="D185" s="108"/>
      <c r="E185" s="108"/>
      <c r="F185" s="108"/>
      <c r="G185" s="108"/>
      <c r="H185" s="108"/>
      <c r="I185" s="108"/>
      <c r="J185" s="16"/>
      <c r="K185" s="59" t="s">
        <v>95</v>
      </c>
    </row>
    <row r="186" spans="1:11" ht="9" customHeight="1" x14ac:dyDescent="0.3">
      <c r="A186" s="112"/>
      <c r="B186" s="107"/>
      <c r="C186" s="109"/>
      <c r="D186" s="109"/>
      <c r="E186" s="109"/>
      <c r="F186" s="109"/>
      <c r="G186" s="109"/>
      <c r="H186" s="109"/>
      <c r="I186" s="109"/>
      <c r="J186" s="79"/>
      <c r="K186" s="36"/>
    </row>
    <row r="187" spans="1:11" ht="3" hidden="1" customHeight="1" x14ac:dyDescent="0.3">
      <c r="A187" s="113"/>
      <c r="B187" s="107"/>
      <c r="C187" s="9" t="s">
        <v>48</v>
      </c>
      <c r="D187" s="110"/>
      <c r="E187" s="110"/>
      <c r="F187" s="110"/>
      <c r="G187" s="110"/>
      <c r="H187" s="110"/>
      <c r="I187" s="110"/>
      <c r="J187" s="30"/>
      <c r="K187" s="8"/>
    </row>
    <row r="188" spans="1:11" ht="11.25" customHeight="1" x14ac:dyDescent="0.3">
      <c r="A188" s="100" t="s">
        <v>67</v>
      </c>
      <c r="B188" s="50" t="s">
        <v>68</v>
      </c>
      <c r="C188" s="21"/>
      <c r="D188" s="21" t="s">
        <v>69</v>
      </c>
      <c r="E188" s="21" t="s">
        <v>70</v>
      </c>
      <c r="F188" s="21"/>
      <c r="G188" s="21"/>
      <c r="H188" s="21" t="s">
        <v>71</v>
      </c>
      <c r="I188" s="21" t="s">
        <v>72</v>
      </c>
      <c r="J188" s="21"/>
      <c r="K188" s="51"/>
    </row>
    <row r="189" spans="1:11" ht="11.25" customHeight="1" x14ac:dyDescent="0.3">
      <c r="A189" s="100"/>
      <c r="B189" s="80" t="s">
        <v>150</v>
      </c>
      <c r="C189" s="79"/>
      <c r="D189" s="79"/>
      <c r="E189" s="79"/>
      <c r="F189" s="79"/>
      <c r="G189" s="79"/>
      <c r="H189" s="79"/>
      <c r="I189" s="79"/>
      <c r="J189" s="79"/>
      <c r="K189" s="36"/>
    </row>
    <row r="190" spans="1:11" ht="10.95" customHeight="1" x14ac:dyDescent="0.3">
      <c r="A190" s="63" t="s">
        <v>73</v>
      </c>
      <c r="B190" s="50" t="s">
        <v>74</v>
      </c>
      <c r="C190" s="21"/>
      <c r="D190" s="101"/>
      <c r="E190" s="101"/>
      <c r="F190" s="101"/>
      <c r="G190" s="101"/>
      <c r="H190" s="101"/>
      <c r="I190" s="101"/>
      <c r="J190" s="53"/>
      <c r="K190" s="25"/>
    </row>
    <row r="191" spans="1:11" ht="3" customHeight="1" x14ac:dyDescent="0.3">
      <c r="A191" s="2"/>
      <c r="B191" s="81"/>
    </row>
    <row r="192" spans="1:11" ht="9.6" customHeight="1" x14ac:dyDescent="0.3">
      <c r="A192" s="102" t="s">
        <v>192</v>
      </c>
      <c r="B192" s="102"/>
      <c r="C192" s="102"/>
      <c r="D192" s="102"/>
      <c r="E192" s="102"/>
      <c r="F192" s="102"/>
      <c r="G192" s="102"/>
      <c r="H192" s="102"/>
      <c r="I192" s="102"/>
      <c r="J192" s="82"/>
      <c r="K192" s="33"/>
    </row>
    <row r="193" spans="1:11" ht="12" customHeight="1" x14ac:dyDescent="0.3">
      <c r="A193" s="103" t="s">
        <v>167</v>
      </c>
      <c r="B193" s="103"/>
      <c r="C193" s="103"/>
      <c r="D193" s="103"/>
      <c r="E193" s="103"/>
      <c r="F193" s="103"/>
      <c r="G193" s="103"/>
      <c r="H193" s="103"/>
      <c r="I193" s="103"/>
      <c r="J193" s="94"/>
      <c r="K193" s="33"/>
    </row>
    <row r="194" spans="1:11" ht="11.25" customHeight="1" x14ac:dyDescent="0.3">
      <c r="A194" s="103" t="s">
        <v>207</v>
      </c>
      <c r="B194" s="103"/>
      <c r="C194" s="103"/>
      <c r="D194" s="103"/>
      <c r="E194" s="103"/>
      <c r="F194" s="103"/>
      <c r="G194" s="103"/>
      <c r="H194" s="103"/>
      <c r="I194" s="103"/>
      <c r="J194" s="83"/>
      <c r="K194" s="84"/>
    </row>
    <row r="195" spans="1:11" ht="12" customHeight="1" x14ac:dyDescent="0.3">
      <c r="A195" s="97" t="s">
        <v>151</v>
      </c>
      <c r="B195" s="97" t="s">
        <v>193</v>
      </c>
      <c r="C195" s="98"/>
      <c r="D195" s="98"/>
      <c r="E195" s="98"/>
      <c r="F195" s="98"/>
      <c r="G195" s="98"/>
      <c r="H195" s="98"/>
      <c r="I195" s="98"/>
      <c r="J195" s="85"/>
    </row>
  </sheetData>
  <mergeCells count="323">
    <mergeCell ref="L77:L83"/>
    <mergeCell ref="L85:L91"/>
    <mergeCell ref="L93:L99"/>
    <mergeCell ref="L118:L124"/>
    <mergeCell ref="L126:L131"/>
    <mergeCell ref="L135:L138"/>
    <mergeCell ref="L140:L145"/>
    <mergeCell ref="L155:L161"/>
    <mergeCell ref="K8:K9"/>
    <mergeCell ref="K77:K78"/>
    <mergeCell ref="K109:K110"/>
    <mergeCell ref="L41:L42"/>
    <mergeCell ref="A5:K5"/>
    <mergeCell ref="A6:A7"/>
    <mergeCell ref="B6:I6"/>
    <mergeCell ref="B7:I7"/>
    <mergeCell ref="A8:A9"/>
    <mergeCell ref="B8:B9"/>
    <mergeCell ref="C8:C9"/>
    <mergeCell ref="D8:D9"/>
    <mergeCell ref="E8:E9"/>
    <mergeCell ref="F8:F9"/>
    <mergeCell ref="G8:G9"/>
    <mergeCell ref="H8:H9"/>
    <mergeCell ref="I8:I9"/>
    <mergeCell ref="A23:A36"/>
    <mergeCell ref="B23:B28"/>
    <mergeCell ref="D26:I26"/>
    <mergeCell ref="D27:J27"/>
    <mergeCell ref="D28:I28"/>
    <mergeCell ref="B29:B30"/>
    <mergeCell ref="I29:I30"/>
    <mergeCell ref="J29:J30"/>
    <mergeCell ref="A10:A22"/>
    <mergeCell ref="B10:B16"/>
    <mergeCell ref="D13:I13"/>
    <mergeCell ref="D14:I14"/>
    <mergeCell ref="C15:C16"/>
    <mergeCell ref="D15:D16"/>
    <mergeCell ref="E15:E16"/>
    <mergeCell ref="F15:F16"/>
    <mergeCell ref="G15:G16"/>
    <mergeCell ref="H15:H16"/>
    <mergeCell ref="I15:I16"/>
    <mergeCell ref="J8:J9"/>
    <mergeCell ref="K29:K30"/>
    <mergeCell ref="B31:B36"/>
    <mergeCell ref="D34:I34"/>
    <mergeCell ref="D35:J35"/>
    <mergeCell ref="D36:I36"/>
    <mergeCell ref="C29:C30"/>
    <mergeCell ref="D29:D30"/>
    <mergeCell ref="E29:E30"/>
    <mergeCell ref="F29:F30"/>
    <mergeCell ref="G29:G30"/>
    <mergeCell ref="H29:H30"/>
    <mergeCell ref="B17:B22"/>
    <mergeCell ref="D20:I20"/>
    <mergeCell ref="D21:I21"/>
    <mergeCell ref="D22:I22"/>
    <mergeCell ref="G37:G38"/>
    <mergeCell ref="H37:H38"/>
    <mergeCell ref="I37:I38"/>
    <mergeCell ref="J37:J38"/>
    <mergeCell ref="K37:K38"/>
    <mergeCell ref="A39:A69"/>
    <mergeCell ref="B39:B45"/>
    <mergeCell ref="K41:K44"/>
    <mergeCell ref="D42:I42"/>
    <mergeCell ref="D43:J43"/>
    <mergeCell ref="A37:A38"/>
    <mergeCell ref="B37:B38"/>
    <mergeCell ref="C37:C38"/>
    <mergeCell ref="D37:D38"/>
    <mergeCell ref="E37:E38"/>
    <mergeCell ref="F37:F38"/>
    <mergeCell ref="J46:J47"/>
    <mergeCell ref="K46:K47"/>
    <mergeCell ref="B48:B53"/>
    <mergeCell ref="K49:K52"/>
    <mergeCell ref="C51:C52"/>
    <mergeCell ref="D51:I51"/>
    <mergeCell ref="D52:J52"/>
    <mergeCell ref="D53:I53"/>
    <mergeCell ref="D44:I44"/>
    <mergeCell ref="D45:I45"/>
    <mergeCell ref="B46:B47"/>
    <mergeCell ref="C46:C47"/>
    <mergeCell ref="D46:D47"/>
    <mergeCell ref="E46:E47"/>
    <mergeCell ref="F46:F47"/>
    <mergeCell ref="G46:G47"/>
    <mergeCell ref="H46:H47"/>
    <mergeCell ref="I46:I47"/>
    <mergeCell ref="H54:H55"/>
    <mergeCell ref="I54:I55"/>
    <mergeCell ref="J54:J55"/>
    <mergeCell ref="K54:K55"/>
    <mergeCell ref="B56:B61"/>
    <mergeCell ref="D59:I59"/>
    <mergeCell ref="D60:J60"/>
    <mergeCell ref="D61:I61"/>
    <mergeCell ref="B54:B55"/>
    <mergeCell ref="C54:C55"/>
    <mergeCell ref="D54:D55"/>
    <mergeCell ref="E54:E55"/>
    <mergeCell ref="F54:F55"/>
    <mergeCell ref="G54:G55"/>
    <mergeCell ref="H62:H63"/>
    <mergeCell ref="I62:I63"/>
    <mergeCell ref="J62:J63"/>
    <mergeCell ref="K62:K63"/>
    <mergeCell ref="B64:B69"/>
    <mergeCell ref="D67:I67"/>
    <mergeCell ref="D68:J68"/>
    <mergeCell ref="D69:I69"/>
    <mergeCell ref="B62:B63"/>
    <mergeCell ref="C62:C63"/>
    <mergeCell ref="D62:D63"/>
    <mergeCell ref="E62:E63"/>
    <mergeCell ref="F62:F63"/>
    <mergeCell ref="G62:G63"/>
    <mergeCell ref="D70:I70"/>
    <mergeCell ref="A71:A72"/>
    <mergeCell ref="A74:A75"/>
    <mergeCell ref="D74:I75"/>
    <mergeCell ref="B75:C75"/>
    <mergeCell ref="A77:A78"/>
    <mergeCell ref="B77:B78"/>
    <mergeCell ref="C77:C78"/>
    <mergeCell ref="D77:D78"/>
    <mergeCell ref="E77:E78"/>
    <mergeCell ref="C90:I90"/>
    <mergeCell ref="C91:J91"/>
    <mergeCell ref="D92:I92"/>
    <mergeCell ref="B93:B94"/>
    <mergeCell ref="F77:F78"/>
    <mergeCell ref="G77:G78"/>
    <mergeCell ref="H77:H78"/>
    <mergeCell ref="I77:I78"/>
    <mergeCell ref="J77:J78"/>
    <mergeCell ref="F85:F86"/>
    <mergeCell ref="G85:G86"/>
    <mergeCell ref="H85:H86"/>
    <mergeCell ref="I85:I86"/>
    <mergeCell ref="F93:F94"/>
    <mergeCell ref="E85:E86"/>
    <mergeCell ref="A79:A100"/>
    <mergeCell ref="B79:B84"/>
    <mergeCell ref="K79:K81"/>
    <mergeCell ref="C82:I82"/>
    <mergeCell ref="K82:K83"/>
    <mergeCell ref="C83:J83"/>
    <mergeCell ref="D84:I84"/>
    <mergeCell ref="B85:B86"/>
    <mergeCell ref="C85:C86"/>
    <mergeCell ref="D85:D86"/>
    <mergeCell ref="G93:G94"/>
    <mergeCell ref="H93:H94"/>
    <mergeCell ref="I93:I94"/>
    <mergeCell ref="J93:J94"/>
    <mergeCell ref="B95:B100"/>
    <mergeCell ref="C98:I98"/>
    <mergeCell ref="C99:J99"/>
    <mergeCell ref="D100:I100"/>
    <mergeCell ref="K85:K86"/>
    <mergeCell ref="B87:B92"/>
    <mergeCell ref="J85:J86"/>
    <mergeCell ref="C93:C94"/>
    <mergeCell ref="D93:D94"/>
    <mergeCell ref="E93:E94"/>
    <mergeCell ref="G101:G102"/>
    <mergeCell ref="H101:H102"/>
    <mergeCell ref="I101:I102"/>
    <mergeCell ref="J101:J102"/>
    <mergeCell ref="A103:A114"/>
    <mergeCell ref="B103:B108"/>
    <mergeCell ref="C106:I106"/>
    <mergeCell ref="C107:J107"/>
    <mergeCell ref="D108:I108"/>
    <mergeCell ref="B109:B110"/>
    <mergeCell ref="A101:A102"/>
    <mergeCell ref="B101:B102"/>
    <mergeCell ref="C101:C102"/>
    <mergeCell ref="D101:D102"/>
    <mergeCell ref="E101:E102"/>
    <mergeCell ref="F101:F102"/>
    <mergeCell ref="I109:I110"/>
    <mergeCell ref="J109:J110"/>
    <mergeCell ref="B111:B114"/>
    <mergeCell ref="C113:I113"/>
    <mergeCell ref="C114:J114"/>
    <mergeCell ref="C109:C110"/>
    <mergeCell ref="D109:D110"/>
    <mergeCell ref="E109:E110"/>
    <mergeCell ref="F109:F110"/>
    <mergeCell ref="G109:G110"/>
    <mergeCell ref="H109:H110"/>
    <mergeCell ref="A120:A153"/>
    <mergeCell ref="B120:B125"/>
    <mergeCell ref="K120:K124"/>
    <mergeCell ref="C123:I123"/>
    <mergeCell ref="C124:J124"/>
    <mergeCell ref="D125:I125"/>
    <mergeCell ref="F126:F127"/>
    <mergeCell ref="G126:G127"/>
    <mergeCell ref="D116:I116"/>
    <mergeCell ref="A118:A119"/>
    <mergeCell ref="B118:B119"/>
    <mergeCell ref="C118:C119"/>
    <mergeCell ref="D118:D119"/>
    <mergeCell ref="E118:E119"/>
    <mergeCell ref="F118:F119"/>
    <mergeCell ref="G118:G119"/>
    <mergeCell ref="H118:H119"/>
    <mergeCell ref="I118:I119"/>
    <mergeCell ref="H126:H127"/>
    <mergeCell ref="I126:I127"/>
    <mergeCell ref="J126:J127"/>
    <mergeCell ref="B127:B132"/>
    <mergeCell ref="K127:K131"/>
    <mergeCell ref="C130:I130"/>
    <mergeCell ref="C131:J131"/>
    <mergeCell ref="D132:I132"/>
    <mergeCell ref="J118:J119"/>
    <mergeCell ref="K118:K119"/>
    <mergeCell ref="F133:F134"/>
    <mergeCell ref="G133:G134"/>
    <mergeCell ref="H133:H134"/>
    <mergeCell ref="I133:I134"/>
    <mergeCell ref="J133:J134"/>
    <mergeCell ref="B134:B139"/>
    <mergeCell ref="C137:I137"/>
    <mergeCell ref="C138:J138"/>
    <mergeCell ref="D139:I139"/>
    <mergeCell ref="D146:I146"/>
    <mergeCell ref="F147:F148"/>
    <mergeCell ref="G147:G148"/>
    <mergeCell ref="J147:J148"/>
    <mergeCell ref="B148:B153"/>
    <mergeCell ref="C151:I151"/>
    <mergeCell ref="C152:J152"/>
    <mergeCell ref="D153:I153"/>
    <mergeCell ref="F140:F141"/>
    <mergeCell ref="G140:G141"/>
    <mergeCell ref="H140:H141"/>
    <mergeCell ref="I140:I141"/>
    <mergeCell ref="J140:J141"/>
    <mergeCell ref="B141:B145"/>
    <mergeCell ref="C144:I144"/>
    <mergeCell ref="C145:J145"/>
    <mergeCell ref="G155:G156"/>
    <mergeCell ref="H155:H156"/>
    <mergeCell ref="I155:I156"/>
    <mergeCell ref="J155:J156"/>
    <mergeCell ref="K155:K156"/>
    <mergeCell ref="A157:A162"/>
    <mergeCell ref="B157:B162"/>
    <mergeCell ref="K157:K161"/>
    <mergeCell ref="C160:I160"/>
    <mergeCell ref="C161:J161"/>
    <mergeCell ref="A155:A156"/>
    <mergeCell ref="B155:B156"/>
    <mergeCell ref="C155:C156"/>
    <mergeCell ref="D155:D156"/>
    <mergeCell ref="E155:E156"/>
    <mergeCell ref="F155:F156"/>
    <mergeCell ref="J163:J164"/>
    <mergeCell ref="A165:A170"/>
    <mergeCell ref="B165:B170"/>
    <mergeCell ref="C168:I168"/>
    <mergeCell ref="K168:K169"/>
    <mergeCell ref="C169:J169"/>
    <mergeCell ref="D170:I170"/>
    <mergeCell ref="D162:I162"/>
    <mergeCell ref="A163:A164"/>
    <mergeCell ref="B163:B164"/>
    <mergeCell ref="C163:C164"/>
    <mergeCell ref="D163:D164"/>
    <mergeCell ref="E163:E164"/>
    <mergeCell ref="F163:F164"/>
    <mergeCell ref="G163:G164"/>
    <mergeCell ref="H163:H164"/>
    <mergeCell ref="I163:I164"/>
    <mergeCell ref="J174:J175"/>
    <mergeCell ref="K174:K175"/>
    <mergeCell ref="A176:A180"/>
    <mergeCell ref="B176:B180"/>
    <mergeCell ref="K176:K180"/>
    <mergeCell ref="C178:I178"/>
    <mergeCell ref="C179:I179"/>
    <mergeCell ref="D180:I180"/>
    <mergeCell ref="D172:I172"/>
    <mergeCell ref="A174:A175"/>
    <mergeCell ref="B174:B175"/>
    <mergeCell ref="C174:C175"/>
    <mergeCell ref="D174:D175"/>
    <mergeCell ref="E174:E175"/>
    <mergeCell ref="F174:F175"/>
    <mergeCell ref="G174:G175"/>
    <mergeCell ref="H174:H175"/>
    <mergeCell ref="I174:I175"/>
    <mergeCell ref="A188:A189"/>
    <mergeCell ref="D190:I190"/>
    <mergeCell ref="A192:I192"/>
    <mergeCell ref="A194:I194"/>
    <mergeCell ref="G181:G182"/>
    <mergeCell ref="H181:H182"/>
    <mergeCell ref="I181:I182"/>
    <mergeCell ref="J181:J182"/>
    <mergeCell ref="K181:K182"/>
    <mergeCell ref="B183:B187"/>
    <mergeCell ref="K183:K184"/>
    <mergeCell ref="C185:I185"/>
    <mergeCell ref="C186:I186"/>
    <mergeCell ref="D187:I187"/>
    <mergeCell ref="A181:A187"/>
    <mergeCell ref="B181:B182"/>
    <mergeCell ref="C181:C182"/>
    <mergeCell ref="D181:D182"/>
    <mergeCell ref="E181:E182"/>
    <mergeCell ref="F181:F182"/>
    <mergeCell ref="A193:I193"/>
  </mergeCells>
  <pageMargins left="0.25" right="0.25" top="0.75" bottom="0.75" header="0.3" footer="0.3"/>
  <pageSetup paperSize="9" scale="67" fitToHeight="0" orientation="landscape" r:id="rId1"/>
  <rowBreaks count="2" manualBreakCount="2">
    <brk id="45" max="11" man="1"/>
    <brk id="91"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 Sakchyam Log frame_30 Sep 019</vt:lpstr>
      <vt:lpstr>' Sakchyam Log frame_30 Sep 019'!Print_Area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2020-02-19T11:39:47Z</dcterms:modified>
</cp:coreProperties>
</file>