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Downloads\"/>
    </mc:Choice>
  </mc:AlternateContent>
  <xr:revisionPtr revIDLastSave="0" documentId="13_ncr:1_{3776B22E-D93C-4437-AA3A-9D2F3BA740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ferenceLookup Functions" sheetId="1" r:id="rId1"/>
    <sheet name="Pivot Table2" sheetId="2" r:id="rId2"/>
    <sheet name="Pivot Table" sheetId="3" r:id="rId3"/>
  </sheets>
  <calcPr calcId="191029"/>
  <pivotCaches>
    <pivotCache cacheId="8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5qN091LtCUW83GmQjCAAm/mSXN5/owAnT3dcl1WI/T8="/>
    </ext>
  </extLst>
</workbook>
</file>

<file path=xl/calcChain.xml><?xml version="1.0" encoding="utf-8"?>
<calcChain xmlns="http://schemas.openxmlformats.org/spreadsheetml/2006/main">
  <c r="D24" i="1" l="1"/>
  <c r="D23" i="1"/>
  <c r="D2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B22" i="1"/>
  <c r="B24" i="1"/>
  <c r="B23" i="1"/>
  <c r="F16" i="1"/>
  <c r="F15" i="1"/>
  <c r="F14" i="1"/>
  <c r="F13" i="1"/>
  <c r="F12" i="1"/>
  <c r="F11" i="1"/>
  <c r="F10" i="1"/>
  <c r="F9" i="1"/>
  <c r="F8" i="1"/>
  <c r="F7" i="1"/>
  <c r="F6" i="1"/>
  <c r="F5" i="1"/>
  <c r="J4" i="1"/>
  <c r="G13" i="1" l="1"/>
  <c r="G6" i="1"/>
  <c r="G14" i="1"/>
  <c r="G11" i="1"/>
  <c r="G9" i="1"/>
  <c r="G12" i="1"/>
  <c r="G7" i="1"/>
  <c r="G10" i="1"/>
  <c r="G15" i="1"/>
  <c r="G5" i="1"/>
  <c r="G8" i="1"/>
  <c r="G16" i="1"/>
  <c r="B25" i="1" l="1"/>
  <c r="D25" i="1"/>
</calcChain>
</file>

<file path=xl/sharedStrings.xml><?xml version="1.0" encoding="utf-8"?>
<sst xmlns="http://schemas.openxmlformats.org/spreadsheetml/2006/main" count="144" uniqueCount="85">
  <si>
    <t>Create a sheet to find information on books based on the ISBN number provided. Use named ranges, LOOKUP function and MATCH function.</t>
  </si>
  <si>
    <t>Community Library Database</t>
  </si>
  <si>
    <t>Book ISBN</t>
  </si>
  <si>
    <t>Status</t>
  </si>
  <si>
    <t>Category</t>
  </si>
  <si>
    <t>Purchase Cost</t>
  </si>
  <si>
    <t>Purchase Date</t>
  </si>
  <si>
    <t>Expiry Date</t>
  </si>
  <si>
    <t>Days to Expiry</t>
  </si>
  <si>
    <t>Today:</t>
  </si>
  <si>
    <t>978-0-331-95055-01-4</t>
  </si>
  <si>
    <t>Out</t>
  </si>
  <si>
    <t>Crime</t>
  </si>
  <si>
    <t>978-1-40020-96298-02-1</t>
  </si>
  <si>
    <t>Medical</t>
  </si>
  <si>
    <t>978-0-553-81762-01-5</t>
  </si>
  <si>
    <t>In</t>
  </si>
  <si>
    <t>Travel</t>
  </si>
  <si>
    <t>978-0-662-95055-01-2</t>
  </si>
  <si>
    <t>Cookery</t>
  </si>
  <si>
    <t>978-1-128-95055-01-3</t>
  </si>
  <si>
    <t>978-0-419-96298-02-3</t>
  </si>
  <si>
    <t>Architecture</t>
  </si>
  <si>
    <t>978-1-40020-81762-01-6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</si>
  <si>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</si>
  <si>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</si>
  <si>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</si>
  <si>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</si>
  <si>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</si>
  <si>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</si>
  <si>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</si>
  <si>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Search:</t>
  </si>
  <si>
    <t>Using VLOOKUP</t>
  </si>
  <si>
    <t>Using index &amp; match</t>
  </si>
  <si>
    <t>Name</t>
  </si>
  <si>
    <t>Vendor</t>
  </si>
  <si>
    <t>Unit Price</t>
  </si>
  <si>
    <t>Quantity in Stock</t>
  </si>
  <si>
    <t>Quantity On Order</t>
  </si>
  <si>
    <t>Quantity Backordered</t>
  </si>
  <si>
    <t>Task</t>
  </si>
  <si>
    <t>Bell Housing</t>
  </si>
  <si>
    <t>Belmont</t>
  </si>
  <si>
    <t>Create a report to display a list of all products, each store's inventory of that product, and a grand total by product and by store. 
Also create a report to display a list of all vendors, each store's inventory of that vendor's product, and a grand total by vendor and by store.</t>
  </si>
  <si>
    <t>Caulk - Clear</t>
  </si>
  <si>
    <t>3M</t>
  </si>
  <si>
    <t>Caulk - White</t>
  </si>
  <si>
    <t>Cement - PreMix</t>
  </si>
  <si>
    <t>GCI</t>
  </si>
  <si>
    <t>Electric Pump 300 amps</t>
  </si>
  <si>
    <t>GE</t>
  </si>
  <si>
    <t>Electric Pump 750 amps</t>
  </si>
  <si>
    <t>Flange</t>
  </si>
  <si>
    <t>Secor</t>
  </si>
  <si>
    <t>Gasket</t>
  </si>
  <si>
    <t>Simmons</t>
  </si>
  <si>
    <t>Manual Pump</t>
  </si>
  <si>
    <t>VF Supply</t>
  </si>
  <si>
    <t>Pipe 1/2" L-Shape</t>
  </si>
  <si>
    <t>Castor</t>
  </si>
  <si>
    <t>Pipe 1/2" Straight</t>
  </si>
  <si>
    <t>Maxwell</t>
  </si>
  <si>
    <t>Pipe 1/4" Straight</t>
  </si>
  <si>
    <t>VFI</t>
  </si>
  <si>
    <t>Pipe 3/4" Curved</t>
  </si>
  <si>
    <t>Rubber Stop</t>
  </si>
  <si>
    <t xml:space="preserve">Tiles - quarter-cut </t>
  </si>
  <si>
    <t>Tile Place</t>
  </si>
  <si>
    <t>Tiles - third-cut</t>
  </si>
  <si>
    <t>PostCode</t>
  </si>
  <si>
    <t>Date</t>
  </si>
  <si>
    <t>Installations</t>
  </si>
  <si>
    <t>Output in kW</t>
  </si>
  <si>
    <t>Tasks</t>
  </si>
  <si>
    <t>Create a report and chart to view the sum of installations and output in kW according to year, quarter and month. 
Also create a report and chart to view the sum of average kW according to year, quarter and month. 
Average kW field has to be created in this report.</t>
  </si>
  <si>
    <t>Grand Total</t>
  </si>
  <si>
    <t>Row Labels</t>
  </si>
  <si>
    <t>Sum of Quantity in Stock</t>
  </si>
  <si>
    <t>Quarter</t>
  </si>
  <si>
    <t>Sum of Installations</t>
  </si>
  <si>
    <t>Sum of Output in kW</t>
  </si>
  <si>
    <t>Q1</t>
  </si>
  <si>
    <t/>
  </si>
  <si>
    <t>Average of Installations</t>
  </si>
  <si>
    <t>Average of Output in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</si>
</sst>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9">
    <font>
      <sz val="10"/>
      <color rgb="FF000000"/>
      <name val="Arial"/>
      <scheme val="minor"/>
    </font>
    <font>
      <b/>
      <u/>
      <sz val="14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sz val="14"/>
      <color rgb="FF000000"/>
      <name val="Arial"/>
    </font>
    <font>
      <b/>
      <u/>
      <sz val="16"/>
      <color rgb="FFFF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3"/>
      <color theme="1"/>
      <name val="Calibri"/>
    </font>
    <font>
      <i/>
      <sz val="12"/>
      <color theme="1"/>
      <name val="Calibri"/>
    </font>
    <font>
      <b/>
      <u/>
      <sz val="16"/>
      <color theme="1"/>
      <name val="Calibri"/>
    </font>
    <font>
      <sz val="10"/>
      <name val="Arial"/>
    </font>
    <font>
      <sz val="9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sz val="11"/>
      <color rgb="FF333333"/>
      <name val="Arial"/>
    </font>
    <font>
      <b/>
      <sz val="10"/>
      <color theme="1"/>
      <name val="Arial"/>
    </font>
    <font>
      <sz val="10"/>
      <color rgb="FF333333"/>
      <name val="Tomorrow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00FFFF"/>
        <bgColor rgb="FF00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14" fontId="4" fillId="2" borderId="0" xfId="0" applyNumberFormat="1" applyFont="1" applyFill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8" fillId="3" borderId="2" xfId="0" applyFont="1" applyFill="1" applyBorder="1" applyAlignment="1">
      <alignment wrapText="1"/>
    </xf>
    <xf numFmtId="0" fontId="8" fillId="3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right" wrapText="1"/>
    </xf>
    <xf numFmtId="0" fontId="9" fillId="0" borderId="4" xfId="0" applyFont="1" applyBorder="1" applyAlignment="1">
      <alignment horizontal="right"/>
    </xf>
    <xf numFmtId="14" fontId="10" fillId="4" borderId="5" xfId="0" applyNumberFormat="1" applyFont="1" applyFill="1" applyBorder="1" applyAlignment="1">
      <alignment horizontal="right"/>
    </xf>
    <xf numFmtId="0" fontId="7" fillId="0" borderId="2" xfId="0" applyFont="1" applyBorder="1"/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right"/>
    </xf>
    <xf numFmtId="14" fontId="7" fillId="0" borderId="3" xfId="0" applyNumberFormat="1" applyFont="1" applyBorder="1" applyAlignment="1">
      <alignment horizontal="right"/>
    </xf>
    <xf numFmtId="164" fontId="7" fillId="0" borderId="0" xfId="0" applyNumberFormat="1" applyFont="1"/>
    <xf numFmtId="14" fontId="7" fillId="0" borderId="0" xfId="0" applyNumberFormat="1" applyFont="1"/>
    <xf numFmtId="0" fontId="11" fillId="0" borderId="0" xfId="0" applyFont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4" xfId="0" applyFont="1" applyBorder="1"/>
    <xf numFmtId="0" fontId="13" fillId="2" borderId="0" xfId="0" applyFont="1" applyFill="1"/>
    <xf numFmtId="0" fontId="13" fillId="2" borderId="0" xfId="0" applyFont="1" applyFill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8" borderId="0" xfId="0" applyFont="1" applyFill="1"/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8" borderId="0" xfId="0" applyFont="1" applyFill="1" applyAlignment="1">
      <alignment horizontal="left"/>
    </xf>
    <xf numFmtId="0" fontId="15" fillId="0" borderId="0" xfId="0" applyFont="1"/>
    <xf numFmtId="0" fontId="17" fillId="8" borderId="0" xfId="0" applyFont="1" applyFill="1"/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18" fillId="8" borderId="0" xfId="0" applyFont="1" applyFill="1" applyAlignment="1">
      <alignment horizontal="left"/>
    </xf>
    <xf numFmtId="14" fontId="7" fillId="3" borderId="1" xfId="0" applyNumberFormat="1" applyFont="1" applyFill="1" applyBorder="1"/>
    <xf numFmtId="0" fontId="12" fillId="0" borderId="3" xfId="0" applyFont="1" applyBorder="1"/>
    <xf numFmtId="14" fontId="7" fillId="7" borderId="1" xfId="0" applyNumberFormat="1" applyFont="1" applyFill="1" applyBorder="1"/>
    <xf numFmtId="0" fontId="7" fillId="3" borderId="1" xfId="0" applyFont="1" applyFill="1" applyBorder="1"/>
    <xf numFmtId="0" fontId="7" fillId="7" borderId="1" xfId="0" applyFont="1" applyFill="1" applyBorder="1"/>
    <xf numFmtId="0" fontId="8" fillId="5" borderId="1" xfId="0" applyFont="1" applyFill="1" applyBorder="1" applyAlignment="1">
      <alignment horizontal="center"/>
    </xf>
    <xf numFmtId="0" fontId="12" fillId="0" borderId="1" xfId="0" applyFont="1" applyBorder="1"/>
    <xf numFmtId="0" fontId="7" fillId="6" borderId="1" xfId="0" applyFont="1" applyFill="1" applyBorder="1" applyAlignment="1">
      <alignment horizontal="center"/>
    </xf>
    <xf numFmtId="0" fontId="7" fillId="7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(Lookups, Pivot Table).xlsx]Pivot Table2!PivotTable2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Table2'!$B$20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Table2'!$A$21:$A$37</c:f>
              <c:strCache>
                <c:ptCount val="16"/>
                <c:pt idx="0">
                  <c:v>Bell Housing</c:v>
                </c:pt>
                <c:pt idx="1">
                  <c:v>Caulk - Clear</c:v>
                </c:pt>
                <c:pt idx="2">
                  <c:v>Caulk - White</c:v>
                </c:pt>
                <c:pt idx="3">
                  <c:v>Cement - PreMix</c:v>
                </c:pt>
                <c:pt idx="4">
                  <c:v>Electric Pump 300 amps</c:v>
                </c:pt>
                <c:pt idx="5">
                  <c:v>Electric Pump 750 amps</c:v>
                </c:pt>
                <c:pt idx="6">
                  <c:v>Flange</c:v>
                </c:pt>
                <c:pt idx="7">
                  <c:v>Gasket</c:v>
                </c:pt>
                <c:pt idx="8">
                  <c:v>Manual Pump</c:v>
                </c:pt>
                <c:pt idx="9">
                  <c:v>Pipe 1/2" L-Shape</c:v>
                </c:pt>
                <c:pt idx="10">
                  <c:v>Pipe 1/2" Straight</c:v>
                </c:pt>
                <c:pt idx="11">
                  <c:v>Pipe 1/4" Straight</c:v>
                </c:pt>
                <c:pt idx="12">
                  <c:v>Pipe 3/4" Curved</c:v>
                </c:pt>
                <c:pt idx="13">
                  <c:v>Rubber Stop</c:v>
                </c:pt>
                <c:pt idx="14">
                  <c:v>Tiles - quarter-cut </c:v>
                </c:pt>
                <c:pt idx="15">
                  <c:v>Tiles - third-cut</c:v>
                </c:pt>
              </c:strCache>
            </c:strRef>
          </c:cat>
          <c:val>
            <c:numRef>
              <c:f>'Pivot Table2'!$B$21:$B$37</c:f>
              <c:numCache>
                <c:formatCode>General</c:formatCode>
                <c:ptCount val="16"/>
                <c:pt idx="0">
                  <c:v>10</c:v>
                </c:pt>
                <c:pt idx="1">
                  <c:v>250</c:v>
                </c:pt>
                <c:pt idx="2">
                  <c:v>225</c:v>
                </c:pt>
                <c:pt idx="3">
                  <c:v>100</c:v>
                </c:pt>
                <c:pt idx="4">
                  <c:v>5</c:v>
                </c:pt>
                <c:pt idx="5">
                  <c:v>2</c:v>
                </c:pt>
                <c:pt idx="6">
                  <c:v>75</c:v>
                </c:pt>
                <c:pt idx="7">
                  <c:v>547</c:v>
                </c:pt>
                <c:pt idx="8">
                  <c:v>10</c:v>
                </c:pt>
                <c:pt idx="9">
                  <c:v>50</c:v>
                </c:pt>
                <c:pt idx="10">
                  <c:v>2350</c:v>
                </c:pt>
                <c:pt idx="11">
                  <c:v>1500</c:v>
                </c:pt>
                <c:pt idx="12">
                  <c:v>6000</c:v>
                </c:pt>
                <c:pt idx="13">
                  <c:v>500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4-43A5-9089-81133BAE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1061199"/>
        <c:axId val="1901062159"/>
      </c:barChart>
      <c:catAx>
        <c:axId val="190106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62159"/>
        <c:crosses val="autoZero"/>
        <c:auto val="1"/>
        <c:lblAlgn val="ctr"/>
        <c:lblOffset val="100"/>
        <c:noMultiLvlLbl val="0"/>
      </c:catAx>
      <c:valAx>
        <c:axId val="19010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(Lookups, Pivot Table).xlsx]Pivot Table2!PivotTable3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Table2'!$I$6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Table2'!$H$7:$H$18</c:f>
              <c:strCache>
                <c:ptCount val="11"/>
                <c:pt idx="0">
                  <c:v>3M</c:v>
                </c:pt>
                <c:pt idx="1">
                  <c:v>Belmont</c:v>
                </c:pt>
                <c:pt idx="2">
                  <c:v>Castor</c:v>
                </c:pt>
                <c:pt idx="3">
                  <c:v>GCI</c:v>
                </c:pt>
                <c:pt idx="4">
                  <c:v>GE</c:v>
                </c:pt>
                <c:pt idx="5">
                  <c:v>Maxwell</c:v>
                </c:pt>
                <c:pt idx="6">
                  <c:v>Secor</c:v>
                </c:pt>
                <c:pt idx="7">
                  <c:v>Simmons</c:v>
                </c:pt>
                <c:pt idx="8">
                  <c:v>Tile Place</c:v>
                </c:pt>
                <c:pt idx="9">
                  <c:v>VF Supply</c:v>
                </c:pt>
                <c:pt idx="10">
                  <c:v>VFI</c:v>
                </c:pt>
              </c:strCache>
            </c:strRef>
          </c:cat>
          <c:val>
            <c:numRef>
              <c:f>'Pivot Table2'!$I$7:$I$18</c:f>
              <c:numCache>
                <c:formatCode>General</c:formatCode>
                <c:ptCount val="11"/>
                <c:pt idx="0">
                  <c:v>475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7</c:v>
                </c:pt>
                <c:pt idx="5">
                  <c:v>8350</c:v>
                </c:pt>
                <c:pt idx="6">
                  <c:v>75</c:v>
                </c:pt>
                <c:pt idx="7">
                  <c:v>547</c:v>
                </c:pt>
                <c:pt idx="8">
                  <c:v>2000</c:v>
                </c:pt>
                <c:pt idx="9">
                  <c:v>510</c:v>
                </c:pt>
                <c:pt idx="10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7-44FD-AB65-E9403E2293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7749423"/>
        <c:axId val="1347752783"/>
      </c:lineChart>
      <c:catAx>
        <c:axId val="134774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52783"/>
        <c:crosses val="autoZero"/>
        <c:auto val="1"/>
        <c:lblAlgn val="ctr"/>
        <c:lblOffset val="100"/>
        <c:noMultiLvlLbl val="0"/>
      </c:catAx>
      <c:valAx>
        <c:axId val="1347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(Lookups, Pivot Table).xlsx]Pivot Table!PivotTable4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Sum of Installations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Table'!$A$25:$A$26</c:f>
              <c:strCache>
                <c:ptCount val="1"/>
                <c:pt idx="0">
                  <c:v>Q1</c:v>
                </c:pt>
              </c:strCache>
            </c:strRef>
          </c:cat>
          <c:val>
            <c:numRef>
              <c:f>'Pivot Table'!$B$25:$B$26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0-45E9-892C-39936070727C}"/>
            </c:ext>
          </c:extLst>
        </c:ser>
        <c:ser>
          <c:idx val="1"/>
          <c:order val="1"/>
          <c:tx>
            <c:strRef>
              <c:f>'Pivot Table'!$C$24</c:f>
              <c:strCache>
                <c:ptCount val="1"/>
                <c:pt idx="0">
                  <c:v>Sum of Output in 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Table'!$A$25:$A$26</c:f>
              <c:strCache>
                <c:ptCount val="1"/>
                <c:pt idx="0">
                  <c:v>Q1</c:v>
                </c:pt>
              </c:strCache>
            </c:strRef>
          </c:cat>
          <c:val>
            <c:numRef>
              <c:f>'Pivot Table'!$C$25:$C$26</c:f>
              <c:numCache>
                <c:formatCode>General</c:formatCode>
                <c:ptCount val="1"/>
                <c:pt idx="0">
                  <c:v>490.71899999999994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0-45E9-892C-39936070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7750383"/>
        <c:axId val="1347755183"/>
        <c:axId val="0"/>
      </c:bar3DChart>
      <c:catAx>
        <c:axId val="134775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55183"/>
        <c:crosses val="autoZero"/>
        <c:auto val="1"/>
        <c:lblAlgn val="ctr"/>
        <c:lblOffset val="100"/>
        <c:noMultiLvlLbl val="0"/>
      </c:catAx>
      <c:valAx>
        <c:axId val="13477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5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(Lookups, Pivot Table).xlsx]Pivot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Table'!$A$41</c:f>
              <c:strCache>
                <c:ptCount val="1"/>
                <c:pt idx="0">
                  <c:v>Average of Installations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Table'!$A$42</c:f>
              <c:numCache>
                <c:formatCode>General</c:formatCode>
                <c:ptCount val="1"/>
                <c:pt idx="0">
                  <c:v>3.0476190476190474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2AC-AFED-B8FE42E59ED9}"/>
            </c:ext>
          </c:extLst>
        </c:ser>
        <c:ser>
          <c:idx val="1"/>
          <c:order val="1"/>
          <c:tx>
            <c:strRef>
              <c:f>'Pivot Table'!$B$41</c:f>
              <c:strCache>
                <c:ptCount val="1"/>
                <c:pt idx="0">
                  <c:v>Average of Output in 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Table'!$B$42</c:f>
              <c:numCache>
                <c:formatCode>General</c:formatCode>
                <c:ptCount val="1"/>
                <c:pt idx="0">
                  <c:v>23.367571428571427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C-42AC-AFED-B8FE42E5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7751823"/>
        <c:axId val="1347749903"/>
      </c:barChart>
      <c:catAx>
        <c:axId val="134775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9903"/>
        <c:crosses val="autoZero"/>
        <c:auto val="1"/>
        <c:lblAlgn val="ctr"/>
        <c:lblOffset val="100"/>
        <c:noMultiLvlLbl val="0"/>
      </c:catAx>
      <c:valAx>
        <c:axId val="13477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19</xdr:row>
      <xdr:rowOff>190500</xdr:rowOff>
    </xdr:from>
    <xdr:to>
      <xdr:col>5</xdr:col>
      <xdr:colOff>47625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998A2-6378-0EC5-407A-0D24B8EAB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4</xdr:row>
      <xdr:rowOff>180975</xdr:rowOff>
    </xdr:from>
    <xdr:to>
      <xdr:col>12</xdr:col>
      <xdr:colOff>38100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D7FAF-05BF-AFEF-3746-EF385BAF2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26</xdr:row>
      <xdr:rowOff>171449</xdr:rowOff>
    </xdr:from>
    <xdr:to>
      <xdr:col>3</xdr:col>
      <xdr:colOff>171450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E0F6D-FB42-C56B-5FA1-73EDC0D7C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42</xdr:row>
      <xdr:rowOff>190500</xdr:rowOff>
    </xdr:from>
    <xdr:to>
      <xdr:col>3</xdr:col>
      <xdr:colOff>180975</xdr:colOff>
      <xdr:row>56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4A076-DC48-EFE4-458F-13E8780D1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hm" refreshedDate="45481.483353819443" createdVersion="8" refreshedVersion="8" minRefreshableVersion="3" recordCount="17" xr:uid="{E3F839E3-39B2-4C84-8C22-BE2611E5ACA4}">
  <cacheSource type="worksheet">
    <worksheetSource ref="A1:F18" sheet="Pivot Table2"/>
  </cacheSource>
  <cacheFields count="6">
    <cacheField name="Name" numFmtId="0">
      <sharedItems count="16">
        <s v="Bell Housing"/>
        <s v="Caulk - Clear"/>
        <s v="Caulk - White"/>
        <s v="Cement - PreMix"/>
        <s v="Electric Pump 300 amps"/>
        <s v="Electric Pump 750 amps"/>
        <s v="Flange"/>
        <s v="Gasket"/>
        <s v="Manual Pump"/>
        <s v="Pipe 1/2&quot; L-Shape"/>
        <s v="Pipe 1/2&quot; Straight"/>
        <s v="Pipe 1/4&quot; Straight"/>
        <s v="Pipe 3/4&quot; Curved"/>
        <s v="Rubber Stop"/>
        <s v="Tiles - quarter-cut "/>
        <s v="Tiles - third-cut"/>
      </sharedItems>
    </cacheField>
    <cacheField name="Vendor" numFmtId="0">
      <sharedItems count="11">
        <s v="Belmont"/>
        <s v="3M"/>
        <s v="GCI"/>
        <s v="GE"/>
        <s v="Secor"/>
        <s v="Simmons"/>
        <s v="VF Supply"/>
        <s v="Castor"/>
        <s v="Maxwell"/>
        <s v="VFI"/>
        <s v="Tile Place"/>
      </sharedItems>
    </cacheField>
    <cacheField name="Unit Price" numFmtId="0">
      <sharedItems containsSemiMixedTypes="0" containsString="0" containsNumber="1" minValue="1.99" maxValue="450"/>
    </cacheField>
    <cacheField name="Quantity in Stock" numFmtId="0">
      <sharedItems containsSemiMixedTypes="0" containsString="0" containsNumber="1" containsInteger="1" minValue="2" maxValue="3000"/>
    </cacheField>
    <cacheField name="Quantity On Order" numFmtId="0">
      <sharedItems containsSemiMixedTypes="0" containsString="0" containsNumber="1" containsInteger="1" minValue="2" maxValue="2000"/>
    </cacheField>
    <cacheField name="Quantity Backordered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hm" refreshedDate="45481.508918749998" createdVersion="8" refreshedVersion="8" minRefreshableVersion="3" recordCount="21" xr:uid="{930282C9-9714-47BF-B395-D4E593173BC3}">
  <cacheSource type="worksheet">
    <worksheetSource ref="A1:E22" sheet="Pivot Table"/>
  </cacheSource>
  <cacheFields count="5">
    <cacheField name="PostCode" numFmtId="0">
      <sharedItems containsSemiMixedTypes="0" containsString="0" containsNumber="1" containsInteger="1" minValue="810" maxValue="2020"/>
    </cacheField>
    <cacheField name="Date" numFmtId="14">
      <sharedItems containsSemiMixedTypes="0" containsNonDate="0" containsDate="1" containsString="0" minDate="2020-01-01T00:00:00" maxDate="2020-01-02T00:00:00"/>
    </cacheField>
    <cacheField name="Installations" numFmtId="0">
      <sharedItems containsSemiMixedTypes="0" containsString="0" containsNumber="1" containsInteger="1" minValue="1" maxValue="15"/>
    </cacheField>
    <cacheField name="Output in kW" numFmtId="0">
      <sharedItems containsSemiMixedTypes="0" containsString="0" containsNumber="1" minValue="0.32700000000000001" maxValue="123.94"/>
    </cacheField>
    <cacheField name="Quarter" numFmtId="0">
      <sharedItems count="1">
        <s v="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59.99"/>
    <n v="10"/>
    <n v="100"/>
    <n v="100"/>
  </r>
  <r>
    <x v="1"/>
    <x v="1"/>
    <n v="7.99"/>
    <n v="250"/>
    <n v="300"/>
    <n v="100"/>
  </r>
  <r>
    <x v="2"/>
    <x v="1"/>
    <n v="6.99"/>
    <n v="225"/>
    <n v="225"/>
    <n v="100"/>
  </r>
  <r>
    <x v="3"/>
    <x v="2"/>
    <n v="8.99"/>
    <n v="100"/>
    <n v="100"/>
    <n v="0"/>
  </r>
  <r>
    <x v="4"/>
    <x v="3"/>
    <n v="149.99"/>
    <n v="5"/>
    <n v="2"/>
    <n v="1"/>
  </r>
  <r>
    <x v="5"/>
    <x v="3"/>
    <n v="450"/>
    <n v="2"/>
    <n v="15"/>
    <n v="15"/>
  </r>
  <r>
    <x v="6"/>
    <x v="4"/>
    <n v="15.49"/>
    <n v="75"/>
    <n v="50"/>
    <n v="20"/>
  </r>
  <r>
    <x v="7"/>
    <x v="5"/>
    <n v="17.989999999999998"/>
    <n v="547"/>
    <n v="1000"/>
    <n v="0"/>
  </r>
  <r>
    <x v="8"/>
    <x v="6"/>
    <n v="99.99"/>
    <n v="10"/>
    <n v="2"/>
    <n v="0"/>
  </r>
  <r>
    <x v="9"/>
    <x v="7"/>
    <n v="5.99"/>
    <n v="50"/>
    <n v="1000"/>
    <n v="0"/>
  </r>
  <r>
    <x v="10"/>
    <x v="8"/>
    <n v="2.99"/>
    <n v="2350"/>
    <n v="525"/>
    <n v="0"/>
  </r>
  <r>
    <x v="11"/>
    <x v="9"/>
    <n v="3.99"/>
    <n v="1500"/>
    <n v="1000"/>
    <n v="0"/>
  </r>
  <r>
    <x v="12"/>
    <x v="8"/>
    <n v="3.99"/>
    <n v="3000"/>
    <n v="2000"/>
    <n v="0"/>
  </r>
  <r>
    <x v="12"/>
    <x v="8"/>
    <n v="3.99"/>
    <n v="3000"/>
    <n v="2000"/>
    <n v="0"/>
  </r>
  <r>
    <x v="13"/>
    <x v="6"/>
    <n v="1.99"/>
    <n v="500"/>
    <n v="250"/>
    <n v="0"/>
  </r>
  <r>
    <x v="14"/>
    <x v="10"/>
    <n v="4.99"/>
    <n v="1000"/>
    <n v="500"/>
    <n v="500"/>
  </r>
  <r>
    <x v="15"/>
    <x v="10"/>
    <n v="8.99"/>
    <n v="1000"/>
    <n v="500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810"/>
    <d v="2020-01-01T00:00:00"/>
    <n v="10"/>
    <n v="49.55"/>
    <x v="0"/>
  </r>
  <r>
    <n v="812"/>
    <d v="2020-01-01T00:00:00"/>
    <n v="2"/>
    <n v="9.09"/>
    <x v="0"/>
  </r>
  <r>
    <n v="820"/>
    <d v="2020-01-01T00:00:00"/>
    <n v="3"/>
    <n v="57.68"/>
    <x v="0"/>
  </r>
  <r>
    <n v="822"/>
    <d v="2020-01-01T00:00:00"/>
    <n v="3"/>
    <n v="21.62"/>
    <x v="0"/>
  </r>
  <r>
    <n v="830"/>
    <d v="2020-01-01T00:00:00"/>
    <n v="3"/>
    <n v="12.215"/>
    <x v="0"/>
  </r>
  <r>
    <n v="832"/>
    <d v="2020-01-01T00:00:00"/>
    <n v="3"/>
    <n v="13.6"/>
    <x v="0"/>
  </r>
  <r>
    <n v="836"/>
    <d v="2020-01-01T00:00:00"/>
    <n v="5"/>
    <n v="123.94"/>
    <x v="0"/>
  </r>
  <r>
    <n v="840"/>
    <d v="2020-01-01T00:00:00"/>
    <n v="4"/>
    <n v="22.84"/>
    <x v="0"/>
  </r>
  <r>
    <n v="841"/>
    <d v="2020-01-01T00:00:00"/>
    <n v="1"/>
    <n v="4.59"/>
    <x v="0"/>
  </r>
  <r>
    <n v="845"/>
    <d v="2020-01-01T00:00:00"/>
    <n v="1"/>
    <n v="10"/>
    <x v="0"/>
  </r>
  <r>
    <n v="850"/>
    <d v="2020-01-01T00:00:00"/>
    <n v="2"/>
    <n v="11.66"/>
    <x v="0"/>
  </r>
  <r>
    <n v="851"/>
    <d v="2020-01-01T00:00:00"/>
    <n v="1"/>
    <n v="6"/>
    <x v="0"/>
  </r>
  <r>
    <n v="852"/>
    <d v="2020-01-01T00:00:00"/>
    <n v="1"/>
    <n v="5"/>
    <x v="0"/>
  </r>
  <r>
    <n v="870"/>
    <d v="2020-01-01T00:00:00"/>
    <n v="15"/>
    <n v="81.680000000000007"/>
    <x v="0"/>
  </r>
  <r>
    <n v="873"/>
    <d v="2020-01-01T00:00:00"/>
    <n v="1"/>
    <n v="4.59"/>
    <x v="0"/>
  </r>
  <r>
    <n v="874"/>
    <d v="2020-01-01T00:00:00"/>
    <n v="1"/>
    <n v="4.59"/>
    <x v="0"/>
  </r>
  <r>
    <n v="875"/>
    <d v="2020-01-01T00:00:00"/>
    <n v="1"/>
    <n v="4.5049999999999999"/>
    <x v="0"/>
  </r>
  <r>
    <n v="2008"/>
    <d v="2020-01-01T00:00:00"/>
    <n v="1"/>
    <n v="0.32700000000000001"/>
    <x v="0"/>
  </r>
  <r>
    <n v="2018"/>
    <d v="2020-01-01T00:00:00"/>
    <n v="2"/>
    <n v="33.122"/>
    <x v="0"/>
  </r>
  <r>
    <n v="2019"/>
    <d v="2020-01-01T00:00:00"/>
    <n v="1"/>
    <n v="2.08"/>
    <x v="0"/>
  </r>
  <r>
    <n v="2020"/>
    <d v="2020-01-01T00:00:00"/>
    <n v="3"/>
    <n v="12.0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4344C-0D11-4F45-B618-C9A7636D158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H6:I18" firstHeaderRow="1" firstDataRow="1" firstDataCol="1"/>
  <pivotFields count="6">
    <pivotField showAll="0"/>
    <pivotField axis="axisRow" showAll="0">
      <items count="12">
        <item x="1"/>
        <item x="0"/>
        <item x="7"/>
        <item x="2"/>
        <item x="3"/>
        <item x="8"/>
        <item x="4"/>
        <item x="5"/>
        <item x="10"/>
        <item x="6"/>
        <item x="9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Quantity in Stock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6AE8E-0F73-4356-B2A0-E96119DBDBF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B37" firstHeaderRow="1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Quantity in Stock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CF12E-5A0F-40A4-99B3-6A6CEA736FE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1:B42" firstHeaderRow="0" firstDataRow="1" firstDataCol="0"/>
  <pivotFields count="5">
    <pivotField showAll="0"/>
    <pivotField numFmtId="14" showAll="0"/>
    <pivotField dataField="1"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Installations" fld="2" subtotal="average" baseField="0" baseItem="1"/>
    <dataField name="Average of Output in kW" fld="3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03639-FF4A-4121-A19C-A89BABF8DFEC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">
  <location ref="A24:C26" firstHeaderRow="0" firstDataRow="1" firstDataCol="1"/>
  <pivotFields count="5">
    <pivotField showAll="0"/>
    <pivotField numFmtId="14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stallations" fld="2" baseField="0" baseItem="0"/>
    <dataField name="Sum of Output in kW" fld="3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6" workbookViewId="0">
      <selection activeCell="D22" sqref="D22:E22"/>
    </sheetView>
  </sheetViews>
  <sheetFormatPr defaultColWidth="12.5703125" defaultRowHeight="15" customHeight="1"/>
  <cols>
    <col min="1" max="1" width="28.28515625" customWidth="1"/>
    <col min="2" max="5" width="12.5703125" customWidth="1"/>
    <col min="6" max="6" width="12.1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 t="s">
        <v>1</v>
      </c>
      <c r="B2" s="7"/>
      <c r="C2" s="7"/>
      <c r="D2" s="7"/>
      <c r="E2" s="7"/>
      <c r="F2" s="7"/>
      <c r="G2" s="7"/>
    </row>
    <row r="3" spans="1:26" ht="15.75" customHeight="1">
      <c r="A3" s="8"/>
      <c r="B3" s="8"/>
      <c r="C3" s="8"/>
      <c r="D3" s="8"/>
      <c r="E3" s="8"/>
      <c r="F3" s="8"/>
      <c r="G3" s="8"/>
      <c r="H3" s="7"/>
      <c r="I3" s="7"/>
    </row>
    <row r="4" spans="1:26" ht="15.75" customHeight="1">
      <c r="A4" s="9" t="s">
        <v>2</v>
      </c>
      <c r="B4" s="10" t="s">
        <v>3</v>
      </c>
      <c r="C4" s="10" t="s">
        <v>4</v>
      </c>
      <c r="D4" s="11" t="s">
        <v>5</v>
      </c>
      <c r="E4" s="11" t="s">
        <v>6</v>
      </c>
      <c r="F4" s="11" t="s">
        <v>7</v>
      </c>
      <c r="G4" s="10" t="s">
        <v>8</v>
      </c>
      <c r="H4" s="7"/>
      <c r="I4" s="12" t="s">
        <v>9</v>
      </c>
      <c r="J4" s="13">
        <f ca="1">TODAY()</f>
        <v>45481</v>
      </c>
    </row>
    <row r="5" spans="1:26" ht="15.75" customHeight="1">
      <c r="A5" s="14" t="s">
        <v>10</v>
      </c>
      <c r="B5" s="15" t="s">
        <v>11</v>
      </c>
      <c r="C5" s="15" t="s">
        <v>12</v>
      </c>
      <c r="D5" s="16">
        <v>25.99</v>
      </c>
      <c r="E5" s="17">
        <v>42412</v>
      </c>
      <c r="F5" s="17">
        <f t="shared" ref="F5:F16" si="0">E5+(365*8)</f>
        <v>45332</v>
      </c>
      <c r="G5" s="15">
        <f t="shared" ref="G5:G16" ca="1" si="1">F5-$J$4</f>
        <v>-149</v>
      </c>
      <c r="H5" s="7"/>
      <c r="I5" s="7"/>
    </row>
    <row r="6" spans="1:26" ht="15.75" customHeight="1">
      <c r="A6" s="14" t="s">
        <v>13</v>
      </c>
      <c r="B6" s="15" t="s">
        <v>11</v>
      </c>
      <c r="C6" s="15" t="s">
        <v>14</v>
      </c>
      <c r="D6" s="16">
        <v>12.99</v>
      </c>
      <c r="E6" s="17">
        <v>41505</v>
      </c>
      <c r="F6" s="17">
        <f t="shared" si="0"/>
        <v>44425</v>
      </c>
      <c r="G6" s="15">
        <f t="shared" ca="1" si="1"/>
        <v>-1056</v>
      </c>
      <c r="H6" s="7"/>
      <c r="I6" s="7"/>
    </row>
    <row r="7" spans="1:26" ht="15.75" customHeight="1">
      <c r="A7" s="14" t="s">
        <v>15</v>
      </c>
      <c r="B7" s="15" t="s">
        <v>16</v>
      </c>
      <c r="C7" s="15" t="s">
        <v>17</v>
      </c>
      <c r="D7" s="16">
        <v>14</v>
      </c>
      <c r="E7" s="17">
        <v>41008</v>
      </c>
      <c r="F7" s="17">
        <f t="shared" si="0"/>
        <v>43928</v>
      </c>
      <c r="G7" s="15">
        <f t="shared" ca="1" si="1"/>
        <v>-1553</v>
      </c>
      <c r="H7" s="7"/>
      <c r="I7" s="7"/>
    </row>
    <row r="8" spans="1:26" ht="15.75" customHeight="1">
      <c r="A8" s="14" t="s">
        <v>18</v>
      </c>
      <c r="B8" s="15" t="s">
        <v>11</v>
      </c>
      <c r="C8" s="15" t="s">
        <v>19</v>
      </c>
      <c r="D8" s="16">
        <v>18.989999999999998</v>
      </c>
      <c r="E8" s="17">
        <v>40123</v>
      </c>
      <c r="F8" s="17">
        <f t="shared" si="0"/>
        <v>43043</v>
      </c>
      <c r="G8" s="15">
        <f t="shared" ca="1" si="1"/>
        <v>-2438</v>
      </c>
      <c r="H8" s="7"/>
      <c r="I8" s="7"/>
    </row>
    <row r="9" spans="1:26" ht="15.75" customHeight="1">
      <c r="A9" s="14" t="s">
        <v>20</v>
      </c>
      <c r="B9" s="15" t="s">
        <v>11</v>
      </c>
      <c r="C9" s="15" t="s">
        <v>12</v>
      </c>
      <c r="D9" s="16">
        <v>11.99</v>
      </c>
      <c r="E9" s="17">
        <v>42952</v>
      </c>
      <c r="F9" s="17">
        <f t="shared" si="0"/>
        <v>45872</v>
      </c>
      <c r="G9" s="15">
        <f t="shared" ca="1" si="1"/>
        <v>391</v>
      </c>
      <c r="H9" s="7"/>
      <c r="I9" s="7"/>
    </row>
    <row r="10" spans="1:26" ht="15.75" customHeight="1">
      <c r="A10" s="14" t="s">
        <v>21</v>
      </c>
      <c r="B10" s="15" t="s">
        <v>11</v>
      </c>
      <c r="C10" s="15" t="s">
        <v>22</v>
      </c>
      <c r="D10" s="16">
        <v>35</v>
      </c>
      <c r="E10" s="17">
        <v>42094</v>
      </c>
      <c r="F10" s="17">
        <f t="shared" si="0"/>
        <v>45014</v>
      </c>
      <c r="G10" s="15">
        <f t="shared" ca="1" si="1"/>
        <v>-467</v>
      </c>
      <c r="H10" s="7"/>
      <c r="I10" s="7"/>
    </row>
    <row r="11" spans="1:26" ht="15.75" customHeight="1">
      <c r="A11" s="14" t="s">
        <v>23</v>
      </c>
      <c r="B11" s="15" t="s">
        <v>16</v>
      </c>
      <c r="C11" s="15" t="s">
        <v>17</v>
      </c>
      <c r="D11" s="16">
        <v>17</v>
      </c>
      <c r="E11" s="17">
        <v>40720</v>
      </c>
      <c r="F11" s="17">
        <f t="shared" si="0"/>
        <v>43640</v>
      </c>
      <c r="G11" s="15">
        <f t="shared" ca="1" si="1"/>
        <v>-1841</v>
      </c>
      <c r="H11" s="7"/>
      <c r="I11" s="7"/>
    </row>
    <row r="12" spans="1:26" ht="15.75" customHeight="1">
      <c r="A12" s="14" t="s">
        <v>24</v>
      </c>
      <c r="B12" s="15" t="s">
        <v>11</v>
      </c>
      <c r="C12" s="15" t="s">
        <v>17</v>
      </c>
      <c r="D12" s="16">
        <v>9.99</v>
      </c>
      <c r="E12" s="17">
        <v>42961</v>
      </c>
      <c r="F12" s="17">
        <f t="shared" si="0"/>
        <v>45881</v>
      </c>
      <c r="G12" s="15">
        <f t="shared" ca="1" si="1"/>
        <v>400</v>
      </c>
      <c r="H12" s="7"/>
      <c r="I12" s="7"/>
    </row>
    <row r="13" spans="1:26" ht="15.75" customHeight="1">
      <c r="A13" s="14" t="s">
        <v>25</v>
      </c>
      <c r="B13" s="15" t="s">
        <v>11</v>
      </c>
      <c r="C13" s="15" t="s">
        <v>26</v>
      </c>
      <c r="D13" s="16">
        <v>12.5</v>
      </c>
      <c r="E13" s="17">
        <v>41941</v>
      </c>
      <c r="F13" s="17">
        <f t="shared" si="0"/>
        <v>44861</v>
      </c>
      <c r="G13" s="15">
        <f t="shared" ca="1" si="1"/>
        <v>-620</v>
      </c>
      <c r="H13" s="7"/>
      <c r="I13" s="7"/>
    </row>
    <row r="14" spans="1:26" ht="15.75" customHeight="1">
      <c r="A14" s="14" t="s">
        <v>27</v>
      </c>
      <c r="B14" s="15" t="s">
        <v>16</v>
      </c>
      <c r="C14" s="15" t="s">
        <v>19</v>
      </c>
      <c r="D14" s="16">
        <v>17.5</v>
      </c>
      <c r="E14" s="17">
        <v>43103</v>
      </c>
      <c r="F14" s="17">
        <f t="shared" si="0"/>
        <v>46023</v>
      </c>
      <c r="G14" s="15">
        <f t="shared" ca="1" si="1"/>
        <v>542</v>
      </c>
      <c r="H14" s="7"/>
      <c r="I14" s="7"/>
    </row>
    <row r="15" spans="1:26" ht="15.75" customHeight="1">
      <c r="A15" s="14" t="s">
        <v>28</v>
      </c>
      <c r="B15" s="15" t="s">
        <v>16</v>
      </c>
      <c r="C15" s="15" t="s">
        <v>26</v>
      </c>
      <c r="D15" s="16">
        <v>13.5</v>
      </c>
      <c r="E15" s="17">
        <v>39636</v>
      </c>
      <c r="F15" s="17">
        <f t="shared" si="0"/>
        <v>42556</v>
      </c>
      <c r="G15" s="15">
        <f t="shared" ca="1" si="1"/>
        <v>-2925</v>
      </c>
      <c r="H15" s="7"/>
      <c r="I15" s="7"/>
    </row>
    <row r="16" spans="1:26" ht="15.75" customHeight="1">
      <c r="A16" s="14" t="s">
        <v>29</v>
      </c>
      <c r="B16" s="15" t="s">
        <v>11</v>
      </c>
      <c r="C16" s="15" t="s">
        <v>30</v>
      </c>
      <c r="D16" s="16">
        <v>24.5</v>
      </c>
      <c r="E16" s="17">
        <v>42154</v>
      </c>
      <c r="F16" s="17">
        <f t="shared" si="0"/>
        <v>45074</v>
      </c>
      <c r="G16" s="15">
        <f t="shared" ca="1" si="1"/>
        <v>-407</v>
      </c>
      <c r="H16" s="7"/>
      <c r="I16" s="7"/>
    </row>
    <row r="17" spans="1:9" ht="15.75" customHeight="1">
      <c r="A17" s="7"/>
      <c r="B17" s="7"/>
      <c r="C17" s="7"/>
      <c r="D17" s="18"/>
      <c r="E17" s="19"/>
      <c r="F17" s="19"/>
      <c r="G17" s="7"/>
      <c r="H17" s="7"/>
      <c r="I17" s="7"/>
    </row>
    <row r="18" spans="1:9" ht="15.75" customHeight="1">
      <c r="A18" s="20" t="s">
        <v>31</v>
      </c>
      <c r="B18" s="8"/>
      <c r="C18" s="8"/>
      <c r="D18" s="8"/>
      <c r="E18" s="8"/>
      <c r="F18" s="7"/>
      <c r="G18" s="7"/>
      <c r="H18" s="7"/>
      <c r="I18" s="7"/>
    </row>
    <row r="19" spans="1:9" ht="15.75" customHeight="1">
      <c r="A19" s="21" t="s">
        <v>2</v>
      </c>
      <c r="B19" s="41" t="s">
        <v>13</v>
      </c>
      <c r="C19" s="42"/>
      <c r="D19" s="42"/>
      <c r="E19" s="37"/>
      <c r="F19" s="7"/>
      <c r="G19" s="7"/>
      <c r="H19" s="7"/>
      <c r="I19" s="7"/>
    </row>
    <row r="20" spans="1:9" ht="15.75" customHeight="1">
      <c r="A20" s="7"/>
      <c r="B20" s="8"/>
      <c r="C20" s="8"/>
      <c r="D20" s="8"/>
      <c r="E20" s="8"/>
      <c r="F20" s="7"/>
      <c r="G20" s="7"/>
      <c r="H20" s="7"/>
      <c r="I20" s="7"/>
    </row>
    <row r="21" spans="1:9" ht="15.75" customHeight="1">
      <c r="A21" s="22"/>
      <c r="B21" s="43" t="s">
        <v>32</v>
      </c>
      <c r="C21" s="37"/>
      <c r="D21" s="43" t="s">
        <v>33</v>
      </c>
      <c r="E21" s="37"/>
      <c r="F21" s="7"/>
      <c r="H21" s="7"/>
      <c r="I21" s="7"/>
    </row>
    <row r="22" spans="1:9" ht="15.75" customHeight="1">
      <c r="A22" s="21" t="s">
        <v>3</v>
      </c>
      <c r="B22" s="39" t="str">
        <f>VLOOKUP(B19,A5:G16,2,0)</f>
        <v>Out</v>
      </c>
      <c r="C22" s="37"/>
      <c r="D22" s="40" t="str">
        <f>INDEX(A4:G16,MATCH(B19,A4:A16,0),2)</f>
        <v>Out</v>
      </c>
      <c r="E22" s="44"/>
      <c r="F22" s="7"/>
      <c r="H22" s="7"/>
      <c r="I22" s="7"/>
    </row>
    <row r="23" spans="1:9" ht="15.75" customHeight="1">
      <c r="A23" s="21" t="s">
        <v>4</v>
      </c>
      <c r="B23" s="39" t="str">
        <f>VLOOKUP(B19,A4:G16,3,0)</f>
        <v>Medical</v>
      </c>
      <c r="C23" s="37"/>
      <c r="D23" s="40" t="str">
        <f>INDEX(A5:G16,MATCH(B19,A5:A16,0),3)</f>
        <v>Medical</v>
      </c>
      <c r="E23" s="37"/>
      <c r="F23" s="7"/>
      <c r="G23" s="23"/>
      <c r="H23" s="7"/>
      <c r="I23" s="7"/>
    </row>
    <row r="24" spans="1:9" ht="15.75" customHeight="1">
      <c r="A24" s="21" t="s">
        <v>7</v>
      </c>
      <c r="B24" s="36">
        <f>VLOOKUP(B19,A4:G16,6,0)</f>
        <v>44425</v>
      </c>
      <c r="C24" s="37"/>
      <c r="D24" s="38">
        <f>INDEX(A5:G16,MATCH(B19,A5:A16,0),6)</f>
        <v>44425</v>
      </c>
      <c r="E24" s="37"/>
      <c r="F24" s="7"/>
      <c r="G24" s="24"/>
      <c r="H24" s="7"/>
      <c r="I24" s="7"/>
    </row>
    <row r="25" spans="1:9" ht="15.75" customHeight="1">
      <c r="A25" s="21" t="s">
        <v>8</v>
      </c>
      <c r="B25" s="39">
        <f ca="1">VLOOKUP(B19,A4:G16,7,0)</f>
        <v>-1056</v>
      </c>
      <c r="C25" s="37"/>
      <c r="D25" s="40">
        <f ca="1">INDEX(A5:G16,MATCH(B19,A5:A16,0),7)</f>
        <v>-1056</v>
      </c>
      <c r="E25" s="37"/>
      <c r="F25" s="7"/>
      <c r="G25" s="24"/>
      <c r="H25" s="7"/>
      <c r="I25" s="7"/>
    </row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24:C24"/>
    <mergeCell ref="D24:E24"/>
    <mergeCell ref="B25:C25"/>
    <mergeCell ref="D25:E25"/>
    <mergeCell ref="B19:E19"/>
    <mergeCell ref="B21:C21"/>
    <mergeCell ref="D21:E21"/>
    <mergeCell ref="B22:C22"/>
    <mergeCell ref="D22:E22"/>
    <mergeCell ref="B23:C23"/>
    <mergeCell ref="D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F24" sqref="F24"/>
    </sheetView>
  </sheetViews>
  <sheetFormatPr defaultColWidth="12.5703125" defaultRowHeight="15" customHeight="1"/>
  <cols>
    <col min="1" max="1" width="21.85546875" bestFit="1" customWidth="1"/>
    <col min="2" max="3" width="23.85546875" bestFit="1" customWidth="1"/>
    <col min="4" max="7" width="23" bestFit="1" customWidth="1"/>
    <col min="8" max="8" width="13.85546875" bestFit="1" customWidth="1"/>
    <col min="9" max="9" width="23.85546875" bestFit="1" customWidth="1"/>
    <col min="10" max="16" width="23" bestFit="1" customWidth="1"/>
    <col min="17" max="17" width="11.7109375" bestFit="1" customWidth="1"/>
  </cols>
  <sheetData>
    <row r="1" spans="1:9" ht="15.75" customHeight="1">
      <c r="A1" s="25" t="s">
        <v>34</v>
      </c>
      <c r="B1" s="26" t="s">
        <v>35</v>
      </c>
      <c r="C1" s="26" t="s">
        <v>36</v>
      </c>
      <c r="D1" s="26" t="s">
        <v>37</v>
      </c>
      <c r="E1" s="26" t="s">
        <v>38</v>
      </c>
      <c r="F1" s="26" t="s">
        <v>39</v>
      </c>
      <c r="G1" s="27" t="s">
        <v>40</v>
      </c>
    </row>
    <row r="2" spans="1:9" ht="15.75" customHeight="1">
      <c r="A2" s="28" t="s">
        <v>41</v>
      </c>
      <c r="B2" s="29" t="s">
        <v>42</v>
      </c>
      <c r="C2" s="29">
        <v>59.99</v>
      </c>
      <c r="D2" s="29">
        <v>10</v>
      </c>
      <c r="E2" s="29">
        <v>100</v>
      </c>
      <c r="F2" s="29">
        <v>100</v>
      </c>
      <c r="G2" s="30" t="s">
        <v>43</v>
      </c>
    </row>
    <row r="3" spans="1:9" ht="15.75" customHeight="1">
      <c r="A3" s="28" t="s">
        <v>44</v>
      </c>
      <c r="B3" s="29" t="s">
        <v>45</v>
      </c>
      <c r="C3" s="29">
        <v>7.99</v>
      </c>
      <c r="D3" s="29">
        <v>250</v>
      </c>
      <c r="E3" s="29">
        <v>300</v>
      </c>
      <c r="F3" s="29">
        <v>100</v>
      </c>
      <c r="G3" s="31"/>
    </row>
    <row r="4" spans="1:9" ht="15.75" customHeight="1">
      <c r="A4" s="28" t="s">
        <v>46</v>
      </c>
      <c r="B4" s="29" t="s">
        <v>45</v>
      </c>
      <c r="C4" s="29">
        <v>6.99</v>
      </c>
      <c r="D4" s="29">
        <v>225</v>
      </c>
      <c r="E4" s="29">
        <v>225</v>
      </c>
      <c r="F4" s="29">
        <v>100</v>
      </c>
      <c r="G4" s="31"/>
    </row>
    <row r="5" spans="1:9" ht="15.75" customHeight="1">
      <c r="A5" s="28" t="s">
        <v>47</v>
      </c>
      <c r="B5" s="29" t="s">
        <v>48</v>
      </c>
      <c r="C5" s="29">
        <v>8.99</v>
      </c>
      <c r="D5" s="29">
        <v>100</v>
      </c>
      <c r="E5" s="29">
        <v>100</v>
      </c>
      <c r="F5" s="29">
        <v>0</v>
      </c>
      <c r="G5" s="31"/>
    </row>
    <row r="6" spans="1:9" ht="15.75" customHeight="1">
      <c r="A6" s="28" t="s">
        <v>49</v>
      </c>
      <c r="B6" s="29" t="s">
        <v>50</v>
      </c>
      <c r="C6" s="29">
        <v>149.99</v>
      </c>
      <c r="D6" s="29">
        <v>5</v>
      </c>
      <c r="E6" s="29">
        <v>2</v>
      </c>
      <c r="F6" s="29">
        <v>1</v>
      </c>
      <c r="G6" s="31"/>
      <c r="H6" s="45" t="s">
        <v>76</v>
      </c>
      <c r="I6" t="s">
        <v>77</v>
      </c>
    </row>
    <row r="7" spans="1:9" ht="15.75" customHeight="1">
      <c r="A7" s="28" t="s">
        <v>51</v>
      </c>
      <c r="B7" s="29" t="s">
        <v>50</v>
      </c>
      <c r="C7" s="29">
        <v>450</v>
      </c>
      <c r="D7" s="29">
        <v>2</v>
      </c>
      <c r="E7" s="29">
        <v>15</v>
      </c>
      <c r="F7" s="29">
        <v>15</v>
      </c>
      <c r="G7" s="31"/>
      <c r="H7" s="46" t="s">
        <v>45</v>
      </c>
      <c r="I7" s="47">
        <v>475</v>
      </c>
    </row>
    <row r="8" spans="1:9" ht="15.75" customHeight="1">
      <c r="A8" s="28" t="s">
        <v>52</v>
      </c>
      <c r="B8" s="29" t="s">
        <v>53</v>
      </c>
      <c r="C8" s="29">
        <v>15.49</v>
      </c>
      <c r="D8" s="29">
        <v>75</v>
      </c>
      <c r="E8" s="29">
        <v>50</v>
      </c>
      <c r="F8" s="29">
        <v>20</v>
      </c>
      <c r="G8" s="31"/>
      <c r="H8" s="46" t="s">
        <v>42</v>
      </c>
      <c r="I8" s="47">
        <v>10</v>
      </c>
    </row>
    <row r="9" spans="1:9" ht="15.75" customHeight="1">
      <c r="A9" s="28" t="s">
        <v>54</v>
      </c>
      <c r="B9" s="29" t="s">
        <v>55</v>
      </c>
      <c r="C9" s="29">
        <v>17.989999999999998</v>
      </c>
      <c r="D9" s="29">
        <v>547</v>
      </c>
      <c r="E9" s="29">
        <v>1000</v>
      </c>
      <c r="F9" s="29">
        <v>0</v>
      </c>
      <c r="G9" s="31"/>
      <c r="H9" s="46" t="s">
        <v>59</v>
      </c>
      <c r="I9" s="47">
        <v>50</v>
      </c>
    </row>
    <row r="10" spans="1:9" ht="15.75" customHeight="1">
      <c r="A10" s="28" t="s">
        <v>56</v>
      </c>
      <c r="B10" s="29" t="s">
        <v>57</v>
      </c>
      <c r="C10" s="29">
        <v>99.99</v>
      </c>
      <c r="D10" s="29">
        <v>10</v>
      </c>
      <c r="E10" s="29">
        <v>2</v>
      </c>
      <c r="F10" s="29">
        <v>0</v>
      </c>
      <c r="G10" s="31"/>
      <c r="H10" s="46" t="s">
        <v>48</v>
      </c>
      <c r="I10" s="47">
        <v>100</v>
      </c>
    </row>
    <row r="11" spans="1:9" ht="15.75" customHeight="1">
      <c r="A11" s="28" t="s">
        <v>58</v>
      </c>
      <c r="B11" s="29" t="s">
        <v>59</v>
      </c>
      <c r="C11" s="29">
        <v>5.99</v>
      </c>
      <c r="D11" s="29">
        <v>50</v>
      </c>
      <c r="E11" s="29">
        <v>1000</v>
      </c>
      <c r="F11" s="29">
        <v>0</v>
      </c>
      <c r="G11" s="31"/>
      <c r="H11" s="46" t="s">
        <v>50</v>
      </c>
      <c r="I11" s="47">
        <v>7</v>
      </c>
    </row>
    <row r="12" spans="1:9" ht="15.75" customHeight="1">
      <c r="A12" s="28" t="s">
        <v>60</v>
      </c>
      <c r="B12" s="29" t="s">
        <v>61</v>
      </c>
      <c r="C12" s="29">
        <v>2.99</v>
      </c>
      <c r="D12" s="29">
        <v>2350</v>
      </c>
      <c r="E12" s="29">
        <v>525</v>
      </c>
      <c r="F12" s="29">
        <v>0</v>
      </c>
      <c r="G12" s="31"/>
      <c r="H12" s="46" t="s">
        <v>61</v>
      </c>
      <c r="I12" s="47">
        <v>8350</v>
      </c>
    </row>
    <row r="13" spans="1:9" ht="15.75" customHeight="1">
      <c r="A13" s="28" t="s">
        <v>62</v>
      </c>
      <c r="B13" s="29" t="s">
        <v>63</v>
      </c>
      <c r="C13" s="29">
        <v>3.99</v>
      </c>
      <c r="D13" s="29">
        <v>1500</v>
      </c>
      <c r="E13" s="29">
        <v>1000</v>
      </c>
      <c r="F13" s="29">
        <v>0</v>
      </c>
      <c r="G13" s="31"/>
      <c r="H13" s="46" t="s">
        <v>53</v>
      </c>
      <c r="I13" s="47">
        <v>75</v>
      </c>
    </row>
    <row r="14" spans="1:9" ht="15.75" customHeight="1">
      <c r="A14" s="28" t="s">
        <v>64</v>
      </c>
      <c r="B14" s="29" t="s">
        <v>61</v>
      </c>
      <c r="C14" s="29">
        <v>3.99</v>
      </c>
      <c r="D14" s="29">
        <v>3000</v>
      </c>
      <c r="E14" s="29">
        <v>2000</v>
      </c>
      <c r="F14" s="29">
        <v>0</v>
      </c>
      <c r="G14" s="31"/>
      <c r="H14" s="46" t="s">
        <v>55</v>
      </c>
      <c r="I14" s="47">
        <v>547</v>
      </c>
    </row>
    <row r="15" spans="1:9" ht="15.75" customHeight="1">
      <c r="A15" s="28" t="s">
        <v>64</v>
      </c>
      <c r="B15" s="29" t="s">
        <v>61</v>
      </c>
      <c r="C15" s="29">
        <v>3.99</v>
      </c>
      <c r="D15" s="29">
        <v>3000</v>
      </c>
      <c r="E15" s="29">
        <v>2000</v>
      </c>
      <c r="F15" s="29">
        <v>0</v>
      </c>
      <c r="G15" s="31"/>
      <c r="H15" s="46" t="s">
        <v>67</v>
      </c>
      <c r="I15" s="47">
        <v>2000</v>
      </c>
    </row>
    <row r="16" spans="1:9" ht="15.75" customHeight="1">
      <c r="A16" s="28" t="s">
        <v>65</v>
      </c>
      <c r="B16" s="29" t="s">
        <v>57</v>
      </c>
      <c r="C16" s="29">
        <v>1.99</v>
      </c>
      <c r="D16" s="29">
        <v>500</v>
      </c>
      <c r="E16" s="29">
        <v>250</v>
      </c>
      <c r="F16" s="29">
        <v>0</v>
      </c>
      <c r="G16" s="31"/>
      <c r="H16" s="46" t="s">
        <v>57</v>
      </c>
      <c r="I16" s="47">
        <v>510</v>
      </c>
    </row>
    <row r="17" spans="1:9" ht="15.75" customHeight="1">
      <c r="A17" s="28" t="s">
        <v>66</v>
      </c>
      <c r="B17" s="29" t="s">
        <v>67</v>
      </c>
      <c r="C17" s="29">
        <v>4.99</v>
      </c>
      <c r="D17" s="29">
        <v>1000</v>
      </c>
      <c r="E17" s="29">
        <v>500</v>
      </c>
      <c r="F17" s="29">
        <v>500</v>
      </c>
      <c r="G17" s="31"/>
      <c r="H17" s="46" t="s">
        <v>63</v>
      </c>
      <c r="I17" s="47">
        <v>1500</v>
      </c>
    </row>
    <row r="18" spans="1:9" ht="15.75" customHeight="1">
      <c r="A18" s="28" t="s">
        <v>68</v>
      </c>
      <c r="B18" s="29" t="s">
        <v>67</v>
      </c>
      <c r="C18" s="29">
        <v>8.99</v>
      </c>
      <c r="D18" s="29">
        <v>1000</v>
      </c>
      <c r="E18" s="29">
        <v>500</v>
      </c>
      <c r="F18" s="29">
        <v>500</v>
      </c>
      <c r="G18" s="31"/>
      <c r="H18" s="46" t="s">
        <v>75</v>
      </c>
      <c r="I18" s="47">
        <v>13624</v>
      </c>
    </row>
    <row r="19" spans="1:9" ht="15.75" customHeight="1"/>
    <row r="20" spans="1:9" ht="15.75" customHeight="1">
      <c r="A20" s="45" t="s">
        <v>76</v>
      </c>
      <c r="B20" t="s">
        <v>77</v>
      </c>
    </row>
    <row r="21" spans="1:9" ht="15.75" customHeight="1">
      <c r="A21" s="46" t="s">
        <v>41</v>
      </c>
      <c r="B21" s="47">
        <v>10</v>
      </c>
    </row>
    <row r="22" spans="1:9" ht="15.75" customHeight="1">
      <c r="A22" s="46" t="s">
        <v>44</v>
      </c>
      <c r="B22" s="47">
        <v>250</v>
      </c>
    </row>
    <row r="23" spans="1:9" ht="15.75" customHeight="1">
      <c r="A23" s="46" t="s">
        <v>46</v>
      </c>
      <c r="B23" s="47">
        <v>225</v>
      </c>
    </row>
    <row r="24" spans="1:9" ht="15.75" customHeight="1">
      <c r="A24" s="46" t="s">
        <v>47</v>
      </c>
      <c r="B24" s="47">
        <v>100</v>
      </c>
    </row>
    <row r="25" spans="1:9" ht="15.75" customHeight="1">
      <c r="A25" s="46" t="s">
        <v>49</v>
      </c>
      <c r="B25" s="47">
        <v>5</v>
      </c>
    </row>
    <row r="26" spans="1:9" ht="15.75" customHeight="1">
      <c r="A26" s="46" t="s">
        <v>51</v>
      </c>
      <c r="B26" s="47">
        <v>2</v>
      </c>
    </row>
    <row r="27" spans="1:9" ht="15.75" customHeight="1">
      <c r="A27" s="46" t="s">
        <v>52</v>
      </c>
      <c r="B27" s="47">
        <v>75</v>
      </c>
    </row>
    <row r="28" spans="1:9" ht="15.75" customHeight="1">
      <c r="A28" s="46" t="s">
        <v>54</v>
      </c>
      <c r="B28" s="47">
        <v>547</v>
      </c>
    </row>
    <row r="29" spans="1:9" ht="15.75" customHeight="1">
      <c r="A29" s="46" t="s">
        <v>56</v>
      </c>
      <c r="B29" s="47">
        <v>10</v>
      </c>
    </row>
    <row r="30" spans="1:9" ht="15.75" customHeight="1">
      <c r="A30" s="46" t="s">
        <v>58</v>
      </c>
      <c r="B30" s="47">
        <v>50</v>
      </c>
    </row>
    <row r="31" spans="1:9" ht="15.75" customHeight="1">
      <c r="A31" s="46" t="s">
        <v>60</v>
      </c>
      <c r="B31" s="47">
        <v>2350</v>
      </c>
    </row>
    <row r="32" spans="1:9" ht="15.75" customHeight="1">
      <c r="A32" s="46" t="s">
        <v>62</v>
      </c>
      <c r="B32" s="47">
        <v>1500</v>
      </c>
    </row>
    <row r="33" spans="1:2" ht="15.75" customHeight="1">
      <c r="A33" s="46" t="s">
        <v>64</v>
      </c>
      <c r="B33" s="47">
        <v>6000</v>
      </c>
    </row>
    <row r="34" spans="1:2" ht="15.75" customHeight="1">
      <c r="A34" s="46" t="s">
        <v>65</v>
      </c>
      <c r="B34" s="47">
        <v>500</v>
      </c>
    </row>
    <row r="35" spans="1:2" ht="15.75" customHeight="1">
      <c r="A35" s="46" t="s">
        <v>66</v>
      </c>
      <c r="B35" s="47">
        <v>1000</v>
      </c>
    </row>
    <row r="36" spans="1:2" ht="15.75" customHeight="1">
      <c r="A36" s="46" t="s">
        <v>68</v>
      </c>
      <c r="B36" s="47">
        <v>1000</v>
      </c>
    </row>
    <row r="37" spans="1:2" ht="15.75" customHeight="1">
      <c r="A37" s="46" t="s">
        <v>75</v>
      </c>
      <c r="B37" s="47">
        <v>13624</v>
      </c>
    </row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topLeftCell="A19" workbookViewId="0">
      <selection activeCell="F41" sqref="F41"/>
    </sheetView>
  </sheetViews>
  <sheetFormatPr defaultColWidth="12.5703125" defaultRowHeight="15" customHeight="1"/>
  <cols>
    <col min="1" max="1" width="22.7109375" bestFit="1" customWidth="1"/>
    <col min="2" max="2" width="23.5703125" bestFit="1" customWidth="1"/>
    <col min="3" max="3" width="20" bestFit="1" customWidth="1"/>
    <col min="4" max="5" width="12.5703125" customWidth="1"/>
    <col min="6" max="6" width="100.140625" customWidth="1"/>
  </cols>
  <sheetData>
    <row r="1" spans="1:6" ht="15.75" customHeight="1">
      <c r="A1" s="7" t="s">
        <v>69</v>
      </c>
      <c r="B1" s="19" t="s">
        <v>70</v>
      </c>
      <c r="C1" s="7" t="s">
        <v>71</v>
      </c>
      <c r="D1" s="7" t="s">
        <v>72</v>
      </c>
      <c r="E1" s="7" t="s">
        <v>78</v>
      </c>
      <c r="F1" s="32" t="s">
        <v>73</v>
      </c>
    </row>
    <row r="2" spans="1:6" ht="15.75" customHeight="1">
      <c r="A2" s="33">
        <v>810</v>
      </c>
      <c r="B2" s="34">
        <v>43831</v>
      </c>
      <c r="C2" s="33">
        <v>10</v>
      </c>
      <c r="D2" s="33">
        <v>49.55</v>
      </c>
      <c r="E2" t="str">
        <f>"Q" &amp; CEILING(MONTH(B2)/3,1)</f>
        <v>Q1</v>
      </c>
      <c r="F2" s="35" t="s">
        <v>74</v>
      </c>
    </row>
    <row r="3" spans="1:6" ht="15.75" customHeight="1">
      <c r="A3" s="33">
        <v>812</v>
      </c>
      <c r="B3" s="34">
        <v>43831</v>
      </c>
      <c r="C3" s="33">
        <v>2</v>
      </c>
      <c r="D3" s="33">
        <v>9.09</v>
      </c>
      <c r="E3" t="str">
        <f t="shared" ref="E3:E22" si="0">"Q" &amp; CEILING(MONTH(B3)/3,1)</f>
        <v>Q1</v>
      </c>
    </row>
    <row r="4" spans="1:6" ht="15.75" customHeight="1">
      <c r="A4" s="33">
        <v>820</v>
      </c>
      <c r="B4" s="34">
        <v>43831</v>
      </c>
      <c r="C4" s="33">
        <v>3</v>
      </c>
      <c r="D4" s="33">
        <v>57.68</v>
      </c>
      <c r="E4" t="str">
        <f t="shared" si="0"/>
        <v>Q1</v>
      </c>
    </row>
    <row r="5" spans="1:6" ht="15.75" customHeight="1">
      <c r="A5" s="33">
        <v>822</v>
      </c>
      <c r="B5" s="34">
        <v>43831</v>
      </c>
      <c r="C5" s="33">
        <v>3</v>
      </c>
      <c r="D5" s="33">
        <v>21.62</v>
      </c>
      <c r="E5" t="str">
        <f t="shared" si="0"/>
        <v>Q1</v>
      </c>
    </row>
    <row r="6" spans="1:6" ht="15.75" customHeight="1">
      <c r="A6" s="33">
        <v>830</v>
      </c>
      <c r="B6" s="34">
        <v>43831</v>
      </c>
      <c r="C6" s="33">
        <v>3</v>
      </c>
      <c r="D6" s="33">
        <v>12.215</v>
      </c>
      <c r="E6" t="str">
        <f t="shared" si="0"/>
        <v>Q1</v>
      </c>
    </row>
    <row r="7" spans="1:6" ht="15.75" customHeight="1">
      <c r="A7" s="33">
        <v>832</v>
      </c>
      <c r="B7" s="34">
        <v>43831</v>
      </c>
      <c r="C7" s="33">
        <v>3</v>
      </c>
      <c r="D7" s="33">
        <v>13.6</v>
      </c>
      <c r="E7" t="str">
        <f t="shared" si="0"/>
        <v>Q1</v>
      </c>
    </row>
    <row r="8" spans="1:6" ht="15.75" customHeight="1">
      <c r="A8" s="33">
        <v>836</v>
      </c>
      <c r="B8" s="34">
        <v>43831</v>
      </c>
      <c r="C8" s="33">
        <v>5</v>
      </c>
      <c r="D8" s="33">
        <v>123.94</v>
      </c>
      <c r="E8" t="str">
        <f t="shared" si="0"/>
        <v>Q1</v>
      </c>
    </row>
    <row r="9" spans="1:6" ht="15.75" customHeight="1">
      <c r="A9" s="33">
        <v>840</v>
      </c>
      <c r="B9" s="34">
        <v>43831</v>
      </c>
      <c r="C9" s="33">
        <v>4</v>
      </c>
      <c r="D9" s="33">
        <v>22.84</v>
      </c>
      <c r="E9" t="str">
        <f t="shared" si="0"/>
        <v>Q1</v>
      </c>
    </row>
    <row r="10" spans="1:6" ht="15.75" customHeight="1">
      <c r="A10" s="33">
        <v>841</v>
      </c>
      <c r="B10" s="34">
        <v>43831</v>
      </c>
      <c r="C10" s="33">
        <v>1</v>
      </c>
      <c r="D10" s="33">
        <v>4.59</v>
      </c>
      <c r="E10" t="str">
        <f t="shared" si="0"/>
        <v>Q1</v>
      </c>
    </row>
    <row r="11" spans="1:6" ht="15.75" customHeight="1">
      <c r="A11" s="33">
        <v>845</v>
      </c>
      <c r="B11" s="34">
        <v>43831</v>
      </c>
      <c r="C11" s="33">
        <v>1</v>
      </c>
      <c r="D11" s="33">
        <v>10</v>
      </c>
      <c r="E11" t="str">
        <f t="shared" si="0"/>
        <v>Q1</v>
      </c>
    </row>
    <row r="12" spans="1:6" ht="15.75" customHeight="1">
      <c r="A12" s="33">
        <v>850</v>
      </c>
      <c r="B12" s="34">
        <v>43831</v>
      </c>
      <c r="C12" s="33">
        <v>2</v>
      </c>
      <c r="D12" s="33">
        <v>11.66</v>
      </c>
      <c r="E12" t="str">
        <f t="shared" si="0"/>
        <v>Q1</v>
      </c>
    </row>
    <row r="13" spans="1:6" ht="15.75" customHeight="1">
      <c r="A13" s="33">
        <v>851</v>
      </c>
      <c r="B13" s="34">
        <v>43831</v>
      </c>
      <c r="C13" s="33">
        <v>1</v>
      </c>
      <c r="D13" s="33">
        <v>6</v>
      </c>
      <c r="E13" t="str">
        <f t="shared" si="0"/>
        <v>Q1</v>
      </c>
    </row>
    <row r="14" spans="1:6" ht="15.75" customHeight="1">
      <c r="A14" s="33">
        <v>852</v>
      </c>
      <c r="B14" s="34">
        <v>43831</v>
      </c>
      <c r="C14" s="33">
        <v>1</v>
      </c>
      <c r="D14" s="33">
        <v>5</v>
      </c>
      <c r="E14" t="str">
        <f t="shared" si="0"/>
        <v>Q1</v>
      </c>
    </row>
    <row r="15" spans="1:6" ht="15.75" customHeight="1">
      <c r="A15" s="33">
        <v>870</v>
      </c>
      <c r="B15" s="34">
        <v>43831</v>
      </c>
      <c r="C15" s="33">
        <v>15</v>
      </c>
      <c r="D15" s="33">
        <v>81.680000000000007</v>
      </c>
      <c r="E15" t="str">
        <f t="shared" si="0"/>
        <v>Q1</v>
      </c>
    </row>
    <row r="16" spans="1:6" ht="15.75" customHeight="1">
      <c r="A16" s="33">
        <v>873</v>
      </c>
      <c r="B16" s="34">
        <v>43831</v>
      </c>
      <c r="C16" s="33">
        <v>1</v>
      </c>
      <c r="D16" s="33">
        <v>4.59</v>
      </c>
      <c r="E16" t="str">
        <f t="shared" si="0"/>
        <v>Q1</v>
      </c>
    </row>
    <row r="17" spans="1:5" ht="15.75" customHeight="1">
      <c r="A17" s="33">
        <v>874</v>
      </c>
      <c r="B17" s="34">
        <v>43831</v>
      </c>
      <c r="C17" s="33">
        <v>1</v>
      </c>
      <c r="D17" s="33">
        <v>4.59</v>
      </c>
      <c r="E17" t="str">
        <f t="shared" si="0"/>
        <v>Q1</v>
      </c>
    </row>
    <row r="18" spans="1:5" ht="15.75" customHeight="1">
      <c r="A18" s="33">
        <v>875</v>
      </c>
      <c r="B18" s="34">
        <v>43831</v>
      </c>
      <c r="C18" s="33">
        <v>1</v>
      </c>
      <c r="D18" s="33">
        <v>4.5049999999999999</v>
      </c>
      <c r="E18" t="str">
        <f t="shared" si="0"/>
        <v>Q1</v>
      </c>
    </row>
    <row r="19" spans="1:5" ht="15.75" customHeight="1">
      <c r="A19" s="33">
        <v>2008</v>
      </c>
      <c r="B19" s="34">
        <v>43831</v>
      </c>
      <c r="C19" s="33">
        <v>1</v>
      </c>
      <c r="D19" s="33">
        <v>0.32700000000000001</v>
      </c>
      <c r="E19" t="str">
        <f t="shared" si="0"/>
        <v>Q1</v>
      </c>
    </row>
    <row r="20" spans="1:5" ht="15.75" customHeight="1">
      <c r="A20" s="33">
        <v>2018</v>
      </c>
      <c r="B20" s="34">
        <v>43831</v>
      </c>
      <c r="C20" s="33">
        <v>2</v>
      </c>
      <c r="D20" s="33">
        <v>33.122</v>
      </c>
      <c r="E20" t="str">
        <f t="shared" si="0"/>
        <v>Q1</v>
      </c>
    </row>
    <row r="21" spans="1:5" ht="15.75" customHeight="1">
      <c r="A21" s="33">
        <v>2019</v>
      </c>
      <c r="B21" s="34">
        <v>43831</v>
      </c>
      <c r="C21" s="33">
        <v>1</v>
      </c>
      <c r="D21" s="33">
        <v>2.08</v>
      </c>
      <c r="E21" t="str">
        <f t="shared" si="0"/>
        <v>Q1</v>
      </c>
    </row>
    <row r="22" spans="1:5" ht="15.75" customHeight="1">
      <c r="A22" s="33">
        <v>2020</v>
      </c>
      <c r="B22" s="34">
        <v>43831</v>
      </c>
      <c r="C22" s="33">
        <v>3</v>
      </c>
      <c r="D22" s="33">
        <v>12.04</v>
      </c>
      <c r="E22" t="str">
        <f t="shared" si="0"/>
        <v>Q1</v>
      </c>
    </row>
    <row r="23" spans="1:5" ht="15.75" customHeight="1"/>
    <row r="24" spans="1:5" ht="15.75" customHeight="1">
      <c r="A24" s="45" t="s">
        <v>82</v>
      </c>
      <c r="B24" t="s">
        <v>79</v>
      </c>
      <c r="C24" t="s">
        <v>80</v>
      </c>
    </row>
    <row r="25" spans="1:5" ht="15.75" customHeight="1">
      <c r="A25" s="46" t="s">
        <v>81</v>
      </c>
      <c r="B25" s="47">
        <v>64</v>
      </c>
      <c r="C25" s="47">
        <v>490.71899999999994</v>
      </c>
    </row>
    <row r="26" spans="1:5" ht="15.75" customHeight="1">
      <c r="A26" s="46" t="s">
        <v>75</v>
      </c>
      <c r="B26" s="47">
        <v>64</v>
      </c>
      <c r="C26" s="47">
        <v>490.71899999999994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>
      <c r="A41" t="s">
        <v>83</v>
      </c>
      <c r="B41" t="s">
        <v>84</v>
      </c>
    </row>
    <row r="42" spans="1:2" ht="15.75" customHeight="1">
      <c r="A42" s="47">
        <v>3.0476190476190474</v>
      </c>
      <c r="B42" s="47">
        <v>23.367571428571427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ReferenceLookup Functions</vt:lpstr>
      <vt:lpstr>Pivot Table2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nayan deshmane</cp:lastModifiedBy>
  <dcterms:modified xsi:type="dcterms:W3CDTF">2024-07-08T07:01:55Z</dcterms:modified>
</cp:coreProperties>
</file>