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docProps/app.xml" ContentType="application/vnd.openxmlformats-officedocument.extended-properties+xml"/>
  <Override PartName="/docProps/core.xml" ContentType="application/vnd.openxmlformats-package.core-properties+xml"/>
  <Override PartName="/xl/worksheets/sheet14.xml" ContentType="application/vnd.openxmlformats-officedocument.spreadsheetml.worksheet+xml"/>
  <Override PartName="/xl/worksheets/sheet15.xml" ContentType="application/vnd.openxmlformats-officedocument.spreadsheetml.worksheet+xml"/>
  <Override PartName="/xl/drawings/drawing5.xml" ContentType="application/vnd.openxmlformats-officedocument.drawing+xml"/>
  <Override PartName="/xl/drawings/drawing8.xml" ContentType="application/vnd.openxmlformats-officedocument.drawing+xml"/>
  <Override PartName="/xl/drawings/drawing1.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4.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docProps/custom.xml" ContentType="application/vnd.openxmlformats-officedocument.custom-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1.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vbaProject.bin" ContentType="application/vnd.ms-office.vbaProject"/>
  <Override PartName="/xl/theme/theme1.xml" ContentType="application/vnd.openxmlformats-officedocument.theme+xml"/>
  <Override PartName="/xl/worksheets/sheet16.xml" ContentType="application/vnd.openxmlformats-officedocument.spreadsheetml.worksheet+xml"/>
  <Override PartName="/xl/charts/chart1.xml" ContentType="application/vnd.openxmlformats-officedocument.drawingml.chart+xml"/>
  <Override PartName="/xl/charts/chart5.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6.xml" ContentType="application/vnd.openxmlformats-officedocument.drawingml.chart+xml"/>
  <Override PartName="/xl/charts/chart4.xml" ContentType="application/vnd.openxmlformats-officedocument.drawingml.chart+xml"/>
  <Override PartName="/xl/worksheets/sheet17.xml" ContentType="application/vnd.openxmlformats-officedocument.spreadsheetml.worksheet+xml"/>
  <Override PartName="/xl/worksheets/sheet18.xml" ContentType="application/vnd.openxmlformats-officedocument.spreadsheetml.worksheet+xml"/>
  <Override PartName="/xl/worksheets/sheet20.xml" ContentType="application/vnd.openxmlformats-officedocument.spreadsheetml.worksheet+xml"/>
  <Override PartName="/xl/worksheets/sheet10.xml" ContentType="application/vnd.openxmlformats-officedocument.spreadsheetml.worksheet+xml"/>
  <Override PartName="/xl/worksheets/sheet19.xml" ContentType="application/vnd.openxmlformats-officedocument.spreadsheetml.worksheet+xml"/>
  <Override PartName="/xl/worksheets/sheet21.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xl/workbook.xml" ContentType="application/vnd.ms-excel.sheet.macroEnabled.main+xml"/>
  <Override PartName="/xl/calcChain.xml" ContentType="application/vnd.openxmlformats-officedocument.spreadsheetml.calcChain+xml"/>
  <Override PartName="/xl/ctrlProps/ctrlProp1.xml" ContentType="application/vnd.ms-excel.controlproperties+xml"/>
  <Override PartName="/xl/ctrlProps/ctrlProp2.xml" ContentType="application/vnd.ms-excel.controlproperties+xml"/>
  <Override PartName="/xl/styles.xml" ContentType="application/vnd.openxmlformats-officedocument.spreadsheetml.styl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worksheets/sheet12.xml" ContentType="application/vnd.openxmlformats-officedocument.spreadsheetml.worksheet+xml"/>
  <Override PartName="/xl/embeddings/oleObject1.bin" ContentType="application/vnd.openxmlformats-officedocument.oleObject"/>
  <Override PartName="/xl/worksheets/sheet13.xml" ContentType="application/vnd.openxmlformats-officedocument.spreadsheetml.worksheet+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0"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thaliawastemanagement.sharepoint.com/sites/ESWT/AWRP/HSEQ Data/HSEQ Reporting/Environment Agency/Permit Reporting/2022/008 Annual Report/"/>
    </mc:Choice>
  </mc:AlternateContent>
  <xr:revisionPtr revIDLastSave="646" documentId="8_{DF7F4D68-7242-49D7-963F-24BB8A752616}" xr6:coauthVersionLast="47" xr6:coauthVersionMax="47" xr10:uidLastSave="{337D688D-C175-4B91-92B9-CF8C92F169AC}"/>
  <bookViews>
    <workbookView xWindow="2112" yWindow="1008" windowWidth="17280" windowHeight="8964" firstSheet="10" xr2:uid="{EE2D8CE5-FD2F-4A7B-BE8C-E1048EF63C9C}"/>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O" sheetId="32"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sheetId="29" r:id="rId21"/>
  </sheets>
  <definedNames>
    <definedName name="_xlnm.Print_Area" localSheetId="14">'Air (CEMS)'!$A$1:$M$29</definedName>
    <definedName name="_xlnm.Print_Area" localSheetId="13">'Air (periodic)'!$A$1:$J$41</definedName>
    <definedName name="_xlnm.Print_Area" localSheetId="20">CO!$A$1:$G$52</definedName>
    <definedName name="_xlnm.Print_Area" localSheetId="10">'CO2 N2O'!$A$1:$C$23</definedName>
    <definedName name="_xlnm.Print_Area" localSheetId="1">Contents!$A$1:$J$47</definedName>
    <definedName name="_xlnm.Print_Area" localSheetId="0">'Cover Page'!$A$1:$J$55</definedName>
    <definedName name="_xlnm.Print_Area" localSheetId="6">'Energy Form 1'!$A$1:$I$25</definedName>
    <definedName name="_xlnm.Print_Area" localSheetId="2">'Facility Info'!$A$1:$I$38</definedName>
    <definedName name="_xlnm.Print_Area" localSheetId="15">HCl!$A$1:$G$52</definedName>
    <definedName name="_xlnm.Print_Area" localSheetId="8">Improvements!$A$1:$I$48</definedName>
    <definedName name="_xlnm.Print_Area" localSheetId="17">NOx!$A$1:$G$52</definedName>
    <definedName name="_xlnm.Print_Area" localSheetId="3">'Operational Data'!$A$1:$H$65</definedName>
    <definedName name="_xlnm.Print_Area" localSheetId="4">'Operational Summary'!$A$1:$I$29</definedName>
    <definedName name="_xlnm.Print_Area" localSheetId="19">Particulates!$A$1:$G$52</definedName>
    <definedName name="_xlnm.Print_Area" localSheetId="5">'Perf. Form 1'!$A$1:$J$53</definedName>
    <definedName name="_xlnm.Print_Area" localSheetId="7">'Permit Compliance'!$A$1:$J$47</definedName>
    <definedName name="_xlnm.Print_Area" localSheetId="9">'Public Liasion'!$A$1:$I$100</definedName>
    <definedName name="_xlnm.Print_Area" localSheetId="11">'Residue Quality '!$A$1:$G$29</definedName>
    <definedName name="_xlnm.Print_Area" localSheetId="16">'SO2'!$A$1:$G$52</definedName>
    <definedName name="_xlnm.Print_Area" localSheetId="18">TOC!$A$1:$G$52</definedName>
    <definedName name="_xlnm.Print_Area" localSheetId="12">Water!$A$1:$I$30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4" i="7" l="1"/>
  <c r="I23" i="7"/>
  <c r="I22" i="7"/>
  <c r="I21" i="7"/>
  <c r="I20" i="7"/>
  <c r="I19" i="7"/>
  <c r="I18" i="7"/>
  <c r="I15" i="7"/>
  <c r="I11" i="7"/>
  <c r="H59" i="6"/>
  <c r="H58" i="6"/>
  <c r="H54" i="6"/>
  <c r="G58" i="6"/>
  <c r="F58" i="6"/>
  <c r="E58" i="6"/>
  <c r="D58" i="6"/>
  <c r="C58" i="6"/>
  <c r="H53" i="6"/>
  <c r="L34" i="28"/>
  <c r="N34" i="28"/>
  <c r="L34" i="25"/>
  <c r="L19" i="25"/>
  <c r="N34" i="27"/>
  <c r="N19" i="27"/>
  <c r="L19" i="27"/>
  <c r="G1" i="11"/>
  <c r="G25" i="24"/>
  <c r="F25" i="24"/>
  <c r="E25" i="24"/>
  <c r="D25" i="24"/>
  <c r="G24" i="24"/>
  <c r="F24" i="24"/>
  <c r="E24" i="24"/>
  <c r="D24" i="24"/>
  <c r="G23" i="24"/>
  <c r="F23" i="24"/>
  <c r="E23" i="24"/>
  <c r="D23" i="24"/>
  <c r="G22" i="24"/>
  <c r="F22" i="24"/>
  <c r="D22" i="24"/>
  <c r="E22" i="24"/>
  <c r="G21" i="24"/>
  <c r="F21" i="24"/>
  <c r="E21" i="24"/>
  <c r="D21" i="24"/>
  <c r="G20" i="24"/>
  <c r="F20" i="24"/>
  <c r="E20" i="24"/>
  <c r="D20" i="24"/>
  <c r="G19" i="24"/>
  <c r="F19" i="24"/>
  <c r="E19" i="24"/>
  <c r="D19" i="24"/>
  <c r="G18" i="24"/>
  <c r="F18" i="24"/>
  <c r="E18" i="24"/>
  <c r="D18" i="24"/>
  <c r="G17" i="24"/>
  <c r="F17" i="24"/>
  <c r="E17" i="24"/>
  <c r="D17" i="24"/>
  <c r="G16" i="24"/>
  <c r="F16" i="24"/>
  <c r="E16" i="24"/>
  <c r="D16" i="24"/>
  <c r="G15" i="24"/>
  <c r="F15" i="24"/>
  <c r="E15" i="24"/>
  <c r="D15" i="24"/>
  <c r="G14" i="24"/>
  <c r="F14" i="24"/>
  <c r="E14" i="24"/>
  <c r="D14" i="24"/>
  <c r="N19" i="13"/>
  <c r="L34" i="13"/>
  <c r="M34" i="26"/>
  <c r="L34" i="26"/>
  <c r="N34" i="26"/>
  <c r="L19" i="26"/>
  <c r="D18" i="29"/>
  <c r="C18" i="29"/>
  <c r="D17" i="29"/>
  <c r="C17" i="29"/>
  <c r="D16" i="29"/>
  <c r="C16" i="29"/>
  <c r="D15" i="29"/>
  <c r="C15" i="29"/>
  <c r="D14" i="29"/>
  <c r="C14" i="29"/>
  <c r="D13" i="29"/>
  <c r="C13" i="29"/>
  <c r="D12" i="29"/>
  <c r="C12" i="29"/>
  <c r="D11" i="29"/>
  <c r="C11" i="29"/>
  <c r="D10" i="29"/>
  <c r="C10" i="29"/>
  <c r="D9" i="29"/>
  <c r="C9" i="29"/>
  <c r="D8" i="29"/>
  <c r="C8" i="29"/>
  <c r="D7" i="29"/>
  <c r="C7" i="29"/>
  <c r="G18" i="29"/>
  <c r="F18" i="29"/>
  <c r="G17" i="29"/>
  <c r="F17" i="29"/>
  <c r="G16" i="29"/>
  <c r="F16" i="29"/>
  <c r="G15" i="29"/>
  <c r="F15" i="29"/>
  <c r="G14" i="29"/>
  <c r="F14" i="29"/>
  <c r="G13" i="29"/>
  <c r="F13" i="29"/>
  <c r="G12" i="29"/>
  <c r="F12" i="29"/>
  <c r="G11" i="29"/>
  <c r="F11" i="29"/>
  <c r="G10" i="29"/>
  <c r="F10" i="29"/>
  <c r="G9" i="29"/>
  <c r="F9" i="29"/>
  <c r="G8" i="29"/>
  <c r="F8" i="29"/>
  <c r="G7" i="29"/>
  <c r="F7" i="29"/>
  <c r="G18" i="28"/>
  <c r="F18" i="28"/>
  <c r="G17" i="28"/>
  <c r="F17" i="28"/>
  <c r="G16" i="28"/>
  <c r="F16" i="28"/>
  <c r="G15" i="28"/>
  <c r="F15" i="28"/>
  <c r="G14" i="28"/>
  <c r="F14" i="28"/>
  <c r="G13" i="28"/>
  <c r="F13" i="28"/>
  <c r="G12" i="28"/>
  <c r="F12" i="28"/>
  <c r="G11" i="28"/>
  <c r="F11" i="28"/>
  <c r="G10" i="28"/>
  <c r="F10" i="28"/>
  <c r="G9" i="28"/>
  <c r="F9" i="28"/>
  <c r="G8" i="28"/>
  <c r="F8" i="28"/>
  <c r="G7" i="28"/>
  <c r="F7" i="28"/>
  <c r="D18" i="28"/>
  <c r="C18" i="28"/>
  <c r="D17" i="28"/>
  <c r="C17" i="28"/>
  <c r="D16" i="28"/>
  <c r="C16" i="28"/>
  <c r="D15" i="28"/>
  <c r="C15" i="28"/>
  <c r="D14" i="28"/>
  <c r="C14" i="28"/>
  <c r="D13" i="28"/>
  <c r="C13" i="28"/>
  <c r="D12" i="28"/>
  <c r="C12" i="28"/>
  <c r="D11" i="28"/>
  <c r="C11" i="28"/>
  <c r="D10" i="28"/>
  <c r="C10" i="28"/>
  <c r="D9" i="28"/>
  <c r="C9" i="28"/>
  <c r="D8" i="28"/>
  <c r="C8" i="28"/>
  <c r="D7" i="28"/>
  <c r="C7" i="28"/>
  <c r="D18" i="27"/>
  <c r="C18" i="27"/>
  <c r="D17" i="27"/>
  <c r="C17" i="27"/>
  <c r="D16" i="27"/>
  <c r="C16" i="27"/>
  <c r="D15" i="27"/>
  <c r="C15" i="27"/>
  <c r="D14" i="27"/>
  <c r="C14" i="27"/>
  <c r="D13" i="27"/>
  <c r="C13" i="27"/>
  <c r="D12" i="27"/>
  <c r="C12" i="27"/>
  <c r="D11" i="27"/>
  <c r="C11" i="27"/>
  <c r="D10" i="27"/>
  <c r="C10" i="27"/>
  <c r="D9" i="27"/>
  <c r="C9" i="27"/>
  <c r="D8" i="27"/>
  <c r="C8" i="27"/>
  <c r="D7" i="27"/>
  <c r="C7" i="27"/>
  <c r="G18" i="27"/>
  <c r="F18" i="27"/>
  <c r="G17" i="27"/>
  <c r="F17" i="27"/>
  <c r="G16" i="27"/>
  <c r="F16" i="27"/>
  <c r="G15" i="27"/>
  <c r="F15" i="27"/>
  <c r="G14" i="27"/>
  <c r="F14" i="27"/>
  <c r="G13" i="27"/>
  <c r="F13" i="27"/>
  <c r="G12" i="27"/>
  <c r="F12" i="27"/>
  <c r="G11" i="27"/>
  <c r="F11" i="27"/>
  <c r="G10" i="27"/>
  <c r="F10" i="27"/>
  <c r="G9" i="27"/>
  <c r="F9" i="27"/>
  <c r="G8" i="27"/>
  <c r="F8" i="27"/>
  <c r="G7" i="27"/>
  <c r="F7" i="27"/>
  <c r="G18" i="26"/>
  <c r="F18" i="26"/>
  <c r="G17" i="26"/>
  <c r="F17" i="26"/>
  <c r="G16" i="26"/>
  <c r="F16" i="26"/>
  <c r="G15" i="26"/>
  <c r="F15" i="26"/>
  <c r="G14" i="26"/>
  <c r="F14" i="26"/>
  <c r="G13" i="26"/>
  <c r="F13" i="26"/>
  <c r="G12" i="26"/>
  <c r="F12" i="26"/>
  <c r="G11" i="26"/>
  <c r="F11" i="26"/>
  <c r="G10" i="26"/>
  <c r="F10" i="26"/>
  <c r="G9" i="26"/>
  <c r="F9" i="26"/>
  <c r="G8" i="26"/>
  <c r="F8" i="26"/>
  <c r="G7" i="26"/>
  <c r="F7" i="26"/>
  <c r="D18" i="26"/>
  <c r="C18" i="26"/>
  <c r="D17" i="26"/>
  <c r="C17" i="26"/>
  <c r="D16" i="26"/>
  <c r="C16" i="26"/>
  <c r="D15" i="26"/>
  <c r="C15" i="26"/>
  <c r="D14" i="26"/>
  <c r="C14" i="26"/>
  <c r="D13" i="26"/>
  <c r="C13" i="26"/>
  <c r="D12" i="26"/>
  <c r="C12" i="26"/>
  <c r="D11" i="26"/>
  <c r="C11" i="26"/>
  <c r="D10" i="26"/>
  <c r="C10" i="26"/>
  <c r="D9" i="26"/>
  <c r="C9" i="26"/>
  <c r="D8" i="26"/>
  <c r="C8" i="26"/>
  <c r="D7" i="26"/>
  <c r="C7" i="26"/>
  <c r="G18" i="25"/>
  <c r="F18" i="25"/>
  <c r="G17" i="25"/>
  <c r="F17" i="25"/>
  <c r="G16" i="25"/>
  <c r="F16" i="25"/>
  <c r="G15" i="25"/>
  <c r="F15" i="25"/>
  <c r="G14" i="25"/>
  <c r="F14" i="25"/>
  <c r="G13" i="25"/>
  <c r="F13" i="25"/>
  <c r="G12" i="25"/>
  <c r="F12" i="25"/>
  <c r="G11" i="25"/>
  <c r="F11" i="25"/>
  <c r="G10" i="25"/>
  <c r="F10" i="25"/>
  <c r="G9" i="25"/>
  <c r="F9" i="25"/>
  <c r="G8" i="25"/>
  <c r="F8" i="25"/>
  <c r="G7" i="25"/>
  <c r="F7" i="25"/>
  <c r="D18" i="25"/>
  <c r="C18" i="25"/>
  <c r="D17" i="25"/>
  <c r="C17" i="25"/>
  <c r="D16" i="25"/>
  <c r="C16" i="25"/>
  <c r="D15" i="25"/>
  <c r="C15" i="25"/>
  <c r="D14" i="25"/>
  <c r="C14" i="25"/>
  <c r="D13" i="25"/>
  <c r="C13" i="25"/>
  <c r="D12" i="25"/>
  <c r="C12" i="25"/>
  <c r="D11" i="25"/>
  <c r="C11" i="25"/>
  <c r="D10" i="25"/>
  <c r="C10" i="25"/>
  <c r="D9" i="25"/>
  <c r="C9" i="25"/>
  <c r="D8" i="25"/>
  <c r="C8" i="25"/>
  <c r="D7" i="25"/>
  <c r="C7" i="25"/>
  <c r="G8" i="13"/>
  <c r="G9" i="13"/>
  <c r="G10" i="13"/>
  <c r="G11" i="13"/>
  <c r="G12" i="13"/>
  <c r="G13" i="13"/>
  <c r="G14" i="13"/>
  <c r="G15" i="13"/>
  <c r="G16" i="13"/>
  <c r="G17" i="13"/>
  <c r="G18" i="13"/>
  <c r="G7" i="13"/>
  <c r="F8" i="13"/>
  <c r="F9" i="13"/>
  <c r="F10" i="13"/>
  <c r="F11" i="13"/>
  <c r="F12" i="13"/>
  <c r="F13" i="13"/>
  <c r="F14" i="13"/>
  <c r="F15" i="13"/>
  <c r="F16" i="13"/>
  <c r="F17" i="13"/>
  <c r="F18" i="13"/>
  <c r="F7" i="13"/>
  <c r="C7" i="13"/>
  <c r="D9" i="13"/>
  <c r="D10" i="13"/>
  <c r="D11" i="13"/>
  <c r="D12" i="13"/>
  <c r="D13" i="13"/>
  <c r="D14" i="13"/>
  <c r="D15" i="13"/>
  <c r="D16" i="13"/>
  <c r="D17" i="13"/>
  <c r="D18" i="13"/>
  <c r="D8" i="13"/>
  <c r="D7" i="13"/>
  <c r="C8" i="13"/>
  <c r="C9" i="13"/>
  <c r="C10" i="13"/>
  <c r="C11" i="13"/>
  <c r="C12" i="13"/>
  <c r="C13" i="13"/>
  <c r="C14" i="13"/>
  <c r="C15" i="13"/>
  <c r="C16" i="13"/>
  <c r="C17" i="13"/>
  <c r="C18" i="13"/>
  <c r="N19" i="25"/>
  <c r="C1" i="32" l="1"/>
  <c r="A1" i="32"/>
  <c r="J3" i="29" l="1"/>
  <c r="J3" i="28"/>
  <c r="J3" i="27"/>
  <c r="J3" i="26"/>
  <c r="J3" i="25"/>
  <c r="J3" i="13"/>
  <c r="E1" i="29" l="1"/>
  <c r="A1" i="29"/>
  <c r="E1" i="28"/>
  <c r="A1" i="28"/>
  <c r="E1" i="27"/>
  <c r="A1" i="27"/>
  <c r="E1" i="26"/>
  <c r="A1" i="26"/>
  <c r="E1" i="25"/>
  <c r="A1" i="25"/>
  <c r="E1" i="13"/>
  <c r="A1" i="13"/>
  <c r="I1" i="24"/>
  <c r="A1" i="24"/>
  <c r="E1" i="23"/>
  <c r="A1" i="23"/>
  <c r="E1" i="22"/>
  <c r="A1" i="22"/>
  <c r="E1" i="21"/>
  <c r="A1" i="21"/>
  <c r="A1" i="11"/>
  <c r="E1" i="10"/>
  <c r="A1" i="10"/>
  <c r="E1" i="9"/>
  <c r="A1" i="9"/>
  <c r="E1" i="5"/>
  <c r="A1" i="5"/>
  <c r="E1" i="4"/>
  <c r="A1" i="4"/>
  <c r="E1" i="3"/>
  <c r="A1" i="3"/>
  <c r="E8" i="29"/>
  <c r="E9" i="29" s="1"/>
  <c r="E10" i="29" s="1"/>
  <c r="E11" i="29" s="1"/>
  <c r="E12" i="29" s="1"/>
  <c r="E13" i="29" s="1"/>
  <c r="E14" i="29" s="1"/>
  <c r="E15" i="29" s="1"/>
  <c r="E16" i="29" s="1"/>
  <c r="E17" i="29" s="1"/>
  <c r="E18" i="29" s="1"/>
  <c r="B8" i="29"/>
  <c r="B9" i="29" s="1"/>
  <c r="B10" i="29" s="1"/>
  <c r="B11" i="29" s="1"/>
  <c r="B12" i="29" s="1"/>
  <c r="B13" i="29" s="1"/>
  <c r="B14" i="29" s="1"/>
  <c r="B15" i="29" s="1"/>
  <c r="B16" i="29" s="1"/>
  <c r="B17" i="29" s="1"/>
  <c r="B18" i="29" s="1"/>
  <c r="O34" i="29"/>
  <c r="N34" i="29"/>
  <c r="M34" i="29"/>
  <c r="L34" i="29"/>
  <c r="O19" i="29"/>
  <c r="N19" i="29"/>
  <c r="M19" i="29"/>
  <c r="L19" i="29"/>
  <c r="A6" i="29"/>
  <c r="O34" i="28"/>
  <c r="M34" i="28"/>
  <c r="O19" i="28"/>
  <c r="N19" i="28"/>
  <c r="M19" i="28"/>
  <c r="L19" i="28"/>
  <c r="A6" i="28"/>
  <c r="O34" i="27"/>
  <c r="M34" i="27"/>
  <c r="L34" i="27"/>
  <c r="O19" i="27"/>
  <c r="M19" i="27"/>
  <c r="A6" i="27"/>
  <c r="O34" i="26"/>
  <c r="O19" i="26"/>
  <c r="N19" i="26"/>
  <c r="M19" i="26"/>
  <c r="A6" i="26"/>
  <c r="O34" i="25"/>
  <c r="N34" i="25"/>
  <c r="M34" i="25"/>
  <c r="O19" i="25"/>
  <c r="M19" i="25"/>
  <c r="A6" i="25"/>
  <c r="O34" i="13"/>
  <c r="N34" i="13"/>
  <c r="M34" i="13"/>
  <c r="O19" i="13"/>
  <c r="M19" i="13"/>
  <c r="L19" i="13"/>
  <c r="A6" i="13"/>
  <c r="J21" i="29" l="1"/>
  <c r="J21" i="28"/>
  <c r="J21" i="27"/>
  <c r="J21" i="26"/>
  <c r="J21" i="25"/>
  <c r="J21" i="13"/>
  <c r="J6" i="13"/>
  <c r="J6" i="29"/>
  <c r="J6" i="28"/>
  <c r="J6" i="27"/>
  <c r="J6" i="26"/>
  <c r="J6" i="25"/>
  <c r="G7" i="8"/>
  <c r="D7" i="8"/>
  <c r="B5" i="8"/>
  <c r="G3" i="8"/>
  <c r="A3" i="8"/>
  <c r="A1" i="8"/>
  <c r="G10" i="8" l="1"/>
  <c r="G11" i="8" l="1"/>
  <c r="G12" i="8"/>
  <c r="G14" i="8"/>
</calcChain>
</file>

<file path=xl/sharedStrings.xml><?xml version="1.0" encoding="utf-8"?>
<sst xmlns="http://schemas.openxmlformats.org/spreadsheetml/2006/main" count="1378" uniqueCount="562">
  <si>
    <t>Add company logo</t>
  </si>
  <si>
    <t>Version 22.3  30/11/22</t>
  </si>
  <si>
    <t>Notes:</t>
  </si>
  <si>
    <t>This template may require adjustments by individual operators to meet specific reporting requirements as defined in the site Permit(s)</t>
  </si>
  <si>
    <t>Annual Performance Report 2022</t>
  </si>
  <si>
    <t>Permit EPR/NP3034CG</t>
  </si>
  <si>
    <t xml:space="preserve">Thalia Waste Management </t>
  </si>
  <si>
    <t>ThaliaWM - AWRP</t>
  </si>
  <si>
    <t>Year:</t>
  </si>
  <si>
    <t>Address:</t>
  </si>
  <si>
    <t>Allerton Waste Recovery Park, Knaresborough, HG5 0SD</t>
  </si>
  <si>
    <t xml:space="preserve">Tel: </t>
  </si>
  <si>
    <t>01423 447832</t>
  </si>
  <si>
    <t xml:space="preserve">Email: </t>
  </si>
  <si>
    <t>AWRP.Enquiries@thalia.co.uk</t>
  </si>
  <si>
    <t>Prepared by:</t>
  </si>
  <si>
    <t>Jamie Warden</t>
  </si>
  <si>
    <t>Position:</t>
  </si>
  <si>
    <t>Principle HSEQ Adviser</t>
  </si>
  <si>
    <t>Approved by:</t>
  </si>
  <si>
    <t>Colin Fletcher</t>
  </si>
  <si>
    <t>Account Director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</si>
  <si>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</si>
  <si>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</si>
  <si>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</si>
  <si>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</si>
  <si>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</si>
  <si>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</si>
  <si>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</si>
  <si>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</si>
  <si>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</si>
  <si>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Data</t>
  </si>
  <si>
    <t>Operational Summary</t>
  </si>
  <si>
    <t>Performance Form 1</t>
  </si>
  <si>
    <t>Energy Form 1</t>
  </si>
  <si>
    <t>Permit Compliance</t>
  </si>
  <si>
    <t>Improvements</t>
  </si>
  <si>
    <t>Public Liasion</t>
  </si>
  <si>
    <t>Carbon dioxide and nitrous oxide emissions</t>
  </si>
  <si>
    <t xml:space="preserve">Residue Quality </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</si>
  <si>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</si>
  <si>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</si>
  <si>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</si>
  <si>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</si>
  <si>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</si>
  <si>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</si>
  <si>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</si>
  <si>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</si>
  <si>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</si>
  <si>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Version Control</t>
  </si>
  <si>
    <t>Information</t>
  </si>
  <si>
    <t>Date</t>
  </si>
  <si>
    <t>n/a</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</si>
  <si>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</si>
  <si>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</si>
  <si>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</si>
  <si>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</si>
  <si>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</si>
  <si>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</si>
  <si>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Mechanical Treatment (MT) will process up to 262,080 tonnes per annum (tpa) of municipal solid waste (MSW). It will enable recyclates to be extracted from the residual MSW, it will feed the incinerator and it will extract up to 40,000 tonnes of organic waste per annum which will be transferred to the anaerobic digestion (AD) plant. It will utilise a series of physical seraration techniques: waste reception; bulky trommel; sorting cabin; shredder; organic trommel; densimetric; ballistic; magnetic and eddy current separators. 
Incineration (EfW) with a capacity of up to 320,000 tpa.It will operate two lines, employ a mechanical moving grate and combust the residual waste from the MT and AD plants, along with commercial and industrial (C&amp;I) waste. Approximately 27.3 MWe of electricity will be generated by a steam turbine (DAA) which is fed by the steam generating boilers located at the exit of the flue gas from the main combusion chamber. The electricity will be used at the facility and exported to the national grid. 
Anaerobic Digestion (AD) will primarily process the organic fraction of the incoming MSW from the MT plant. The biogas from the anaeobic digesters will be combusted in two gas engines (DAA) to generate appromimately 1.1 MWe of electricity, which will be exported to the national grid. Digestate from the AD plant will be combusted in the incinerator.</t>
  </si>
  <si>
    <t xml:space="preserve">Include summary of plant design, design capacity, no. of combustion lines, electrical and heat capacity and any other general information that descibes the facility, its location and purpose </t>
  </si>
  <si>
    <t>Summary of Operational Processes and Procedures</t>
  </si>
  <si>
    <t xml:space="preserve">The facility operates three technologies, as part of one interdependent process; Energy from Waste, Mechanical Treatment &amp; Anaerobic Digestion. The facility receives up to 320,000tpa of municipal solid waste, received in one of two bunkers, depending type and EWC characterisation. The Mechanical Treatment Plant processes household waste streams, with a view to recovering 5% recyclate, before feeding any organic sub 40mm size fraction to the Anaerobic Digester via a means of additional screening mediums. Material not able to be recycled through the Mechanical Treatment process, along with reject digestate from the Anaerobic Digester (a CLO like material) is then transferred to the Energy from Waste bunker, as an RDF feedstock to feed the incineration process. In addition, other MSW material, like those recovered from industrial sources are direct delivered to the Energy from Waste bunker for mixing &amp; processing. The Mechanical Treatment plant comprises of 220 articles of equipment. While the Energy from Waste plant utilises 2 furnaces with roller grate technology, with a design feed rate of 20t/ph, produce up to 62.5 tonnes of steam flow per unit onto a common steam header at 60 bar &amp; 400 degrees Celsius to drive one Steam Turbine Generator. The facility does not have an additional heat offtake at present, under the RHI scheme. The steam cycle along with many other components are all managed under a Written Scheme of Examination, as part of the Pressure System Safety Regulations. The Anaerobic Digester can hold up to 2,800 cubic meters of digestate at any one time &amp; has a gestation period of up to 25 days. Biogas produced by the Anaerobic Digester is then used to run one of two gas engines (CHP's) with a design gas yield on 1.1MW per hour. The Anaerobic Digester also has the ability to flare gas via a flare stack as part of a controlled back up. </t>
  </si>
  <si>
    <t>Include summary of key processes and procedures such as (but not limited to); waste reception, control rooms, grate, bed and bolier, energy &amp; heat  generation, cooling systems, residue management, emission controls, health and safety systems, maintenance</t>
  </si>
  <si>
    <t>Thalia Waste Management</t>
  </si>
  <si>
    <t>Plant Size</t>
  </si>
  <si>
    <t>tonnes pa</t>
  </si>
  <si>
    <t>MWth</t>
  </si>
  <si>
    <t> </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</si>
  <si>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</si>
  <si>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</si>
  <si>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</si>
  <si>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</si>
  <si>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</si>
  <si>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</si>
  <si>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</si>
  <si>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</si>
  <si>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</si>
  <si>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</si>
  <si>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</si>
  <si>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</si>
  <si>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</si>
  <si>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</si>
  <si>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</si>
  <si>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</si>
  <si>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</si>
  <si>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</si>
  <si>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</si>
  <si>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 xml:space="preserve">               -  </t>
  </si>
  <si>
    <t xml:space="preserve">                       -  </t>
  </si>
  <si>
    <t xml:space="preserve">                    -  </t>
  </si>
  <si>
    <t xml:space="preserve">                 -  </t>
  </si>
  <si>
    <t xml:space="preserve">                  -  </t>
  </si>
  <si>
    <t>-</t>
  </si>
  <si>
    <t>Clinical</t>
  </si>
  <si>
    <t xml:space="preserve">Waste wood (biomass) </t>
  </si>
  <si>
    <t>Refuse Derived Fuel * - H'hold/LA</t>
  </si>
  <si>
    <t>Refuse Derived Fuel *  - C&amp;I</t>
  </si>
  <si>
    <t>Mechanical Treatment</t>
  </si>
  <si>
    <t>Waste from Markets</t>
  </si>
  <si>
    <t>Street Cleaning Residues</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</si>
  <si>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</si>
  <si>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</si>
  <si>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</si>
  <si>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</si>
  <si>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</si>
  <si>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</si>
  <si>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</si>
  <si>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</si>
  <si>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</si>
  <si>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</si>
  <si>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</si>
  <si>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</si>
  <si>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</si>
  <si>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 xml:space="preserve"> - </t>
  </si>
  <si>
    <t>Thermal Energy Exported **</t>
  </si>
  <si>
    <t>R1 value (if applicable)</t>
  </si>
  <si>
    <t>0.75*</t>
  </si>
  <si>
    <t>* 2020 score is 0.75, due to IT issues in early 2021 we are still collating and processing data for the years of 2021 and 2022</t>
  </si>
  <si>
    <t>Waste Disposal &amp; Recovery</t>
  </si>
  <si>
    <t>% inputs</t>
  </si>
  <si>
    <t>APC Residues - produced</t>
  </si>
  <si>
    <t>IBA - produced</t>
  </si>
  <si>
    <t>Metals recycling</t>
  </si>
  <si>
    <t>Plastic recycling</t>
  </si>
  <si>
    <t>Paper &amp; Cardboard recycling</t>
  </si>
  <si>
    <t>Rubble recycling</t>
  </si>
  <si>
    <t>Raw Material Usage</t>
  </si>
  <si>
    <t>kg or Ltr /te</t>
  </si>
  <si>
    <t>Mains Water</t>
  </si>
  <si>
    <t>ltrs</t>
  </si>
  <si>
    <t>Other Water</t>
  </si>
  <si>
    <t>Ammonia</t>
  </si>
  <si>
    <t>kgs</t>
  </si>
  <si>
    <t>Urea</t>
  </si>
  <si>
    <t>Activated Carbon</t>
  </si>
  <si>
    <t>Lime / hydrated lime</t>
  </si>
  <si>
    <t>Fuel oil</t>
  </si>
  <si>
    <t>Gas</t>
  </si>
  <si>
    <t>cf</t>
  </si>
  <si>
    <t>Other</t>
  </si>
  <si>
    <t xml:space="preserve">Summary </t>
  </si>
  <si>
    <t>Line/Unit</t>
  </si>
  <si>
    <t xml:space="preserve">Hrs in year </t>
  </si>
  <si>
    <t>Availability of waste combustion by line, hrs</t>
  </si>
  <si>
    <t>Overall Availability, mean avg. of all lines, hrs</t>
  </si>
  <si>
    <t>Hours of turbine operations, hrs</t>
  </si>
  <si>
    <t>Hours of heat / steam export</t>
  </si>
  <si>
    <t>Net Calorific Value of waste</t>
  </si>
  <si>
    <t>MJ/kg</t>
  </si>
  <si>
    <t>Abnormal Events</t>
  </si>
  <si>
    <t>qty.</t>
  </si>
  <si>
    <t xml:space="preserve"> yes </t>
  </si>
  <si>
    <t>Abnormal operation</t>
  </si>
  <si>
    <t>hours</t>
  </si>
  <si>
    <t>Permit Breaches</t>
  </si>
  <si>
    <t>Summary of Plant Operations and Maintenance during the reporting year</t>
  </si>
  <si>
    <t>MT – Scheduled maintenance period during 2022, main objective to maximise plant recycle rate and maintain plant lifecycle. Plant ran generally throughout 2022 at a higher availability than previous years.</t>
  </si>
  <si>
    <t xml:space="preserve">Include summary of key operational and/or mainteanance activity undertaken in the year, such as any major component upgrades and/or replacements </t>
  </si>
  <si>
    <t>EfW – 2 x scheduled maintenance periods for the purpose of alignment of plant lifecycle. Significant works around furnace refractory which saw the upgrade and replacement of a significant area within the furnaces on both lines.</t>
  </si>
  <si>
    <t>Summary of Residue Handling for the reporting year</t>
  </si>
  <si>
    <t>IBA - All IBA sent for reprocessing and recyclate extraction, as per waste returns. 
APCr - All APCr sent for batch neutralisation and haz landfill, as per waste returns.</t>
  </si>
  <si>
    <t xml:space="preserve">Include in here a summary of residue handling regimes and destinations </t>
  </si>
  <si>
    <t xml:space="preserve"> Annual Reporting Performance Form 1</t>
  </si>
  <si>
    <t xml:space="preserve">Operator: </t>
  </si>
  <si>
    <t>Thalia WM - AWRP</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</si>
  <si>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</si>
  <si>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</si>
  <si>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</si>
  <si>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</si>
  <si>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</si>
  <si>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</si>
  <si>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</si>
  <si>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</si>
  <si>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</si>
  <si>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</si>
  <si>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</si>
  <si>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</si>
  <si>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</si>
  <si>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Augean</t>
  </si>
  <si>
    <t>Total Hazardous Waste</t>
  </si>
  <si>
    <t>2) Non-Hazardous Wastes</t>
  </si>
  <si>
    <t>IBA</t>
  </si>
  <si>
    <t>Blue Phoenix</t>
  </si>
  <si>
    <t>Ferrous Metal</t>
  </si>
  <si>
    <t>Morris Metals</t>
  </si>
  <si>
    <t>Process Water</t>
  </si>
  <si>
    <t>Eurotech</t>
  </si>
  <si>
    <t>Plastic</t>
  </si>
  <si>
    <t>Non-Ferrous Metal</t>
  </si>
  <si>
    <t>Total Non-Hazardous Waste</t>
  </si>
  <si>
    <t>TOTAL WASTE</t>
  </si>
  <si>
    <t>Operator’s comments :</t>
  </si>
  <si>
    <t>Annual Reporting of Water and Other Raw Material Usage</t>
  </si>
  <si>
    <t>Raw Material</t>
  </si>
  <si>
    <t>Usage</t>
  </si>
  <si>
    <t>Specific Useage</t>
  </si>
  <si>
    <r>
      <t>m</t>
    </r>
    <r>
      <rPr>
        <vertAlign val="superscript"/>
        <sz val="10"/>
        <color rgb="FF000000"/>
        <rFont val="Arial"/>
        <family val="2"/>
      </rPr>
      <t>3</t>
    </r>
  </si>
  <si>
    <r>
      <t>m</t>
    </r>
    <r>
      <rPr>
        <vertAlign val="superscript"/>
        <sz val="10"/>
        <color rgb="FF000000"/>
        <rFont val="Arial"/>
        <family val="2"/>
      </rPr>
      <t>3</t>
    </r>
    <r>
      <rPr>
        <sz val="10"/>
        <color rgb="FF000000"/>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</si>
  <si>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</si>
  <si>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</si>
  <si>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</si>
  <si>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</si>
  <si>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</si>
  <si>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</si>
  <si>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</si>
  <si>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</si>
  <si>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</si>
  <si>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</si>
  <si>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</si>
  <si>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</si>
  <si>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</si>
  <si>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</si>
  <si>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</si>
  <si>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</si>
  <si>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</si>
  <si>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</si>
  <si>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</si>
  <si>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</si>
  <si>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</si>
  <si>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</si>
  <si>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</si>
  <si>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</si>
  <si>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</si>
  <si>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</si>
  <si>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</si>
  <si>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</si>
  <si>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</si>
  <si>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</si>
  <si>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</si>
  <si>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</si>
  <si>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</si>
  <si>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</si>
  <si>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</si>
  <si>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</si>
  <si>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</si>
  <si>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</si>
  <si>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</si>
  <si>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</si>
  <si>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A2 - 100% / A3 - 100%</t>
  </si>
  <si>
    <t>Oxides of nitrogen</t>
  </si>
  <si>
    <t>Sulphur dioxide</t>
  </si>
  <si>
    <t>Carbon monoxide</t>
  </si>
  <si>
    <t>A2 - 99.96% / A3 - 99.93%</t>
  </si>
  <si>
    <t>Total organic carbon</t>
  </si>
  <si>
    <t>A2 - 100% / A3 - 99.99%</t>
  </si>
  <si>
    <t>Hydrogen chloride</t>
  </si>
  <si>
    <t>Hydrogen fluoride</t>
  </si>
  <si>
    <t>Summary of any notifications or non-compliances under the permit</t>
  </si>
  <si>
    <t>Summary of notification or non-compliance [including Line/Reference]</t>
  </si>
  <si>
    <t xml:space="preserve">Reason </t>
  </si>
  <si>
    <t>Measures taken to prevent reoccurrence</t>
  </si>
  <si>
    <t>EfW - Line 2 - CO</t>
  </si>
  <si>
    <t xml:space="preserve">30min limit for CO exceeded, due to waste within the furnace. </t>
  </si>
  <si>
    <t>Set point reduced and combustion air positioning altered.</t>
  </si>
  <si>
    <t>30min limit for CO exceeded due to waste issues. A second spike caused the 30 ELV to be exceeded.</t>
  </si>
  <si>
    <t>The burners were started to aid combustion.</t>
  </si>
  <si>
    <t>AD - CO</t>
  </si>
  <si>
    <t>Exponential increase in levels of CO up to 2902mg/m3</t>
  </si>
  <si>
    <t>Engine taken out of service.</t>
  </si>
  <si>
    <t>AD - SO2</t>
  </si>
  <si>
    <t>Exponential increase in levels of SO2 up to 693.53mg/m3</t>
  </si>
  <si>
    <t>AD - Biogas</t>
  </si>
  <si>
    <t>Digester gas detection went into fault, opening the vessel to atmosphere. </t>
  </si>
  <si>
    <t>Digester gas detection sensorplaced into test mode to close the valve to atmosphere.</t>
  </si>
  <si>
    <t>EfW - Line 1 - CO</t>
  </si>
  <si>
    <t>3x instantaneous spikes of CO, causing 3x half hourly breaches on L1. This was due to slag buildup on the furnace wall.</t>
  </si>
  <si>
    <t>Line was taken off and cooled to aid the breakdown of the slag.</t>
  </si>
  <si>
    <t xml:space="preserve">There was an instant spike of CO within the furnace, due to a canister within the waste. </t>
  </si>
  <si>
    <t>Furnace instantly returned to stable conditions.  </t>
  </si>
  <si>
    <t>L2 - CO peaked above 1600mg/m3 and 30 min average was 131.58 mg/m3, over 30 min limit.</t>
  </si>
  <si>
    <t>Load kept at current level and combusion monitored.</t>
  </si>
  <si>
    <t>Breach of CO 30 min limit on L2.</t>
  </si>
  <si>
    <t xml:space="preserve">Secondary air fan increased to maximum to bring oxygen levels back to normal. </t>
  </si>
  <si>
    <t>30min exceedance of ELV for CO from Line 2 - 17:00 to 17:29, 121.66mg/m3 - 30 min average</t>
  </si>
  <si>
    <t>Furnace instantly returned to stable conditions  </t>
  </si>
  <si>
    <t>30min exceedance of ELV for CO from Line 1 - 06:00 to 06:29, 130.89mg/m3 - 30 min average</t>
  </si>
  <si>
    <t>30min exceedance of ELV for CO from Line 2 - 17:00 to 17:29, 121.66mg/m3 - 30 min average</t>
  </si>
  <si>
    <t>Instant gas pressure rise caused a rise in pressure above 35mbar, which opened XV43115 valve on top of the digester for 70 seconds releasing approximately 23m3 of biogas. CH4 60.89%</t>
  </si>
  <si>
    <t>Flare on engine on to reduce pressure</t>
  </si>
  <si>
    <t>Gas pressure rise to 25mb , which opened XV43 115 valve for 16sec.</t>
  </si>
  <si>
    <t>Engine on and flare on full to reduce the pressure rise.</t>
  </si>
  <si>
    <t>Gas pressure rise, which opened xv43 115 valve for 52 seconds.</t>
  </si>
  <si>
    <t xml:space="preserve">Started flare and increased engine speed to use more gas. </t>
  </si>
  <si>
    <t>Digester level dropped causing a 1200m3/h gas rise for 66 seconds releasing 22m3 of biogas.</t>
  </si>
  <si>
    <t>1200 engine was on and gas bag 35% rising to 45%.</t>
  </si>
  <si>
    <t>Gas pressure rise occured for 74 sec. Engine was on and flare on four burners.</t>
  </si>
  <si>
    <t>Flare on full monitor pressure rise and fall</t>
  </si>
  <si>
    <t>Gas pressure rise occurred for 98s at 65.4%ch4 releasing 11.76kg of methane.</t>
  </si>
  <si>
    <t>1200 engine was on and flare on full burners.</t>
  </si>
  <si>
    <t>Breach on start up with a total of 7.7kg of methane being released.</t>
  </si>
  <si>
    <t>Restarted 1200 engine and flare on full.</t>
  </si>
  <si>
    <t>Breach on start up with a total of 4.2kg of methane being released.</t>
  </si>
  <si>
    <t>The engine was reset straight away and the flare came on full burners.</t>
  </si>
  <si>
    <t>Breach on start up for 77 seconds, ch4 at 67.2 flow at 1200m3.</t>
  </si>
  <si>
    <t xml:space="preserve">Flare on full burners </t>
  </si>
  <si>
    <t>Summary of any complaints received and actions to taken to resolve them.</t>
  </si>
  <si>
    <t>Summary of complaint [including Line/Reference]</t>
  </si>
  <si>
    <t>Reason *</t>
  </si>
  <si>
    <t>None received</t>
  </si>
  <si>
    <t>* including whether substantiated by the operator or the EA</t>
  </si>
  <si>
    <t>Summary of Plant Improvements</t>
  </si>
  <si>
    <t>Summary of any efficiency improvements that have been completed within the year.</t>
  </si>
  <si>
    <t>Trials began at the end of 2022 to confirm the plants position in readiness for the new BREF limits to be enforced in 2023. Trials are currently successful inline with these new limits.</t>
  </si>
  <si>
    <t>Summary of any permit improvement conditions that have been completed within the year and the resulting environmental benefits.</t>
  </si>
  <si>
    <t>N/A</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</si>
  <si>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</si>
  <si>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</si>
  <si>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2022 saw successful changes/upgrades to sections of refractory in the furnaces on both lines, this was to minimise lost time due to refractory failings. 2023 will see more sections being replaced</t>
  </si>
  <si>
    <t>Details of Public &amp; Stakeholder Liasion</t>
  </si>
  <si>
    <t>Summary of events held during the reporting year.</t>
  </si>
  <si>
    <t>Description</t>
  </si>
  <si>
    <t xml:space="preserve">Knaresborough Market Stall </t>
  </si>
  <si>
    <t>Residents</t>
  </si>
  <si>
    <t>Wetherby Friendship Group</t>
  </si>
  <si>
    <t>St Luke's York Green Group</t>
  </si>
  <si>
    <t>Beckfoot School</t>
  </si>
  <si>
    <t>Rainbow Hill Nursery</t>
  </si>
  <si>
    <t>St John Methodist Church Settle</t>
  </si>
  <si>
    <t>CASaV</t>
  </si>
  <si>
    <t>Henshaws SEN College</t>
  </si>
  <si>
    <t>St John's Settle Eco Group</t>
  </si>
  <si>
    <t>Ripon U3A</t>
  </si>
  <si>
    <t>Born Ugly Design Company</t>
  </si>
  <si>
    <t>Cambian School</t>
  </si>
  <si>
    <t>Yorkshire Rotters</t>
  </si>
  <si>
    <t>Copmanthorpe Explorer Scouts</t>
  </si>
  <si>
    <t>Engie UK</t>
  </si>
  <si>
    <t>Easingwold Market</t>
  </si>
  <si>
    <t>Knaresborough Bed Race sponsors</t>
  </si>
  <si>
    <t>Harrogate High School</t>
  </si>
  <si>
    <t>Stakeholder Panel Meeting</t>
  </si>
  <si>
    <t>Lakes Primary School</t>
  </si>
  <si>
    <t xml:space="preserve">National Trust </t>
  </si>
  <si>
    <t>La Sabana University Columbia</t>
  </si>
  <si>
    <t>Local Liason Committee Meeting</t>
  </si>
  <si>
    <t>HBC Parks &amp; Environmental Services</t>
  </si>
  <si>
    <t>Prior Pursglove College Progression Fair</t>
  </si>
  <si>
    <t>Environment Agency</t>
  </si>
  <si>
    <t>Summer Reading Challenge Ripon Library</t>
  </si>
  <si>
    <t>Summer Reading Challenge Boroughbridge Library</t>
  </si>
  <si>
    <t>Summer Reading Challenge Knaresborough</t>
  </si>
  <si>
    <t>Summer Reading Challenge Harrogate</t>
  </si>
  <si>
    <t>Webaspx</t>
  </si>
  <si>
    <t>Harlow Hill Men's Shed</t>
  </si>
  <si>
    <t>Minskip Residents</t>
  </si>
  <si>
    <t>Unite the Union</t>
  </si>
  <si>
    <t>Dranco</t>
  </si>
  <si>
    <t>Home School Visit</t>
  </si>
  <si>
    <t>Rillington School</t>
  </si>
  <si>
    <t>1st Harrogate St Paul's Guides</t>
  </si>
  <si>
    <t>St John's Settle ECO Group</t>
  </si>
  <si>
    <t>Northallerton 41 Club</t>
  </si>
  <si>
    <t>Cambridgeshire County Council Waste Team</t>
  </si>
  <si>
    <t>Harrogate 20th Scouts</t>
  </si>
  <si>
    <t>Parish Ladies</t>
  </si>
  <si>
    <t>Reconomy</t>
  </si>
  <si>
    <t>Borrowby Parish Council</t>
  </si>
  <si>
    <t>North Yorkshire County Councillors</t>
  </si>
  <si>
    <t>Pumpkinfest Half Term Family Fun Day</t>
  </si>
  <si>
    <t>Ice Company</t>
  </si>
  <si>
    <t>Harrogate Indoor Bowling Club</t>
  </si>
  <si>
    <t>Tadcaster Cubs</t>
  </si>
  <si>
    <t>Thorner Scouts</t>
  </si>
  <si>
    <t>St Joseph's Catholic Primary</t>
  </si>
  <si>
    <t>Dementia Forward</t>
  </si>
  <si>
    <t>Bishop Monkton School</t>
  </si>
  <si>
    <t>York University</t>
  </si>
  <si>
    <t>Askham Bryan College</t>
  </si>
  <si>
    <t>Goldsborough and Flaxby Parish Council</t>
  </si>
  <si>
    <t>Garforth and Kippax U3A</t>
  </si>
  <si>
    <t>Ilkley Grammar School/ SUEZ</t>
  </si>
  <si>
    <t>St Aiden's School</t>
  </si>
  <si>
    <t>Local Liaison Committee Meeting</t>
  </si>
  <si>
    <t>List of events planned for next year</t>
  </si>
  <si>
    <t>Throughout year</t>
  </si>
  <si>
    <t>Site tours, school visits and workshops, stalls at community events</t>
  </si>
  <si>
    <t>April</t>
  </si>
  <si>
    <t>Eggstravaganza - Family Fun Day including site tours</t>
  </si>
  <si>
    <t>June</t>
  </si>
  <si>
    <t>October</t>
  </si>
  <si>
    <t>Pumpkinfest - Half Term Family Fun Day including site tours</t>
  </si>
  <si>
    <t>If you wish to be involved in the public liasion programme, please contact Emilie Knight.</t>
  </si>
  <si>
    <t>Carbon dioxide emissions and biogenic content of waste inputs</t>
  </si>
  <si>
    <r>
      <t xml:space="preserve">Carbon dioxide emissions </t>
    </r>
    <r>
      <rPr>
        <sz val="12"/>
        <color theme="1"/>
        <rFont val="Arial"/>
        <family val="2"/>
      </rPr>
      <t>(all types of plant)</t>
    </r>
  </si>
  <si>
    <t>Annual mass of carbon dioxide released</t>
  </si>
  <si>
    <t xml:space="preserve"> tonneage of waste burned*0.992</t>
  </si>
  <si>
    <t>283611 * 0.992 = 281,342 tonnes</t>
  </si>
  <si>
    <t>Annual mass of carbon dioxide released per tonne of waste burned</t>
  </si>
  <si>
    <t>Tolvik report 2021</t>
  </si>
  <si>
    <t>0.992 tCO2/t</t>
  </si>
  <si>
    <t>Annual mass of carbon dioxide released per MWh of energy exported</t>
  </si>
  <si>
    <t xml:space="preserve">carbon dioxide released/power exported </t>
  </si>
  <si>
    <t>281,342 / 207,547 = 1.36 tonnes/MWh generated</t>
  </si>
  <si>
    <t>Description of how annual carbon dioxide mass emission has been calculated</t>
  </si>
  <si>
    <t>Using Tolvik report 2021</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</si>
  <si>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</si>
  <si>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b/>
        <sz val="12"/>
        <color theme="1"/>
        <rFont val="Arial"/>
        <family val="2"/>
      </rPr>
      <t>Nitrous oxide emissions</t>
    </r>
    <r>
      <rPr>
        <sz val="12"/>
        <color theme="1"/>
        <rFont val="Arial"/>
        <family val="2"/>
      </rPr>
      <t xml:space="preserve"> (only plants which use ammonia or urea to abate NOx emissions)</t>
    </r>
  </si>
  <si>
    <t>Annual mass emissions of nitrous oxide</t>
  </si>
  <si>
    <t>(tonneage of waste burned*0.0981)/1000</t>
  </si>
  <si>
    <t>(283,611 * 0.0981)/1000 = 27.8 tonnes</t>
  </si>
  <si>
    <t>Description of how annual nitrous oxide mass emission has been calculated</t>
  </si>
  <si>
    <t xml:space="preserve"> 2021 Pollution Inventory data</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</si>
  <si>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</si>
  <si>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t xml:space="preserve">Total annual carbon dioxide and nitrous oxide emissions as carbon dioxide equivalent </t>
    </r>
    <r>
      <rPr>
        <sz val="10"/>
        <color theme="1"/>
        <rFont val="Arial"/>
        <family val="2"/>
      </rPr>
      <t>(whereby 1 t nitrous oxide is equivalent to 298 t carbon dioxide)</t>
    </r>
  </si>
  <si>
    <t>(annual mass emission of nitrous oxide*298)+annual mass of carbon dioxide released</t>
  </si>
  <si>
    <t>(27.8*298)+281,342 = 289,626 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</si>
  <si>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</si>
  <si>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net calorific value (NCV)</t>
  </si>
  <si>
    <t>2017 WRAP data for residual waste</t>
  </si>
  <si>
    <t>Description of how biogenic NCV percentage has been calculated or estimated</t>
  </si>
  <si>
    <t>Using 2017 WRAP data for residual waste</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</si>
  <si>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</si>
  <si>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</si>
  <si>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Total annual carbon dioxide equivalent * percentage</t>
  </si>
  <si>
    <t>289,626*0.518 = 150,026 tonnes</t>
  </si>
  <si>
    <t>Description of how percentage biogenic carbon dioxide emissions have been calculated</t>
  </si>
  <si>
    <t>Total annuan carbon dioxide equivalent * biogenic percentage</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</si>
  <si>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</si>
  <si>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</si>
  <si>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Residue Quality Monitoring Requirements</t>
  </si>
  <si>
    <t>Summary of monitoring undertaken and compliance</t>
  </si>
  <si>
    <t>IBA assessments in line with ESA protocol. IBA - Monthly routine hazard assessment.</t>
  </si>
  <si>
    <t>IBA / APCr - Quarterly compliance monitoring. IBA / APCr - Annual characterisation.</t>
  </si>
  <si>
    <t>All IBA assessments in 2022 were below hazard threseholds for HP4 (irritancy), HP7 (carcinogenicity) and HP14 (ecotoxicity).</t>
  </si>
  <si>
    <t>Commentary on any specific events</t>
  </si>
  <si>
    <t>Date &amp; Event</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</si>
  <si>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</si>
  <si>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</si>
  <si>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</si>
  <si>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</si>
  <si>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</si>
  <si>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</si>
  <si>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</si>
  <si>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</si>
  <si>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</si>
  <si>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</si>
  <si>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</si>
  <si>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4 Compliance Assessments</t>
  </si>
  <si>
    <t>No. of Hazardous Results</t>
  </si>
  <si>
    <t>Comments :</t>
  </si>
  <si>
    <t>Percentages averaged over four quarters.</t>
  </si>
  <si>
    <t>IBA compliant with ESA protocol.</t>
  </si>
  <si>
    <t>Monitoring undertaken in line with the Surface Water Discharge Permit for secondary treated water.</t>
  </si>
  <si>
    <t>Emissions to Water / Sewer</t>
  </si>
  <si>
    <t>Monitoring Frequency</t>
  </si>
  <si>
    <t>Target</t>
  </si>
  <si>
    <t>Max.</t>
  </si>
  <si>
    <t>Average</t>
  </si>
  <si>
    <t>Summary of monitoring undertaken, standards used and compliance</t>
  </si>
  <si>
    <t>In line with permit</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</si>
  <si>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</si>
  <si>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</si>
  <si>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</si>
  <si>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</si>
  <si>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</si>
  <si>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</si>
  <si>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</si>
  <si>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</si>
  <si>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</si>
  <si>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</si>
  <si>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</si>
  <si>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</si>
  <si>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</si>
  <si>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</si>
  <si>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</si>
  <si>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</si>
  <si>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</si>
  <si>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</si>
  <si>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</si>
  <si>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</si>
  <si>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</si>
  <si>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</si>
  <si>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</si>
  <si>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</si>
  <si>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</si>
  <si>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</si>
  <si>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</si>
  <si>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</si>
  <si>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</si>
  <si>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</si>
  <si>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</si>
  <si>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</si>
  <si>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</si>
  <si>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</si>
  <si>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</si>
  <si>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</si>
  <si>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</si>
  <si>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</si>
  <si>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</si>
  <si>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</si>
  <si>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</si>
  <si>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Continuous monitoring of EfW line A2 and A3 - for both 30 minute and daily averages in line with permit and standards listed within.
Continuous monitoring of AD line A4 and A5 - no reporting requirements.</t>
  </si>
  <si>
    <t>Report to 2 decimal places, i.e. xx.xx%</t>
  </si>
  <si>
    <t>Compliance of emissions to air (CEMS) identified within 'Permit Compliance' tab.</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</si>
  <si>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</si>
  <si>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</si>
  <si>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</si>
  <si>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</si>
  <si>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</si>
  <si>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</si>
  <si>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</si>
  <si>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</si>
  <si>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</si>
  <si>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</si>
  <si>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</si>
  <si>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</si>
  <si>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</si>
  <si>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</si>
  <si>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</si>
  <si>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</si>
  <si>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r>
      <t>100 mg/m</t>
    </r>
    <r>
      <rPr>
        <vertAlign val="superscript"/>
        <sz val="10"/>
        <color theme="1"/>
        <rFont val="Arial"/>
        <family val="2"/>
      </rPr>
      <t>3</t>
    </r>
  </si>
  <si>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</si>
  <si>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</si>
  <si>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</si>
  <si>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</si>
  <si>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</si>
  <si>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</si>
  <si>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</si>
  <si>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</si>
  <si>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</si>
  <si>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</si>
  <si>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</si>
  <si>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</si>
  <si>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</si>
  <si>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</si>
  <si>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</si>
  <si>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</si>
  <si>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</si>
  <si>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</si>
  <si>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</si>
  <si>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</si>
  <si>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</si>
  <si>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</si>
  <si>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</si>
  <si>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</si>
  <si>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</si>
  <si>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</si>
  <si>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</si>
  <si>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</si>
  <si>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</si>
  <si>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</si>
  <si>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</si>
  <si>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</si>
  <si>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</si>
  <si>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</si>
  <si>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</si>
  <si>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</si>
  <si>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</si>
  <si>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</si>
  <si>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</si>
  <si>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</si>
  <si>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</si>
  <si>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</si>
  <si>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</si>
  <si>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</si>
  <si>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</si>
  <si>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2,14</t>
  </si>
  <si>
    <t>1,52</t>
  </si>
  <si>
    <t>Monitoring of Carbon Monoxide (half hourly)</t>
  </si>
  <si>
    <t>1/2 hourly CO ELV</t>
  </si>
  <si>
    <t>Daily CO ELV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</si>
</sst>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0.0"/>
    <numFmt numFmtId="166" formatCode="0.0000000"/>
  </numFmts>
  <fonts count="56">
    <font>
      <sz val="11"/>
      <color theme="1"/>
      <name val="Calibri"/>
      <family val="2"/>
      <scheme val="minor"/>
    </font>
    <font>
      <sz val="10"/>
      <color theme="1"/>
      <name val="Arial"/>
      <family val="2"/>
    </font>
    <font>
      <sz val="12"/>
      <color theme="1"/>
      <name val="Arial"/>
      <family val="2"/>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b/>
      <u/>
      <sz val="11"/>
      <color theme="1"/>
      <name val="Arial"/>
      <family val="2"/>
    </font>
    <font>
      <b/>
      <i/>
      <u/>
      <sz val="11"/>
      <color theme="1"/>
      <name val="Arial"/>
      <family val="2"/>
    </font>
    <font>
      <b/>
      <u/>
      <sz val="12"/>
      <color theme="1"/>
      <name val="Arial"/>
      <family val="2"/>
    </font>
    <font>
      <b/>
      <i/>
      <u/>
      <sz val="12"/>
      <color theme="1"/>
      <name val="Arial"/>
      <family val="2"/>
    </font>
    <font>
      <i/>
      <sz val="11"/>
      <color rgb="FFFF0000"/>
      <name val="Arial"/>
      <family val="2"/>
    </font>
    <font>
      <u/>
      <sz val="11"/>
      <color theme="10"/>
      <name val="Calibri"/>
      <family val="2"/>
      <scheme val="minor"/>
    </font>
    <font>
      <sz val="8"/>
      <color theme="1"/>
      <name val="Arial"/>
      <family val="2"/>
    </font>
    <font>
      <sz val="10"/>
      <color rgb="FF000000"/>
      <name val="Arial"/>
      <family val="2"/>
    </font>
    <font>
      <b/>
      <sz val="10"/>
      <color rgb="FF000000"/>
      <name val="Arial"/>
      <family val="2"/>
    </font>
    <font>
      <sz val="11"/>
      <color rgb="FF000000"/>
      <name val="Arial"/>
      <family val="2"/>
    </font>
    <font>
      <sz val="9"/>
      <color rgb="FF000000"/>
      <name val="Tahoma"/>
    </font>
    <font>
      <sz val="12"/>
      <color rgb="FF000000"/>
      <name val="Arial"/>
      <family val="2"/>
    </font>
    <font>
      <sz val="11"/>
      <color theme="1"/>
      <name val="Arial"/>
    </font>
    <font>
      <sz val="11"/>
      <color theme="1"/>
      <name val="Calibri"/>
      <family val="2"/>
      <charset val="1"/>
    </font>
    <font>
      <b/>
      <sz val="12"/>
      <color rgb="FF000000"/>
      <name val="Arial"/>
      <family val="2"/>
    </font>
    <font>
      <b/>
      <u/>
      <sz val="12"/>
      <color rgb="FF000000"/>
      <name val="Arial"/>
      <family val="2"/>
    </font>
    <font>
      <sz val="9"/>
      <color rgb="FF000000"/>
      <name val="Arial"/>
      <family val="2"/>
    </font>
    <font>
      <b/>
      <sz val="11"/>
      <color rgb="FF000000"/>
      <name val="Arial"/>
      <family val="2"/>
    </font>
    <font>
      <i/>
      <sz val="11"/>
      <color rgb="FF000000"/>
      <name val="Arial"/>
      <family val="2"/>
    </font>
    <font>
      <i/>
      <sz val="10"/>
      <color rgb="FF000000"/>
      <name val="Arial"/>
      <family val="2"/>
    </font>
    <font>
      <b/>
      <i/>
      <sz val="10"/>
      <color rgb="FF000000"/>
      <name val="Arial"/>
      <family val="2"/>
    </font>
    <font>
      <i/>
      <sz val="12"/>
      <color rgb="FF000000"/>
      <name val="Arial"/>
      <family val="2"/>
    </font>
    <font>
      <sz val="9"/>
      <name val="Arial"/>
      <family val="2"/>
    </font>
    <font>
      <b/>
      <sz val="9"/>
      <color rgb="FF000000"/>
      <name val="Arial"/>
      <family val="2"/>
    </font>
    <font>
      <sz val="10"/>
      <name val="Arial"/>
      <family val="2"/>
    </font>
    <font>
      <sz val="8"/>
      <color rgb="FF000000"/>
      <name val="Arial"/>
      <family val="2"/>
    </font>
    <font>
      <sz val="11"/>
      <color rgb="FF000000"/>
      <name val="Calibri"/>
      <family val="2"/>
    </font>
    <font>
      <sz val="10"/>
      <color rgb="FFFFFFFF"/>
      <name val="Arial"/>
      <family val="2"/>
    </font>
    <font>
      <vertAlign val="superscript"/>
      <sz val="10"/>
      <color rgb="FF000000"/>
      <name val="Arial"/>
      <family val="2"/>
    </font>
    <font>
      <u/>
      <sz val="11"/>
      <color rgb="FF000000"/>
      <name val="Arial"/>
      <family val="2"/>
    </font>
    <font>
      <b/>
      <sz val="11"/>
      <color rgb="FF444444"/>
      <name val="Calibri"/>
      <family val="2"/>
      <charset val="1"/>
    </font>
  </fonts>
  <fills count="19">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rgb="FFF2F2F2"/>
        <bgColor indexed="64"/>
      </patternFill>
    </fill>
    <fill>
      <patternFill patternType="solid">
        <fgColor rgb="FFF2F2F2"/>
        <bgColor rgb="FF000000"/>
      </patternFill>
    </fill>
    <fill>
      <patternFill patternType="solid">
        <fgColor rgb="FFBFBFBF"/>
        <bgColor rgb="FF000000"/>
      </patternFill>
    </fill>
    <fill>
      <patternFill patternType="solid">
        <fgColor rgb="FFFFFFFF"/>
        <bgColor indexed="64"/>
      </patternFill>
    </fill>
    <fill>
      <patternFill patternType="lightUp">
        <fgColor theme="0" tint="-0.34998626667073579"/>
        <bgColor indexed="65"/>
      </patternFill>
    </fill>
    <fill>
      <patternFill patternType="lightUp">
        <fgColor theme="0" tint="-0.34998626667073579"/>
        <bgColor theme="0" tint="-4.9989318521683403E-2"/>
      </patternFill>
    </fill>
    <fill>
      <patternFill patternType="solid">
        <fgColor rgb="FFEDEDED"/>
        <bgColor rgb="FF000000"/>
      </patternFill>
    </fill>
    <fill>
      <patternFill patternType="solid">
        <fgColor rgb="FFFFFFFF"/>
        <bgColor rgb="FF000000"/>
      </patternFill>
    </fill>
    <fill>
      <patternFill patternType="solid">
        <fgColor rgb="FFE7E6E6"/>
        <bgColor rgb="FF000000"/>
      </patternFill>
    </fill>
    <fill>
      <patternFill patternType="lightDown">
        <fgColor rgb="FF000000"/>
        <bgColor rgb="FFEDEDED"/>
      </patternFill>
    </fill>
    <fill>
      <patternFill patternType="solid">
        <fgColor rgb="FF808080"/>
        <bgColor indexed="64"/>
      </patternFill>
    </fill>
    <fill>
      <patternFill patternType="solid">
        <fgColor rgb="FF000000"/>
        <bgColor indexed="64"/>
      </patternFill>
    </fill>
  </fills>
  <borders count="4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rgb="FF000000"/>
      </right>
      <top style="thin">
        <color indexed="64"/>
      </top>
      <bottom style="thin">
        <color indexed="64"/>
      </bottom>
      <diagonal style="thin">
        <color indexed="64"/>
      </diagonal>
    </border>
    <border>
      <left/>
      <right style="thin">
        <color rgb="FF000000"/>
      </right>
      <top style="thin">
        <color indexed="64"/>
      </top>
      <bottom style="thin">
        <color indexed="64"/>
      </bottom>
      <diagonal/>
    </border>
    <border>
      <left/>
      <right/>
      <top style="thin">
        <color rgb="FF000000"/>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rgb="FF000000"/>
      </left>
      <right style="thin">
        <color rgb="FF000000"/>
      </right>
      <top style="thin">
        <color rgb="FF000000"/>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thin">
        <color rgb="FF000000"/>
      </right>
      <top style="thin">
        <color indexed="64"/>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top/>
      <bottom style="thin">
        <color rgb="FF000000"/>
      </bottom>
      <diagonal/>
    </border>
    <border>
      <left style="thin">
        <color rgb="FF000000"/>
      </left>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style="thin">
        <color indexed="64"/>
      </top>
      <bottom/>
      <diagonal/>
    </border>
    <border>
      <left/>
      <right style="thin">
        <color rgb="FF000000"/>
      </right>
      <top style="thin">
        <color indexed="64"/>
      </top>
      <bottom/>
      <diagonal/>
    </border>
    <border>
      <left/>
      <right style="thin">
        <color rgb="FF000000"/>
      </right>
      <top/>
      <bottom/>
      <diagonal/>
    </border>
    <border>
      <left style="thin">
        <color rgb="FF000000"/>
      </left>
      <right/>
      <top style="thin">
        <color indexed="64"/>
      </top>
      <bottom style="thin">
        <color indexed="64"/>
      </bottom>
      <diagonal/>
    </border>
    <border>
      <left style="thin">
        <color rgb="FF000000"/>
      </left>
      <right/>
      <top/>
      <bottom style="thin">
        <color indexed="64"/>
      </bottom>
      <diagonal/>
    </border>
    <border>
      <left/>
      <right style="thin">
        <color rgb="FF000000"/>
      </right>
      <top/>
      <bottom style="thin">
        <color indexed="64"/>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s>
  <cellStyleXfs count="2">
    <xf numFmtId="0" fontId="0" fillId="0" borderId="0"/>
    <xf numFmtId="0" fontId="30" fillId="0" borderId="0" applyNumberFormat="0" applyFill="0" applyBorder="0" applyAlignment="0" applyProtection="0"/>
  </cellStyleXfs>
  <cellXfs count="589">
    <xf numFmtId="0" fontId="0" fillId="0" borderId="0" xfId="0"/>
    <xf numFmtId="0" fontId="3" fillId="0" borderId="0" xfId="0" applyFont="1"/>
    <xf numFmtId="0" fontId="4" fillId="0" borderId="0" xfId="0" applyFont="1"/>
    <xf numFmtId="0" fontId="5" fillId="0" borderId="0" xfId="0" applyFont="1"/>
    <xf numFmtId="0" fontId="5" fillId="2" borderId="2" xfId="0" applyFont="1" applyFill="1" applyBorder="1" applyAlignment="1">
      <alignment horizontal="center"/>
    </xf>
    <xf numFmtId="0" fontId="6" fillId="0" borderId="2" xfId="0" applyFont="1" applyBorder="1" applyAlignment="1">
      <alignment horizontal="center"/>
    </xf>
    <xf numFmtId="0" fontId="6" fillId="0" borderId="2" xfId="0" applyFont="1" applyBorder="1"/>
    <xf numFmtId="0" fontId="7" fillId="0" borderId="0" xfId="0" applyFont="1"/>
    <xf numFmtId="0" fontId="8" fillId="0" borderId="0" xfId="0" applyFont="1"/>
    <xf numFmtId="0" fontId="6" fillId="0" borderId="0" xfId="0" applyFont="1"/>
    <xf numFmtId="0" fontId="9" fillId="0" borderId="2" xfId="0" applyFont="1" applyBorder="1" applyAlignment="1">
      <alignment horizontal="center"/>
    </xf>
    <xf numFmtId="0" fontId="9" fillId="0" borderId="2" xfId="0" applyFont="1" applyBorder="1"/>
    <xf numFmtId="0" fontId="10" fillId="0" borderId="0" xfId="0" applyFont="1"/>
    <xf numFmtId="0" fontId="9" fillId="0" borderId="2" xfId="0" applyFont="1" applyBorder="1" applyAlignment="1">
      <alignment horizontal="center" vertical="top"/>
    </xf>
    <xf numFmtId="0" fontId="9" fillId="0" borderId="2" xfId="0" applyFont="1" applyBorder="1" applyAlignment="1">
      <alignment vertical="top"/>
    </xf>
    <xf numFmtId="0" fontId="9" fillId="0" borderId="0" xfId="0" applyFont="1"/>
    <xf numFmtId="0" fontId="10" fillId="0" borderId="0" xfId="0" applyFont="1" applyAlignment="1">
      <alignment horizontal="center"/>
    </xf>
    <xf numFmtId="0" fontId="3" fillId="0" borderId="0" xfId="0" applyFont="1" applyAlignment="1">
      <alignment horizontal="right"/>
    </xf>
    <xf numFmtId="0" fontId="3" fillId="0" borderId="0" xfId="0" applyFont="1" applyAlignment="1">
      <alignment vertical="center"/>
    </xf>
    <xf numFmtId="0" fontId="5" fillId="0" borderId="0" xfId="0" applyFont="1" applyAlignment="1">
      <alignment horizontal="center"/>
    </xf>
    <xf numFmtId="0" fontId="13" fillId="4" borderId="2" xfId="0" applyFont="1" applyFill="1" applyBorder="1" applyAlignment="1">
      <alignment horizontal="center" vertical="center" wrapText="1"/>
    </xf>
    <xf numFmtId="0" fontId="10" fillId="0" borderId="0" xfId="0" applyFont="1" applyAlignment="1">
      <alignment vertical="center"/>
    </xf>
    <xf numFmtId="0" fontId="5" fillId="0" borderId="0" xfId="0" applyFont="1" applyAlignment="1">
      <alignment horizontal="left" vertical="top" wrapText="1"/>
    </xf>
    <xf numFmtId="0" fontId="14" fillId="0" borderId="12" xfId="0" applyFont="1" applyBorder="1"/>
    <xf numFmtId="0" fontId="5" fillId="0" borderId="0" xfId="0" applyFont="1" applyAlignment="1">
      <alignment vertical="center"/>
    </xf>
    <xf numFmtId="0" fontId="9" fillId="0" borderId="2" xfId="0" applyFont="1" applyBorder="1" applyAlignment="1">
      <alignment horizontal="center" vertical="center" wrapText="1"/>
    </xf>
    <xf numFmtId="0" fontId="4" fillId="0" borderId="0" xfId="0" applyFont="1" applyAlignment="1">
      <alignment horizontal="left" vertical="center" wrapText="1"/>
    </xf>
    <xf numFmtId="0" fontId="6" fillId="0" borderId="3" xfId="0" applyFont="1" applyBorder="1" applyAlignment="1">
      <alignment vertical="center"/>
    </xf>
    <xf numFmtId="0" fontId="6" fillId="0" borderId="4" xfId="0" applyFont="1" applyBorder="1" applyAlignment="1">
      <alignment vertical="center"/>
    </xf>
    <xf numFmtId="0" fontId="6" fillId="0" borderId="5" xfId="0" applyFont="1" applyBorder="1" applyAlignment="1">
      <alignment vertical="center"/>
    </xf>
    <xf numFmtId="0" fontId="6" fillId="0" borderId="6" xfId="0" applyFont="1" applyBorder="1"/>
    <xf numFmtId="0" fontId="6" fillId="0" borderId="3" xfId="0" applyFont="1" applyBorder="1"/>
    <xf numFmtId="0" fontId="3" fillId="0" borderId="3" xfId="0" applyFont="1" applyBorder="1"/>
    <xf numFmtId="0" fontId="9" fillId="0" borderId="2" xfId="0" applyFont="1" applyBorder="1" applyAlignment="1">
      <alignment horizontal="center" vertical="center"/>
    </xf>
    <xf numFmtId="0" fontId="6" fillId="0" borderId="2" xfId="0" applyFont="1" applyBorder="1" applyAlignment="1">
      <alignment horizontal="center" vertical="center" wrapText="1"/>
    </xf>
    <xf numFmtId="0" fontId="15" fillId="0" borderId="0" xfId="0" applyFont="1"/>
    <xf numFmtId="0" fontId="16" fillId="0" borderId="2" xfId="0" applyFont="1" applyBorder="1" applyAlignment="1">
      <alignment horizontal="center" vertical="center" wrapText="1"/>
    </xf>
    <xf numFmtId="0" fontId="5" fillId="0" borderId="0" xfId="0" applyFont="1" applyAlignment="1">
      <alignment horizontal="center" vertical="center"/>
    </xf>
    <xf numFmtId="0" fontId="5" fillId="0" borderId="0" xfId="0" applyFont="1" applyAlignment="1">
      <alignment horizontal="center" vertical="center" wrapText="1"/>
    </xf>
    <xf numFmtId="0" fontId="6" fillId="0" borderId="0" xfId="0" applyFont="1" applyAlignment="1">
      <alignment vertical="top"/>
    </xf>
    <xf numFmtId="0" fontId="6" fillId="0" borderId="2" xfId="0" applyFont="1" applyBorder="1" applyAlignment="1">
      <alignment horizontal="center" vertical="center"/>
    </xf>
    <xf numFmtId="0" fontId="5" fillId="0" borderId="2" xfId="0" applyFont="1" applyBorder="1"/>
    <xf numFmtId="0" fontId="18" fillId="0" borderId="2" xfId="0" applyFont="1" applyBorder="1" applyAlignment="1">
      <alignment horizontal="center"/>
    </xf>
    <xf numFmtId="0" fontId="5" fillId="5" borderId="2" xfId="0" applyFont="1" applyFill="1" applyBorder="1" applyAlignment="1">
      <alignment horizontal="center"/>
    </xf>
    <xf numFmtId="0" fontId="6" fillId="0" borderId="2" xfId="0" applyFont="1" applyBorder="1" applyAlignment="1">
      <alignment horizontal="left" vertical="center"/>
    </xf>
    <xf numFmtId="0" fontId="5" fillId="0" borderId="2" xfId="0" applyFont="1" applyBorder="1" applyAlignment="1">
      <alignment horizontal="left"/>
    </xf>
    <xf numFmtId="0" fontId="6" fillId="0" borderId="1" xfId="0" applyFont="1" applyBorder="1" applyAlignment="1">
      <alignment horizontal="center" vertical="center" wrapText="1"/>
    </xf>
    <xf numFmtId="0" fontId="6" fillId="0" borderId="0" xfId="0" applyFont="1" applyAlignment="1">
      <alignment vertical="center"/>
    </xf>
    <xf numFmtId="0" fontId="20" fillId="0" borderId="0" xfId="0" applyFont="1"/>
    <xf numFmtId="0" fontId="5" fillId="0" borderId="9" xfId="0" applyFont="1" applyBorder="1"/>
    <xf numFmtId="0" fontId="21" fillId="0" borderId="0" xfId="0" applyFont="1"/>
    <xf numFmtId="0" fontId="22" fillId="0" borderId="0" xfId="0" applyFont="1"/>
    <xf numFmtId="0" fontId="23" fillId="0" borderId="0" xfId="0" applyFont="1"/>
    <xf numFmtId="0" fontId="6" fillId="0" borderId="0" xfId="0" applyFont="1" applyAlignment="1">
      <alignment horizontal="center"/>
    </xf>
    <xf numFmtId="0" fontId="25" fillId="0" borderId="0" xfId="0" applyFont="1"/>
    <xf numFmtId="0" fontId="26" fillId="0" borderId="0" xfId="0" applyFont="1"/>
    <xf numFmtId="0" fontId="22" fillId="0" borderId="0" xfId="0" applyFont="1" applyAlignment="1">
      <alignment horizontal="right"/>
    </xf>
    <xf numFmtId="0" fontId="27" fillId="0" borderId="0" xfId="0" applyFont="1"/>
    <xf numFmtId="0" fontId="28" fillId="0" borderId="0" xfId="0" applyFont="1"/>
    <xf numFmtId="0" fontId="6" fillId="0" borderId="11" xfId="0" applyFont="1" applyBorder="1" applyAlignment="1">
      <alignment horizontal="left" vertical="top" wrapText="1"/>
    </xf>
    <xf numFmtId="0" fontId="6" fillId="0" borderId="12" xfId="0" applyFont="1" applyBorder="1" applyAlignment="1">
      <alignment horizontal="left" vertical="top" wrapText="1"/>
    </xf>
    <xf numFmtId="0" fontId="6" fillId="0" borderId="13" xfId="0" applyFont="1" applyBorder="1" applyAlignment="1">
      <alignment horizontal="left" vertical="top" wrapText="1"/>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17" fontId="2" fillId="0" borderId="0" xfId="0" applyNumberFormat="1" applyFont="1"/>
    <xf numFmtId="0" fontId="2" fillId="0" borderId="0" xfId="0" applyFont="1" applyAlignment="1">
      <alignment horizontal="left"/>
    </xf>
    <xf numFmtId="0" fontId="2" fillId="0" borderId="4" xfId="0" applyFont="1" applyBorder="1"/>
    <xf numFmtId="0" fontId="2" fillId="0" borderId="5" xfId="0" applyFont="1" applyBorder="1"/>
    <xf numFmtId="0" fontId="1" fillId="2" borderId="2" xfId="0" applyFont="1" applyFill="1" applyBorder="1" applyAlignment="1">
      <alignment horizontal="center"/>
    </xf>
    <xf numFmtId="0" fontId="1" fillId="2" borderId="2" xfId="0" applyFont="1" applyFill="1" applyBorder="1" applyAlignment="1">
      <alignment horizontal="left"/>
    </xf>
    <xf numFmtId="0" fontId="1" fillId="2" borderId="2" xfId="0" applyFont="1" applyFill="1" applyBorder="1" applyAlignment="1">
      <alignment horizontal="center" vertical="top"/>
    </xf>
    <xf numFmtId="0" fontId="2" fillId="0" borderId="7" xfId="0" applyFont="1" applyBorder="1"/>
    <xf numFmtId="0" fontId="2" fillId="0" borderId="8" xfId="0" applyFont="1" applyBorder="1"/>
    <xf numFmtId="0" fontId="2" fillId="0" borderId="11" xfId="0" applyFont="1" applyBorder="1"/>
    <xf numFmtId="0" fontId="2" fillId="0" borderId="12" xfId="0" applyFont="1" applyBorder="1"/>
    <xf numFmtId="0" fontId="2" fillId="0" borderId="13" xfId="0" applyFont="1" applyBorder="1"/>
    <xf numFmtId="0" fontId="1" fillId="0" borderId="0" xfId="0" applyFont="1"/>
    <xf numFmtId="0" fontId="1" fillId="0" borderId="2" xfId="0" applyFont="1" applyBorder="1" applyAlignment="1">
      <alignment horizontal="left" vertical="center" wrapText="1"/>
    </xf>
    <xf numFmtId="0" fontId="1" fillId="2" borderId="2" xfId="0" applyFont="1" applyFill="1" applyBorder="1" applyAlignment="1">
      <alignment horizontal="center" vertical="center" wrapText="1"/>
    </xf>
    <xf numFmtId="0" fontId="1" fillId="0" borderId="2" xfId="0" applyFont="1" applyBorder="1" applyAlignment="1">
      <alignment vertical="center" wrapText="1"/>
    </xf>
    <xf numFmtId="0" fontId="1" fillId="0" borderId="0" xfId="0" applyFont="1" applyAlignment="1">
      <alignment vertical="center"/>
    </xf>
    <xf numFmtId="0" fontId="1" fillId="0" borderId="2" xfId="0" applyFont="1" applyBorder="1" applyAlignment="1">
      <alignment horizontal="center" vertical="center" wrapText="1"/>
    </xf>
    <xf numFmtId="0" fontId="1" fillId="5" borderId="2" xfId="0" applyFont="1" applyFill="1" applyBorder="1" applyAlignment="1">
      <alignment horizontal="center" vertical="center" wrapText="1"/>
    </xf>
    <xf numFmtId="9" fontId="1" fillId="0" borderId="2" xfId="0" applyNumberFormat="1" applyFont="1" applyBorder="1" applyAlignment="1">
      <alignment horizontal="center" vertical="center" wrapText="1"/>
    </xf>
    <xf numFmtId="0" fontId="1" fillId="0" borderId="2" xfId="0" applyFont="1" applyBorder="1" applyAlignment="1">
      <alignment horizontal="center"/>
    </xf>
    <xf numFmtId="0" fontId="31" fillId="2" borderId="2" xfId="0" applyFont="1" applyFill="1" applyBorder="1" applyAlignment="1">
      <alignment horizontal="left" wrapText="1"/>
    </xf>
    <xf numFmtId="0" fontId="33" fillId="0" borderId="13" xfId="0" applyFont="1" applyBorder="1" applyAlignment="1">
      <alignment wrapText="1"/>
    </xf>
    <xf numFmtId="0" fontId="32" fillId="9" borderId="13" xfId="0" applyFont="1" applyFill="1" applyBorder="1" applyAlignment="1">
      <alignment wrapText="1"/>
    </xf>
    <xf numFmtId="0" fontId="33" fillId="0" borderId="14" xfId="0" applyFont="1" applyBorder="1" applyAlignment="1">
      <alignment horizontal="center" wrapText="1"/>
    </xf>
    <xf numFmtId="0" fontId="33" fillId="0" borderId="13" xfId="0" applyFont="1" applyBorder="1" applyAlignment="1">
      <alignment horizontal="center" wrapText="1"/>
    </xf>
    <xf numFmtId="0" fontId="32" fillId="8" borderId="14" xfId="0" applyFont="1" applyFill="1" applyBorder="1" applyAlignment="1">
      <alignment horizontal="center" wrapText="1"/>
    </xf>
    <xf numFmtId="0" fontId="32" fillId="8" borderId="13" xfId="0" applyFont="1" applyFill="1" applyBorder="1" applyAlignment="1">
      <alignment horizontal="center" wrapText="1"/>
    </xf>
    <xf numFmtId="166" fontId="32" fillId="8" borderId="13" xfId="0" applyNumberFormat="1" applyFont="1" applyFill="1" applyBorder="1" applyAlignment="1">
      <alignment horizontal="center" wrapText="1"/>
    </xf>
    <xf numFmtId="0" fontId="34" fillId="8" borderId="2" xfId="0" applyFont="1" applyFill="1" applyBorder="1" applyAlignment="1">
      <alignment horizontal="center"/>
    </xf>
    <xf numFmtId="0" fontId="34" fillId="8" borderId="5" xfId="0" applyFont="1" applyFill="1" applyBorder="1" applyAlignment="1">
      <alignment horizontal="center"/>
    </xf>
    <xf numFmtId="0" fontId="34" fillId="8" borderId="14" xfId="0" applyFont="1" applyFill="1" applyBorder="1" applyAlignment="1">
      <alignment horizontal="center"/>
    </xf>
    <xf numFmtId="0" fontId="34" fillId="8" borderId="13" xfId="0" applyFont="1" applyFill="1" applyBorder="1" applyAlignment="1">
      <alignment horizontal="center"/>
    </xf>
    <xf numFmtId="0" fontId="5" fillId="0" borderId="2" xfId="0" applyFont="1" applyBorder="1" applyAlignment="1">
      <alignment horizontal="center"/>
    </xf>
    <xf numFmtId="2" fontId="34" fillId="8" borderId="5" xfId="0" applyNumberFormat="1" applyFont="1" applyFill="1" applyBorder="1" applyAlignment="1">
      <alignment horizontal="center"/>
    </xf>
    <xf numFmtId="2" fontId="34" fillId="8" borderId="13" xfId="0" applyNumberFormat="1" applyFont="1" applyFill="1" applyBorder="1" applyAlignment="1">
      <alignment horizontal="center"/>
    </xf>
    <xf numFmtId="2" fontId="5" fillId="0" borderId="2" xfId="0" applyNumberFormat="1" applyFont="1" applyBorder="1" applyAlignment="1">
      <alignment horizontal="center"/>
    </xf>
    <xf numFmtId="2" fontId="5" fillId="5" borderId="2" xfId="0" applyNumberFormat="1" applyFont="1" applyFill="1" applyBorder="1" applyAlignment="1">
      <alignment horizontal="center"/>
    </xf>
    <xf numFmtId="0" fontId="2" fillId="10" borderId="0" xfId="0" applyFont="1" applyFill="1" applyAlignment="1">
      <alignment vertical="center"/>
    </xf>
    <xf numFmtId="0" fontId="2" fillId="2" borderId="0" xfId="0" applyFont="1" applyFill="1" applyAlignment="1">
      <alignment horizontal="left"/>
    </xf>
    <xf numFmtId="165" fontId="2" fillId="2" borderId="0" xfId="0" applyNumberFormat="1" applyFont="1" applyFill="1" applyAlignment="1">
      <alignment horizontal="left"/>
    </xf>
    <xf numFmtId="0" fontId="9" fillId="11" borderId="2" xfId="0" applyFont="1" applyFill="1" applyBorder="1" applyAlignment="1">
      <alignment horizontal="center" vertical="center" wrapText="1"/>
    </xf>
    <xf numFmtId="0" fontId="16" fillId="11" borderId="2" xfId="0" applyFont="1" applyFill="1" applyBorder="1" applyAlignment="1">
      <alignment horizontal="center" vertical="center" wrapText="1"/>
    </xf>
    <xf numFmtId="0" fontId="1" fillId="12" borderId="2" xfId="0" applyFont="1" applyFill="1" applyBorder="1" applyAlignment="1">
      <alignment horizontal="center" vertical="center" wrapText="1"/>
    </xf>
    <xf numFmtId="2" fontId="1" fillId="5" borderId="2" xfId="0" applyNumberFormat="1" applyFont="1" applyFill="1" applyBorder="1" applyAlignment="1">
      <alignment horizontal="center" vertical="center" wrapText="1"/>
    </xf>
    <xf numFmtId="0" fontId="5" fillId="0" borderId="23" xfId="0" applyFont="1" applyBorder="1" applyAlignment="1">
      <alignment horizontal="left"/>
    </xf>
    <xf numFmtId="0" fontId="5" fillId="5" borderId="23" xfId="0" applyFont="1" applyFill="1" applyBorder="1" applyAlignment="1">
      <alignment horizontal="center"/>
    </xf>
    <xf numFmtId="2" fontId="5" fillId="5" borderId="23" xfId="0" applyNumberFormat="1" applyFont="1" applyFill="1" applyBorder="1" applyAlignment="1">
      <alignment horizontal="center"/>
    </xf>
    <xf numFmtId="0" fontId="5" fillId="5" borderId="24" xfId="0" applyFont="1" applyFill="1" applyBorder="1" applyAlignment="1">
      <alignment horizontal="center"/>
    </xf>
    <xf numFmtId="0" fontId="5" fillId="5" borderId="26" xfId="0" applyFont="1" applyFill="1" applyBorder="1" applyAlignment="1">
      <alignment horizontal="center"/>
    </xf>
    <xf numFmtId="0" fontId="5" fillId="0" borderId="28" xfId="0" applyFont="1" applyBorder="1"/>
    <xf numFmtId="0" fontId="5" fillId="0" borderId="28" xfId="0" applyFont="1" applyBorder="1" applyAlignment="1">
      <alignment horizontal="center"/>
    </xf>
    <xf numFmtId="2" fontId="5" fillId="0" borderId="28" xfId="0" applyNumberFormat="1" applyFont="1" applyBorder="1" applyAlignment="1">
      <alignment horizontal="center"/>
    </xf>
    <xf numFmtId="0" fontId="5" fillId="0" borderId="29" xfId="0" applyFont="1" applyBorder="1" applyAlignment="1">
      <alignment horizontal="center"/>
    </xf>
    <xf numFmtId="0" fontId="6" fillId="0" borderId="1" xfId="0" applyFont="1" applyBorder="1" applyAlignment="1">
      <alignment horizontal="center" vertical="center"/>
    </xf>
    <xf numFmtId="0" fontId="5" fillId="5" borderId="30" xfId="0" applyFont="1" applyFill="1" applyBorder="1" applyAlignment="1">
      <alignment horizontal="center"/>
    </xf>
    <xf numFmtId="0" fontId="5" fillId="5" borderId="31" xfId="0" applyFont="1" applyFill="1" applyBorder="1" applyAlignment="1">
      <alignment horizontal="center"/>
    </xf>
    <xf numFmtId="0" fontId="5" fillId="5" borderId="32" xfId="0" applyFont="1" applyFill="1" applyBorder="1" applyAlignment="1">
      <alignment horizontal="center"/>
    </xf>
    <xf numFmtId="2" fontId="5" fillId="5" borderId="3" xfId="0" applyNumberFormat="1" applyFont="1" applyFill="1" applyBorder="1" applyAlignment="1">
      <alignment horizontal="center"/>
    </xf>
    <xf numFmtId="0" fontId="6" fillId="0" borderId="6" xfId="0" applyFont="1" applyBorder="1" applyAlignment="1">
      <alignment horizontal="left" vertical="center"/>
    </xf>
    <xf numFmtId="15" fontId="35" fillId="7" borderId="2" xfId="0" applyNumberFormat="1" applyFont="1" applyFill="1" applyBorder="1" applyAlignment="1">
      <alignment horizontal="center" wrapText="1"/>
    </xf>
    <xf numFmtId="15" fontId="35" fillId="7" borderId="14" xfId="0" applyNumberFormat="1" applyFont="1" applyFill="1" applyBorder="1" applyAlignment="1">
      <alignment horizontal="center" wrapText="1"/>
    </xf>
    <xf numFmtId="15" fontId="35" fillId="7" borderId="15" xfId="0" applyNumberFormat="1" applyFont="1" applyFill="1" applyBorder="1" applyAlignment="1">
      <alignment horizontal="center" wrapText="1"/>
    </xf>
    <xf numFmtId="15" fontId="35" fillId="7" borderId="1" xfId="0" applyNumberFormat="1" applyFont="1" applyFill="1" applyBorder="1" applyAlignment="1">
      <alignment horizontal="center" wrapText="1"/>
    </xf>
    <xf numFmtId="15" fontId="35" fillId="7" borderId="34" xfId="0" applyNumberFormat="1" applyFont="1" applyFill="1" applyBorder="1" applyAlignment="1">
      <alignment horizontal="center" wrapText="1"/>
    </xf>
    <xf numFmtId="15" fontId="35" fillId="7" borderId="35" xfId="0" applyNumberFormat="1" applyFont="1" applyFill="1" applyBorder="1" applyAlignment="1">
      <alignment horizontal="center" wrapText="1"/>
    </xf>
    <xf numFmtId="0" fontId="2" fillId="0" borderId="0" xfId="0" applyFont="1" applyAlignment="1">
      <alignment horizontal="left" vertical="center" wrapText="1"/>
    </xf>
    <xf numFmtId="0" fontId="36" fillId="0" borderId="2" xfId="0" applyFont="1" applyBorder="1" applyAlignment="1">
      <alignment horizontal="center" vertical="center" wrapText="1"/>
    </xf>
    <xf numFmtId="0" fontId="36" fillId="8" borderId="5" xfId="0" applyFont="1" applyFill="1" applyBorder="1" applyAlignment="1">
      <alignment horizontal="center" vertical="center" wrapText="1"/>
    </xf>
    <xf numFmtId="0" fontId="36" fillId="0" borderId="14" xfId="0" applyFont="1" applyBorder="1" applyAlignment="1">
      <alignment horizontal="center" vertical="center" wrapText="1"/>
    </xf>
    <xf numFmtId="0" fontId="36" fillId="8" borderId="13" xfId="0" applyFont="1" applyFill="1" applyBorder="1" applyAlignment="1">
      <alignment horizontal="center" vertical="center" wrapText="1"/>
    </xf>
    <xf numFmtId="10" fontId="36" fillId="8" borderId="5" xfId="0" applyNumberFormat="1" applyFont="1" applyFill="1" applyBorder="1" applyAlignment="1">
      <alignment horizontal="center" vertical="center" wrapText="1"/>
    </xf>
    <xf numFmtId="2" fontId="37" fillId="0" borderId="28" xfId="0" applyNumberFormat="1" applyFont="1" applyBorder="1" applyAlignment="1">
      <alignment horizontal="center"/>
    </xf>
    <xf numFmtId="2" fontId="37" fillId="0" borderId="2" xfId="0" applyNumberFormat="1" applyFont="1" applyBorder="1" applyAlignment="1">
      <alignment horizontal="center"/>
    </xf>
    <xf numFmtId="0" fontId="37" fillId="0" borderId="0" xfId="0" applyFont="1"/>
    <xf numFmtId="0" fontId="36" fillId="0" borderId="0" xfId="0" applyFont="1"/>
    <xf numFmtId="0" fontId="32" fillId="0" borderId="0" xfId="0" applyFont="1"/>
    <xf numFmtId="0" fontId="33" fillId="0" borderId="0" xfId="0" applyFont="1"/>
    <xf numFmtId="0" fontId="39" fillId="0" borderId="0" xfId="0" applyFont="1"/>
    <xf numFmtId="0" fontId="40" fillId="0" borderId="0" xfId="0" applyFont="1"/>
    <xf numFmtId="0" fontId="34" fillId="0" borderId="6" xfId="0" applyFont="1" applyBorder="1"/>
    <xf numFmtId="0" fontId="34" fillId="13" borderId="7" xfId="0" applyFont="1" applyFill="1" applyBorder="1"/>
    <xf numFmtId="0" fontId="34" fillId="14" borderId="7" xfId="0" applyFont="1" applyFill="1" applyBorder="1"/>
    <xf numFmtId="0" fontId="34" fillId="0" borderId="8" xfId="0" applyFont="1" applyBorder="1"/>
    <xf numFmtId="0" fontId="41" fillId="0" borderId="0" xfId="0" applyFont="1"/>
    <xf numFmtId="0" fontId="34" fillId="0" borderId="11" xfId="0" applyFont="1" applyBorder="1"/>
    <xf numFmtId="0" fontId="34" fillId="13" borderId="12" xfId="0" applyFont="1" applyFill="1" applyBorder="1"/>
    <xf numFmtId="0" fontId="34" fillId="0" borderId="12" xfId="0" applyFont="1" applyBorder="1"/>
    <xf numFmtId="0" fontId="42" fillId="0" borderId="12" xfId="0" applyFont="1" applyBorder="1"/>
    <xf numFmtId="0" fontId="34" fillId="0" borderId="13" xfId="0" applyFont="1" applyBorder="1"/>
    <xf numFmtId="0" fontId="43" fillId="0" borderId="0" xfId="0" applyFont="1"/>
    <xf numFmtId="0" fontId="44" fillId="0" borderId="0" xfId="0" applyFont="1"/>
    <xf numFmtId="0" fontId="45" fillId="0" borderId="0" xfId="0" applyFont="1"/>
    <xf numFmtId="0" fontId="46" fillId="0" borderId="0" xfId="0" applyFont="1"/>
    <xf numFmtId="0" fontId="42" fillId="0" borderId="0" xfId="0" applyFont="1"/>
    <xf numFmtId="0" fontId="32" fillId="0" borderId="3" xfId="0" applyFont="1" applyBorder="1"/>
    <xf numFmtId="0" fontId="32" fillId="0" borderId="4" xfId="0" applyFont="1" applyBorder="1"/>
    <xf numFmtId="0" fontId="33" fillId="0" borderId="4" xfId="0" applyFont="1" applyBorder="1"/>
    <xf numFmtId="0" fontId="32" fillId="0" borderId="5" xfId="0" applyFont="1" applyBorder="1"/>
    <xf numFmtId="0" fontId="32" fillId="0" borderId="6" xfId="0" applyFont="1" applyBorder="1"/>
    <xf numFmtId="0" fontId="32" fillId="13" borderId="0" xfId="0" applyFont="1" applyFill="1"/>
    <xf numFmtId="3" fontId="32" fillId="13" borderId="0" xfId="0" applyNumberFormat="1" applyFont="1" applyFill="1"/>
    <xf numFmtId="3" fontId="33" fillId="0" borderId="0" xfId="0" applyNumberFormat="1" applyFont="1"/>
    <xf numFmtId="0" fontId="32" fillId="0" borderId="10" xfId="0" applyFont="1" applyBorder="1"/>
    <xf numFmtId="10" fontId="32" fillId="0" borderId="10" xfId="0" applyNumberFormat="1" applyFont="1" applyBorder="1"/>
    <xf numFmtId="0" fontId="32" fillId="0" borderId="9" xfId="0" applyFont="1" applyBorder="1"/>
    <xf numFmtId="0" fontId="32" fillId="0" borderId="10" xfId="0" quotePrefix="1" applyFont="1" applyBorder="1"/>
    <xf numFmtId="0" fontId="32" fillId="15" borderId="9" xfId="0" applyFont="1" applyFill="1" applyBorder="1"/>
    <xf numFmtId="0" fontId="33" fillId="0" borderId="9" xfId="0" applyFont="1" applyBorder="1"/>
    <xf numFmtId="0" fontId="33" fillId="0" borderId="11" xfId="0" applyFont="1" applyBorder="1"/>
    <xf numFmtId="0" fontId="32" fillId="0" borderId="12" xfId="0" applyFont="1" applyBorder="1" applyAlignment="1">
      <alignment textRotation="90"/>
    </xf>
    <xf numFmtId="3" fontId="33" fillId="13" borderId="12" xfId="0" applyNumberFormat="1" applyFont="1" applyFill="1" applyBorder="1"/>
    <xf numFmtId="0" fontId="33" fillId="0" borderId="12" xfId="0" applyFont="1" applyBorder="1"/>
    <xf numFmtId="3" fontId="33" fillId="0" borderId="12" xfId="0" applyNumberFormat="1" applyFont="1" applyBorder="1"/>
    <xf numFmtId="0" fontId="32" fillId="0" borderId="13" xfId="0" applyFont="1" applyBorder="1"/>
    <xf numFmtId="10" fontId="32" fillId="0" borderId="13" xfId="0" applyNumberFormat="1" applyFont="1" applyBorder="1"/>
    <xf numFmtId="0" fontId="34" fillId="0" borderId="0" xfId="0" applyFont="1"/>
    <xf numFmtId="0" fontId="32" fillId="0" borderId="7" xfId="0" applyFont="1" applyBorder="1"/>
    <xf numFmtId="0" fontId="33" fillId="0" borderId="7" xfId="0" applyFont="1" applyBorder="1"/>
    <xf numFmtId="0" fontId="32" fillId="0" borderId="8" xfId="0" applyFont="1" applyBorder="1"/>
    <xf numFmtId="3" fontId="32" fillId="13" borderId="7" xfId="0" applyNumberFormat="1" applyFont="1" applyFill="1" applyBorder="1"/>
    <xf numFmtId="3" fontId="33" fillId="0" borderId="7" xfId="0" applyNumberFormat="1" applyFont="1" applyBorder="1"/>
    <xf numFmtId="0" fontId="49" fillId="13" borderId="0" xfId="0" applyFont="1" applyFill="1"/>
    <xf numFmtId="10" fontId="32" fillId="0" borderId="0" xfId="0" applyNumberFormat="1" applyFont="1"/>
    <xf numFmtId="0" fontId="32" fillId="16" borderId="0" xfId="0" applyFont="1" applyFill="1"/>
    <xf numFmtId="0" fontId="32" fillId="0" borderId="11" xfId="0" applyFont="1" applyBorder="1"/>
    <xf numFmtId="0" fontId="32" fillId="0" borderId="12" xfId="0" applyFont="1" applyBorder="1"/>
    <xf numFmtId="0" fontId="32" fillId="13" borderId="12" xfId="0" applyFont="1" applyFill="1" applyBorder="1"/>
    <xf numFmtId="0" fontId="32" fillId="13" borderId="13" xfId="0" applyFont="1" applyFill="1" applyBorder="1"/>
    <xf numFmtId="10" fontId="32" fillId="0" borderId="8" xfId="0" applyNumberFormat="1" applyFont="1" applyBorder="1"/>
    <xf numFmtId="0" fontId="32" fillId="13" borderId="9" xfId="0" applyFont="1" applyFill="1" applyBorder="1"/>
    <xf numFmtId="0" fontId="32" fillId="13" borderId="11" xfId="0" applyFont="1" applyFill="1" applyBorder="1"/>
    <xf numFmtId="0" fontId="32" fillId="8" borderId="10" xfId="0" applyFont="1" applyFill="1" applyBorder="1"/>
    <xf numFmtId="0" fontId="32" fillId="8" borderId="13" xfId="0" applyFont="1" applyFill="1" applyBorder="1"/>
    <xf numFmtId="0" fontId="41" fillId="8" borderId="0" xfId="0" applyFont="1" applyFill="1"/>
    <xf numFmtId="0" fontId="36" fillId="10" borderId="0" xfId="0" applyFont="1" applyFill="1"/>
    <xf numFmtId="0" fontId="51" fillId="0" borderId="0" xfId="0" applyFont="1"/>
    <xf numFmtId="0" fontId="32" fillId="13" borderId="13" xfId="0" applyFont="1" applyFill="1" applyBorder="1" applyAlignment="1">
      <alignment wrapText="1"/>
    </xf>
    <xf numFmtId="0" fontId="34" fillId="0" borderId="0" xfId="0" applyFont="1" applyAlignment="1">
      <alignment wrapText="1"/>
    </xf>
    <xf numFmtId="0" fontId="54" fillId="0" borderId="12" xfId="0" applyFont="1" applyBorder="1"/>
    <xf numFmtId="0" fontId="32" fillId="17" borderId="13" xfId="0" applyFont="1" applyFill="1" applyBorder="1" applyAlignment="1">
      <alignment wrapText="1"/>
    </xf>
    <xf numFmtId="0" fontId="32" fillId="17" borderId="13" xfId="0" applyFont="1" applyFill="1" applyBorder="1"/>
    <xf numFmtId="0" fontId="52" fillId="18" borderId="8" xfId="0" applyFont="1" applyFill="1" applyBorder="1" applyAlignment="1">
      <alignment horizontal="center" vertical="center" wrapText="1"/>
    </xf>
    <xf numFmtId="0" fontId="52" fillId="18" borderId="14" xfId="0" applyFont="1" applyFill="1" applyBorder="1" applyAlignment="1">
      <alignment wrapText="1"/>
    </xf>
    <xf numFmtId="0" fontId="52" fillId="18" borderId="13" xfId="0" applyFont="1" applyFill="1" applyBorder="1" applyAlignment="1">
      <alignment wrapText="1"/>
    </xf>
    <xf numFmtId="0" fontId="52" fillId="18" borderId="13" xfId="0" applyFont="1" applyFill="1" applyBorder="1" applyAlignment="1">
      <alignment horizontal="center" wrapText="1"/>
    </xf>
    <xf numFmtId="0" fontId="32" fillId="0" borderId="5" xfId="0" applyFont="1" applyBorder="1" applyAlignment="1">
      <alignment horizontal="center" wrapText="1"/>
    </xf>
    <xf numFmtId="0" fontId="32" fillId="0" borderId="13" xfId="0" applyFont="1" applyBorder="1" applyAlignment="1">
      <alignment horizontal="center" wrapText="1"/>
    </xf>
    <xf numFmtId="4" fontId="32" fillId="0" borderId="13" xfId="0" applyNumberFormat="1" applyFont="1" applyBorder="1" applyAlignment="1">
      <alignment horizontal="center" vertical="center" wrapText="1"/>
    </xf>
    <xf numFmtId="0" fontId="32" fillId="17" borderId="13" xfId="0" applyFont="1" applyFill="1" applyBorder="1" applyAlignment="1">
      <alignment horizontal="center" vertical="center" wrapText="1"/>
    </xf>
    <xf numFmtId="0" fontId="32" fillId="17" borderId="13" xfId="0" applyFont="1" applyFill="1" applyBorder="1" applyAlignment="1">
      <alignment horizontal="center" vertical="center"/>
    </xf>
    <xf numFmtId="0" fontId="32" fillId="13" borderId="13" xfId="0" applyFont="1" applyFill="1" applyBorder="1" applyAlignment="1">
      <alignment horizontal="center" vertical="center"/>
    </xf>
    <xf numFmtId="4" fontId="32" fillId="0" borderId="13" xfId="0" applyNumberFormat="1" applyFont="1" applyBorder="1" applyAlignment="1">
      <alignment horizontal="center" vertical="center"/>
    </xf>
    <xf numFmtId="0" fontId="5" fillId="10" borderId="9" xfId="0" applyFont="1" applyFill="1" applyBorder="1"/>
    <xf numFmtId="14" fontId="1" fillId="2" borderId="2" xfId="0" applyNumberFormat="1" applyFont="1" applyFill="1" applyBorder="1" applyAlignment="1">
      <alignment horizontal="left" vertical="center"/>
    </xf>
    <xf numFmtId="0" fontId="1" fillId="2" borderId="0" xfId="0" applyFont="1" applyFill="1" applyAlignment="1">
      <alignment horizontal="left" vertical="top" wrapText="1"/>
    </xf>
    <xf numFmtId="0" fontId="32" fillId="10" borderId="13" xfId="0" applyFont="1" applyFill="1" applyBorder="1" applyAlignment="1">
      <alignment horizontal="center" vertical="center" wrapText="1"/>
    </xf>
    <xf numFmtId="0" fontId="6" fillId="0" borderId="20" xfId="0" applyFont="1" applyBorder="1"/>
    <xf numFmtId="0" fontId="2" fillId="0" borderId="19" xfId="0" applyFont="1" applyBorder="1"/>
    <xf numFmtId="0" fontId="2" fillId="0" borderId="21" xfId="0" applyFont="1" applyBorder="1"/>
    <xf numFmtId="0" fontId="2" fillId="0" borderId="44" xfId="0" applyFont="1" applyBorder="1"/>
    <xf numFmtId="0" fontId="2" fillId="0" borderId="45" xfId="0" applyFont="1" applyBorder="1"/>
    <xf numFmtId="0" fontId="1" fillId="2" borderId="37" xfId="0" applyFont="1" applyFill="1" applyBorder="1" applyAlignment="1">
      <alignment horizontal="left" vertical="top" wrapText="1"/>
    </xf>
    <xf numFmtId="0" fontId="1" fillId="2" borderId="42" xfId="0" applyFont="1" applyFill="1" applyBorder="1" applyAlignment="1">
      <alignment horizontal="left" vertical="top" wrapText="1"/>
    </xf>
    <xf numFmtId="0" fontId="1" fillId="2" borderId="38" xfId="0" applyFont="1" applyFill="1" applyBorder="1" applyAlignment="1">
      <alignment horizontal="left" vertical="top" wrapText="1"/>
    </xf>
    <xf numFmtId="0" fontId="1" fillId="2" borderId="36" xfId="0" applyFont="1" applyFill="1" applyBorder="1" applyAlignment="1">
      <alignment horizontal="left" vertical="top" wrapText="1"/>
    </xf>
    <xf numFmtId="0" fontId="1" fillId="2" borderId="39" xfId="0" applyFont="1" applyFill="1" applyBorder="1" applyAlignment="1">
      <alignment horizontal="left" vertical="top" wrapText="1"/>
    </xf>
    <xf numFmtId="0" fontId="2" fillId="0" borderId="9" xfId="0" applyFont="1" applyBorder="1"/>
    <xf numFmtId="0" fontId="2" fillId="0" borderId="10" xfId="0" applyFont="1" applyBorder="1"/>
    <xf numFmtId="0" fontId="32" fillId="0" borderId="9" xfId="0" applyFont="1" applyBorder="1" applyAlignment="1">
      <alignment wrapText="1"/>
    </xf>
    <xf numFmtId="3" fontId="55" fillId="0" borderId="0" xfId="0" quotePrefix="1" applyNumberFormat="1" applyFont="1"/>
    <xf numFmtId="3" fontId="41" fillId="13" borderId="0" xfId="0" applyNumberFormat="1" applyFont="1" applyFill="1"/>
    <xf numFmtId="3" fontId="48" fillId="0" borderId="0" xfId="0" applyNumberFormat="1" applyFont="1"/>
    <xf numFmtId="0" fontId="41" fillId="0" borderId="10" xfId="0" applyFont="1" applyBorder="1"/>
    <xf numFmtId="0" fontId="21" fillId="0" borderId="0" xfId="0" applyFont="1" applyAlignment="1">
      <alignment horizontal="left" wrapText="1"/>
    </xf>
    <xf numFmtId="0" fontId="7" fillId="2" borderId="0" xfId="0" applyFont="1" applyFill="1" applyAlignment="1">
      <alignment horizontal="center"/>
    </xf>
    <xf numFmtId="0" fontId="2" fillId="2" borderId="0" xfId="0" applyFont="1" applyFill="1" applyAlignment="1">
      <alignment horizontal="center" vertical="center"/>
    </xf>
    <xf numFmtId="0" fontId="2" fillId="2" borderId="0" xfId="0" applyFont="1" applyFill="1" applyAlignment="1">
      <alignment horizontal="left"/>
    </xf>
    <xf numFmtId="14" fontId="2" fillId="2" borderId="0" xfId="0" applyNumberFormat="1" applyFont="1" applyFill="1" applyAlignment="1">
      <alignment horizontal="left"/>
    </xf>
    <xf numFmtId="0" fontId="30" fillId="2" borderId="0" xfId="1" applyFill="1" applyAlignment="1">
      <alignment horizontal="left"/>
    </xf>
    <xf numFmtId="0" fontId="5" fillId="3" borderId="2" xfId="0" applyFont="1" applyFill="1" applyBorder="1" applyAlignment="1">
      <alignment horizontal="left"/>
    </xf>
    <xf numFmtId="0" fontId="6" fillId="0" borderId="2" xfId="0" applyFont="1" applyBorder="1" applyAlignment="1">
      <alignment horizontal="left"/>
    </xf>
    <xf numFmtId="0" fontId="5"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1" fillId="2" borderId="2" xfId="0" applyFont="1" applyFill="1" applyBorder="1" applyAlignment="1">
      <alignment horizontal="left" vertical="top"/>
    </xf>
    <xf numFmtId="0" fontId="5" fillId="3" borderId="3" xfId="0" applyFont="1" applyFill="1" applyBorder="1" applyAlignment="1">
      <alignment horizontal="left"/>
    </xf>
    <xf numFmtId="0" fontId="5" fillId="3" borderId="4" xfId="0" applyFont="1" applyFill="1" applyBorder="1" applyAlignment="1">
      <alignment horizontal="left"/>
    </xf>
    <xf numFmtId="0" fontId="5" fillId="3" borderId="5" xfId="0" applyFont="1" applyFill="1" applyBorder="1" applyAlignment="1">
      <alignment horizontal="left"/>
    </xf>
    <xf numFmtId="0" fontId="5" fillId="2" borderId="2" xfId="0" applyFont="1" applyFill="1" applyBorder="1" applyAlignment="1">
      <alignment horizontal="left"/>
    </xf>
    <xf numFmtId="0" fontId="9" fillId="0" borderId="2" xfId="0" applyFont="1" applyBorder="1" applyAlignment="1">
      <alignment horizontal="left"/>
    </xf>
    <xf numFmtId="0" fontId="1" fillId="2" borderId="2" xfId="0" applyFont="1" applyFill="1" applyBorder="1" applyAlignment="1">
      <alignment horizontal="left"/>
    </xf>
    <xf numFmtId="0" fontId="9" fillId="0" borderId="2" xfId="0" applyFont="1" applyBorder="1" applyAlignment="1">
      <alignment horizontal="left" vertical="top"/>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0" xfId="0" applyFont="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1" fillId="2" borderId="6"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0" xfId="0" applyFont="1" applyFill="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40" xfId="0" applyFont="1" applyFill="1" applyBorder="1" applyAlignment="1">
      <alignment vertical="top" wrapText="1"/>
    </xf>
    <xf numFmtId="0" fontId="1" fillId="2" borderId="7" xfId="0" applyFont="1" applyFill="1" applyBorder="1" applyAlignment="1">
      <alignment vertical="top" wrapText="1"/>
    </xf>
    <xf numFmtId="0" fontId="1" fillId="2" borderId="41" xfId="0" applyFont="1" applyFill="1" applyBorder="1" applyAlignment="1">
      <alignment vertical="top" wrapText="1"/>
    </xf>
    <xf numFmtId="0" fontId="1" fillId="2" borderId="37" xfId="0" applyFont="1" applyFill="1" applyBorder="1" applyAlignment="1">
      <alignment vertical="top" wrapText="1"/>
    </xf>
    <xf numFmtId="0" fontId="1" fillId="2" borderId="0" xfId="0" applyFont="1" applyFill="1" applyAlignment="1">
      <alignment vertical="top" wrapText="1"/>
    </xf>
    <xf numFmtId="0" fontId="1" fillId="2" borderId="42" xfId="0" applyFont="1" applyFill="1" applyBorder="1" applyAlignment="1">
      <alignment vertical="top" wrapText="1"/>
    </xf>
    <xf numFmtId="0" fontId="1" fillId="2" borderId="38" xfId="0" applyFont="1" applyFill="1" applyBorder="1" applyAlignment="1">
      <alignment vertical="top" wrapText="1"/>
    </xf>
    <xf numFmtId="0" fontId="1" fillId="2" borderId="36" xfId="0" applyFont="1" applyFill="1" applyBorder="1" applyAlignment="1">
      <alignment vertical="top" wrapText="1"/>
    </xf>
    <xf numFmtId="0" fontId="1" fillId="2" borderId="39" xfId="0" applyFont="1" applyFill="1" applyBorder="1" applyAlignment="1">
      <alignment vertical="top" wrapText="1"/>
    </xf>
    <xf numFmtId="0" fontId="2" fillId="0" borderId="0" xfId="0" applyFont="1" applyAlignment="1">
      <alignment horizontal="left" vertical="top" wrapText="1"/>
    </xf>
    <xf numFmtId="0" fontId="32" fillId="0" borderId="6" xfId="0" applyFont="1" applyBorder="1" applyAlignment="1">
      <alignment wrapText="1"/>
    </xf>
    <xf numFmtId="0" fontId="32" fillId="0" borderId="9" xfId="0" applyFont="1" applyBorder="1" applyAlignment="1">
      <alignment wrapText="1"/>
    </xf>
    <xf numFmtId="0" fontId="41" fillId="0" borderId="0" xfId="0" applyFont="1" applyAlignment="1">
      <alignment wrapText="1"/>
    </xf>
    <xf numFmtId="0" fontId="48" fillId="0" borderId="0" xfId="0" applyFont="1" applyAlignment="1">
      <alignment wrapText="1"/>
    </xf>
    <xf numFmtId="0" fontId="32" fillId="0" borderId="7" xfId="0" applyFont="1" applyBorder="1" applyAlignment="1">
      <alignment textRotation="90"/>
    </xf>
    <xf numFmtId="0" fontId="32" fillId="0" borderId="0" xfId="0" applyFont="1" applyAlignment="1">
      <alignment textRotation="90"/>
    </xf>
    <xf numFmtId="0" fontId="32" fillId="0" borderId="36" xfId="0" applyFont="1" applyBorder="1" applyAlignment="1">
      <alignment textRotation="90"/>
    </xf>
    <xf numFmtId="0" fontId="32" fillId="7" borderId="20" xfId="0" applyFont="1" applyFill="1" applyBorder="1" applyAlignment="1">
      <alignment horizontal="left" vertical="top" wrapText="1"/>
    </xf>
    <xf numFmtId="0" fontId="32" fillId="7" borderId="19" xfId="0" applyFont="1" applyFill="1" applyBorder="1" applyAlignment="1">
      <alignment horizontal="left" vertical="top"/>
    </xf>
    <xf numFmtId="0" fontId="32" fillId="7" borderId="21" xfId="0" applyFont="1" applyFill="1" applyBorder="1" applyAlignment="1">
      <alignment horizontal="left" vertical="top"/>
    </xf>
    <xf numFmtId="0" fontId="32" fillId="7" borderId="37" xfId="0" applyFont="1" applyFill="1" applyBorder="1" applyAlignment="1">
      <alignment horizontal="left" vertical="top"/>
    </xf>
    <xf numFmtId="0" fontId="32" fillId="7" borderId="0" xfId="0" applyFont="1" applyFill="1" applyAlignment="1">
      <alignment horizontal="left" vertical="top"/>
    </xf>
    <xf numFmtId="0" fontId="32" fillId="7" borderId="42" xfId="0" applyFont="1" applyFill="1" applyBorder="1" applyAlignment="1">
      <alignment horizontal="left" vertical="top"/>
    </xf>
    <xf numFmtId="0" fontId="32" fillId="7" borderId="38" xfId="0" applyFont="1" applyFill="1" applyBorder="1" applyAlignment="1">
      <alignment horizontal="left" vertical="top"/>
    </xf>
    <xf numFmtId="0" fontId="32" fillId="7" borderId="36" xfId="0" applyFont="1" applyFill="1" applyBorder="1" applyAlignment="1">
      <alignment horizontal="left" vertical="top"/>
    </xf>
    <xf numFmtId="0" fontId="32" fillId="7" borderId="39" xfId="0" applyFont="1" applyFill="1" applyBorder="1" applyAlignment="1">
      <alignment horizontal="left" vertical="top"/>
    </xf>
    <xf numFmtId="0" fontId="38" fillId="7" borderId="20" xfId="0" applyFont="1" applyFill="1" applyBorder="1" applyAlignment="1">
      <alignment horizontal="left" vertical="top" wrapText="1"/>
    </xf>
    <xf numFmtId="0" fontId="38" fillId="7" borderId="19" xfId="0" applyFont="1" applyFill="1" applyBorder="1" applyAlignment="1">
      <alignment horizontal="left" vertical="top" wrapText="1"/>
    </xf>
    <xf numFmtId="0" fontId="38" fillId="7" borderId="21" xfId="0" applyFont="1" applyFill="1" applyBorder="1" applyAlignment="1">
      <alignment horizontal="left" vertical="top" wrapText="1"/>
    </xf>
    <xf numFmtId="0" fontId="38" fillId="7" borderId="37" xfId="0" applyFont="1" applyFill="1" applyBorder="1" applyAlignment="1">
      <alignment horizontal="left" vertical="top" wrapText="1"/>
    </xf>
    <xf numFmtId="0" fontId="38" fillId="7" borderId="0" xfId="0" applyFont="1" applyFill="1" applyAlignment="1">
      <alignment horizontal="left" vertical="top" wrapText="1"/>
    </xf>
    <xf numFmtId="0" fontId="38" fillId="7" borderId="42" xfId="0" applyFont="1" applyFill="1" applyBorder="1" applyAlignment="1">
      <alignment horizontal="left" vertical="top" wrapText="1"/>
    </xf>
    <xf numFmtId="0" fontId="34" fillId="13" borderId="33" xfId="0" applyFont="1" applyFill="1" applyBorder="1" applyAlignment="1">
      <alignment wrapText="1"/>
    </xf>
    <xf numFmtId="0" fontId="34" fillId="13" borderId="46" xfId="0" applyFont="1" applyFill="1" applyBorder="1" applyAlignment="1">
      <alignment wrapText="1"/>
    </xf>
    <xf numFmtId="0" fontId="34" fillId="13" borderId="47" xfId="0" applyFont="1" applyFill="1" applyBorder="1" applyAlignment="1">
      <alignment wrapText="1"/>
    </xf>
    <xf numFmtId="0" fontId="32" fillId="0" borderId="3" xfId="0" applyFont="1" applyBorder="1" applyAlignment="1">
      <alignment wrapText="1"/>
    </xf>
    <xf numFmtId="0" fontId="32" fillId="0" borderId="4" xfId="0" applyFont="1" applyBorder="1" applyAlignment="1">
      <alignment wrapText="1"/>
    </xf>
    <xf numFmtId="0" fontId="32" fillId="0" borderId="5" xfId="0" applyFont="1" applyBorder="1" applyAlignment="1">
      <alignment wrapText="1"/>
    </xf>
    <xf numFmtId="0" fontId="32" fillId="13" borderId="4" xfId="0" applyFont="1" applyFill="1" applyBorder="1" applyAlignment="1">
      <alignment wrapText="1"/>
    </xf>
    <xf numFmtId="0" fontId="32" fillId="13" borderId="5" xfId="0" applyFont="1" applyFill="1" applyBorder="1" applyAlignment="1">
      <alignment wrapText="1"/>
    </xf>
    <xf numFmtId="4" fontId="32" fillId="0" borderId="7" xfId="0" applyNumberFormat="1" applyFont="1" applyBorder="1" applyAlignment="1">
      <alignment horizontal="center" wrapText="1"/>
    </xf>
    <xf numFmtId="0" fontId="32" fillId="0" borderId="8" xfId="0" applyFont="1" applyBorder="1" applyAlignment="1">
      <alignment horizontal="center" wrapText="1"/>
    </xf>
    <xf numFmtId="0" fontId="32" fillId="13" borderId="7" xfId="0" applyFont="1" applyFill="1" applyBorder="1" applyAlignment="1">
      <alignment horizontal="center" wrapText="1"/>
    </xf>
    <xf numFmtId="0" fontId="32" fillId="13" borderId="8" xfId="0" applyFont="1" applyFill="1" applyBorder="1" applyAlignment="1">
      <alignment horizontal="center" wrapText="1"/>
    </xf>
    <xf numFmtId="10" fontId="32" fillId="0" borderId="7" xfId="0" applyNumberFormat="1" applyFont="1" applyBorder="1" applyAlignment="1">
      <alignment wrapText="1"/>
    </xf>
    <xf numFmtId="10" fontId="32" fillId="0" borderId="8" xfId="0" applyNumberFormat="1" applyFont="1" applyBorder="1" applyAlignment="1">
      <alignment wrapText="1"/>
    </xf>
    <xf numFmtId="15" fontId="34" fillId="13" borderId="0" xfId="0" applyNumberFormat="1" applyFont="1" applyFill="1" applyAlignment="1">
      <alignment horizontal="center"/>
    </xf>
    <xf numFmtId="0" fontId="34" fillId="13" borderId="0" xfId="0" applyFont="1" applyFill="1" applyAlignment="1">
      <alignment horizontal="center"/>
    </xf>
    <xf numFmtId="0" fontId="52" fillId="18" borderId="3" xfId="0" applyFont="1" applyFill="1" applyBorder="1" applyAlignment="1">
      <alignment horizontal="center" vertical="center" wrapText="1"/>
    </xf>
    <xf numFmtId="0" fontId="52" fillId="18" borderId="5" xfId="0" applyFont="1" applyFill="1" applyBorder="1" applyAlignment="1">
      <alignment horizontal="center" vertical="center" wrapText="1"/>
    </xf>
    <xf numFmtId="0" fontId="52" fillId="18" borderId="4" xfId="0" applyFont="1" applyFill="1" applyBorder="1" applyAlignment="1">
      <alignment horizontal="center" vertical="center" wrapText="1"/>
    </xf>
    <xf numFmtId="0" fontId="32" fillId="0" borderId="7" xfId="0" quotePrefix="1" applyFont="1" applyBorder="1" applyAlignment="1">
      <alignment wrapText="1"/>
    </xf>
    <xf numFmtId="0" fontId="32" fillId="0" borderId="8" xfId="0" applyFont="1" applyBorder="1" applyAlignment="1">
      <alignment wrapText="1"/>
    </xf>
    <xf numFmtId="0" fontId="32" fillId="13" borderId="3" xfId="0" applyFont="1" applyFill="1" applyBorder="1" applyAlignment="1">
      <alignment wrapText="1"/>
    </xf>
    <xf numFmtId="0" fontId="32" fillId="0" borderId="18" xfId="0" applyFont="1" applyBorder="1" applyAlignment="1">
      <alignment wrapText="1"/>
    </xf>
    <xf numFmtId="0" fontId="32" fillId="0" borderId="11" xfId="0" applyFont="1" applyBorder="1" applyAlignment="1">
      <alignment wrapText="1"/>
    </xf>
    <xf numFmtId="0" fontId="32" fillId="0" borderId="12" xfId="0" applyFont="1" applyBorder="1" applyAlignment="1">
      <alignment wrapText="1"/>
    </xf>
    <xf numFmtId="0" fontId="32" fillId="0" borderId="13" xfId="0" applyFont="1" applyBorder="1" applyAlignment="1">
      <alignment wrapText="1"/>
    </xf>
    <xf numFmtId="0" fontId="32" fillId="0" borderId="7" xfId="0" applyFont="1" applyBorder="1" applyAlignment="1">
      <alignment wrapText="1"/>
    </xf>
    <xf numFmtId="0" fontId="32" fillId="0" borderId="7" xfId="0" applyFont="1" applyBorder="1" applyAlignment="1">
      <alignment horizontal="center" wrapText="1"/>
    </xf>
    <xf numFmtId="4" fontId="32" fillId="13" borderId="7" xfId="0" applyNumberFormat="1" applyFont="1" applyFill="1" applyBorder="1" applyAlignment="1">
      <alignment horizontal="center" wrapText="1"/>
    </xf>
    <xf numFmtId="0" fontId="33" fillId="0" borderId="3" xfId="0" applyFont="1" applyBorder="1" applyAlignment="1">
      <alignment wrapText="1"/>
    </xf>
    <xf numFmtId="0" fontId="33" fillId="0" borderId="4" xfId="0" applyFont="1" applyBorder="1" applyAlignment="1">
      <alignment wrapText="1"/>
    </xf>
    <xf numFmtId="0" fontId="33" fillId="0" borderId="5" xfId="0" applyFont="1" applyBorder="1" applyAlignment="1">
      <alignment wrapText="1"/>
    </xf>
    <xf numFmtId="4" fontId="33" fillId="0" borderId="4" xfId="0" applyNumberFormat="1" applyFont="1" applyBorder="1" applyAlignment="1">
      <alignment horizontal="center" wrapText="1"/>
    </xf>
    <xf numFmtId="0" fontId="33" fillId="0" borderId="5" xfId="0" applyFont="1" applyBorder="1" applyAlignment="1">
      <alignment horizontal="center" wrapText="1"/>
    </xf>
    <xf numFmtId="10" fontId="32" fillId="0" borderId="4" xfId="0" applyNumberFormat="1" applyFont="1" applyBorder="1" applyAlignment="1">
      <alignment wrapText="1"/>
    </xf>
    <xf numFmtId="10" fontId="32" fillId="0" borderId="5" xfId="0" applyNumberFormat="1" applyFont="1" applyBorder="1" applyAlignment="1">
      <alignment wrapText="1"/>
    </xf>
    <xf numFmtId="0" fontId="42" fillId="0" borderId="3" xfId="0" applyFont="1" applyBorder="1" applyAlignment="1">
      <alignment wrapText="1"/>
    </xf>
    <xf numFmtId="0" fontId="42" fillId="0" borderId="4" xfId="0" applyFont="1" applyBorder="1" applyAlignment="1">
      <alignment wrapText="1"/>
    </xf>
    <xf numFmtId="0" fontId="42" fillId="0" borderId="5" xfId="0" applyFont="1" applyBorder="1" applyAlignment="1">
      <alignment wrapText="1"/>
    </xf>
    <xf numFmtId="0" fontId="34" fillId="13" borderId="6" xfId="0" applyFont="1" applyFill="1" applyBorder="1" applyAlignment="1">
      <alignment wrapText="1"/>
    </xf>
    <xf numFmtId="0" fontId="34" fillId="13" borderId="7" xfId="0" applyFont="1" applyFill="1" applyBorder="1" applyAlignment="1">
      <alignment wrapText="1"/>
    </xf>
    <xf numFmtId="0" fontId="34" fillId="13" borderId="8" xfId="0" applyFont="1" applyFill="1" applyBorder="1" applyAlignment="1">
      <alignment wrapText="1"/>
    </xf>
    <xf numFmtId="0" fontId="34" fillId="13" borderId="9" xfId="0" applyFont="1" applyFill="1" applyBorder="1" applyAlignment="1">
      <alignment wrapText="1"/>
    </xf>
    <xf numFmtId="0" fontId="34" fillId="13" borderId="0" xfId="0" applyFont="1" applyFill="1" applyAlignment="1">
      <alignment wrapText="1"/>
    </xf>
    <xf numFmtId="0" fontId="34" fillId="13" borderId="10" xfId="0" applyFont="1" applyFill="1" applyBorder="1" applyAlignment="1">
      <alignment wrapText="1"/>
    </xf>
    <xf numFmtId="0" fontId="34" fillId="13" borderId="11" xfId="0" applyFont="1" applyFill="1" applyBorder="1" applyAlignment="1">
      <alignment wrapText="1"/>
    </xf>
    <xf numFmtId="0" fontId="34" fillId="13" borderId="12" xfId="0" applyFont="1" applyFill="1" applyBorder="1" applyAlignment="1">
      <alignment wrapText="1"/>
    </xf>
    <xf numFmtId="0" fontId="34" fillId="13" borderId="13" xfId="0" applyFont="1" applyFill="1" applyBorder="1" applyAlignment="1">
      <alignment wrapText="1"/>
    </xf>
    <xf numFmtId="0" fontId="52" fillId="18" borderId="43" xfId="0" applyFont="1" applyFill="1" applyBorder="1" applyAlignment="1">
      <alignment horizontal="center" vertical="center" wrapText="1"/>
    </xf>
    <xf numFmtId="0" fontId="32" fillId="0" borderId="4" xfId="0" applyFont="1" applyBorder="1" applyAlignment="1">
      <alignment horizontal="center" wrapText="1"/>
    </xf>
    <xf numFmtId="0" fontId="32" fillId="0" borderId="18" xfId="0" applyFont="1" applyBorder="1" applyAlignment="1">
      <alignment horizontal="center" wrapText="1"/>
    </xf>
    <xf numFmtId="0" fontId="32" fillId="0" borderId="4" xfId="0" quotePrefix="1" applyFont="1" applyBorder="1" applyAlignment="1">
      <alignment horizontal="center" wrapText="1"/>
    </xf>
    <xf numFmtId="3" fontId="32" fillId="0" borderId="4" xfId="0" applyNumberFormat="1" applyFont="1" applyBorder="1" applyAlignment="1">
      <alignment horizontal="center" wrapText="1"/>
    </xf>
    <xf numFmtId="0" fontId="52" fillId="18" borderId="9" xfId="0" applyFont="1" applyFill="1" applyBorder="1" applyAlignment="1">
      <alignment horizontal="center" vertical="center" wrapText="1"/>
    </xf>
    <xf numFmtId="0" fontId="52" fillId="18" borderId="0" xfId="0" applyFont="1" applyFill="1" applyAlignment="1">
      <alignment horizontal="center" vertical="center" wrapText="1"/>
    </xf>
    <xf numFmtId="0" fontId="52" fillId="18" borderId="42" xfId="0" applyFont="1" applyFill="1" applyBorder="1" applyAlignment="1">
      <alignment horizontal="center" vertical="center" wrapText="1"/>
    </xf>
    <xf numFmtId="0" fontId="52" fillId="18" borderId="7" xfId="0" applyFont="1" applyFill="1" applyBorder="1" applyAlignment="1">
      <alignment horizontal="center" vertical="center" wrapText="1"/>
    </xf>
    <xf numFmtId="0" fontId="52" fillId="18" borderId="41" xfId="0" applyFont="1" applyFill="1" applyBorder="1" applyAlignment="1">
      <alignment horizontal="center" vertical="center" wrapText="1"/>
    </xf>
    <xf numFmtId="0" fontId="42" fillId="0" borderId="6" xfId="0" applyFont="1" applyBorder="1" applyAlignment="1">
      <alignment wrapText="1"/>
    </xf>
    <xf numFmtId="0" fontId="42" fillId="0" borderId="7" xfId="0" applyFont="1" applyBorder="1" applyAlignment="1">
      <alignment wrapText="1"/>
    </xf>
    <xf numFmtId="0" fontId="42" fillId="0" borderId="8" xfId="0" applyFont="1" applyBorder="1" applyAlignment="1">
      <alignment wrapText="1"/>
    </xf>
    <xf numFmtId="0" fontId="52" fillId="18" borderId="3" xfId="0" applyFont="1" applyFill="1" applyBorder="1" applyAlignment="1">
      <alignment wrapText="1"/>
    </xf>
    <xf numFmtId="0" fontId="52" fillId="18" borderId="5" xfId="0" applyFont="1" applyFill="1" applyBorder="1" applyAlignment="1">
      <alignment wrapText="1"/>
    </xf>
    <xf numFmtId="0" fontId="52" fillId="18" borderId="4" xfId="0" applyFont="1" applyFill="1" applyBorder="1" applyAlignment="1">
      <alignment wrapText="1"/>
    </xf>
    <xf numFmtId="0" fontId="32" fillId="13" borderId="18" xfId="0" applyFont="1" applyFill="1" applyBorder="1" applyAlignment="1">
      <alignment wrapText="1"/>
    </xf>
    <xf numFmtId="0" fontId="5" fillId="0" borderId="0" xfId="0" applyFont="1" applyAlignment="1">
      <alignment horizontal="center" vertical="top"/>
    </xf>
    <xf numFmtId="0" fontId="5" fillId="0" borderId="0" xfId="0" applyFont="1" applyAlignment="1">
      <alignment horizontal="left"/>
    </xf>
    <xf numFmtId="164" fontId="5" fillId="0" borderId="0" xfId="0" applyNumberFormat="1" applyFont="1" applyAlignment="1">
      <alignment horizontal="center" vertical="top"/>
    </xf>
    <xf numFmtId="0" fontId="13" fillId="4" borderId="2" xfId="0" applyFont="1" applyFill="1" applyBorder="1" applyAlignment="1">
      <alignment horizontal="left" vertical="center" wrapText="1"/>
    </xf>
    <xf numFmtId="0" fontId="13" fillId="4" borderId="2" xfId="0" applyFont="1" applyFill="1" applyBorder="1" applyAlignment="1">
      <alignment horizontal="center" vertical="center" wrapText="1"/>
    </xf>
    <xf numFmtId="0" fontId="1" fillId="0" borderId="2" xfId="0" applyFont="1" applyBorder="1" applyAlignment="1">
      <alignment horizontal="left" vertical="center" wrapText="1"/>
    </xf>
    <xf numFmtId="3" fontId="1" fillId="0" borderId="3" xfId="0" applyNumberFormat="1" applyFont="1" applyBorder="1" applyAlignment="1">
      <alignment horizontal="center" vertical="center" wrapText="1"/>
    </xf>
    <xf numFmtId="3" fontId="1" fillId="0" borderId="5" xfId="0" applyNumberFormat="1" applyFont="1" applyBorder="1" applyAlignment="1">
      <alignment horizontal="center" vertical="center" wrapText="1"/>
    </xf>
    <xf numFmtId="1" fontId="1" fillId="0" borderId="2" xfId="0" applyNumberFormat="1" applyFont="1" applyBorder="1" applyAlignment="1">
      <alignment horizontal="center" vertical="center"/>
    </xf>
    <xf numFmtId="0" fontId="1" fillId="0" borderId="3" xfId="0" applyFont="1" applyBorder="1" applyAlignment="1">
      <alignment horizontal="center" vertical="center" wrapText="1"/>
    </xf>
    <xf numFmtId="0" fontId="1" fillId="0" borderId="5" xfId="0" applyFont="1" applyBorder="1" applyAlignment="1">
      <alignment horizontal="center" vertical="center" wrapText="1"/>
    </xf>
    <xf numFmtId="4" fontId="1" fillId="0" borderId="3" xfId="0" applyNumberFormat="1" applyFont="1" applyBorder="1" applyAlignment="1">
      <alignment horizontal="center" vertical="center" wrapText="1"/>
    </xf>
    <xf numFmtId="4" fontId="1" fillId="0" borderId="5" xfId="0" applyNumberFormat="1" applyFont="1" applyBorder="1" applyAlignment="1">
      <alignment horizontal="center" vertical="center" wrapText="1"/>
    </xf>
    <xf numFmtId="0" fontId="1" fillId="0" borderId="2" xfId="0" applyFont="1" applyBorder="1" applyAlignment="1">
      <alignment horizontal="left"/>
    </xf>
    <xf numFmtId="0" fontId="1" fillId="2" borderId="2" xfId="0" applyFont="1" applyFill="1" applyBorder="1" applyAlignment="1">
      <alignment horizontal="left" vertical="center" wrapText="1"/>
    </xf>
    <xf numFmtId="0" fontId="6" fillId="0" borderId="2" xfId="0" applyFont="1" applyBorder="1" applyAlignment="1">
      <alignment horizontal="left" vertical="top" wrapText="1"/>
    </xf>
    <xf numFmtId="0" fontId="1" fillId="2" borderId="2" xfId="0" applyFont="1" applyFill="1" applyBorder="1" applyAlignment="1">
      <alignment horizontal="left" vertical="top" wrapText="1"/>
    </xf>
    <xf numFmtId="0" fontId="31" fillId="2" borderId="3" xfId="0" applyFont="1" applyFill="1" applyBorder="1" applyAlignment="1">
      <alignment horizontal="left" vertical="top" wrapText="1"/>
    </xf>
    <xf numFmtId="0" fontId="31" fillId="2" borderId="4" xfId="0" applyFont="1" applyFill="1" applyBorder="1" applyAlignment="1">
      <alignment horizontal="left" vertical="top" wrapText="1"/>
    </xf>
    <xf numFmtId="0" fontId="31" fillId="2" borderId="5" xfId="0" applyFont="1" applyFill="1" applyBorder="1" applyAlignment="1">
      <alignment horizontal="left" vertical="top" wrapText="1"/>
    </xf>
    <xf numFmtId="0" fontId="1" fillId="2" borderId="3" xfId="0" applyFont="1" applyFill="1" applyBorder="1" applyAlignment="1">
      <alignment horizontal="left" vertical="center"/>
    </xf>
    <xf numFmtId="0" fontId="1" fillId="2" borderId="4" xfId="0" applyFont="1" applyFill="1" applyBorder="1" applyAlignment="1">
      <alignment horizontal="left" vertical="center"/>
    </xf>
    <xf numFmtId="0" fontId="1" fillId="2" borderId="5" xfId="0" applyFont="1" applyFill="1" applyBorder="1" applyAlignment="1">
      <alignment horizontal="left" vertical="center"/>
    </xf>
    <xf numFmtId="0" fontId="1" fillId="2" borderId="2" xfId="0" applyFont="1" applyFill="1" applyBorder="1" applyAlignment="1">
      <alignment horizontal="left" vertical="center"/>
    </xf>
    <xf numFmtId="0" fontId="31" fillId="2" borderId="3" xfId="0" applyFont="1" applyFill="1" applyBorder="1" applyAlignment="1">
      <alignment horizontal="left" wrapText="1"/>
    </xf>
    <xf numFmtId="0" fontId="31" fillId="2" borderId="4" xfId="0" applyFont="1" applyFill="1" applyBorder="1" applyAlignment="1">
      <alignment horizontal="left" wrapText="1"/>
    </xf>
    <xf numFmtId="0" fontId="31" fillId="2" borderId="5" xfId="0" applyFont="1" applyFill="1" applyBorder="1" applyAlignment="1">
      <alignment horizontal="left" wrapText="1"/>
    </xf>
    <xf numFmtId="0" fontId="9" fillId="0" borderId="7" xfId="0" applyFont="1" applyBorder="1" applyAlignment="1">
      <alignment horizontal="center" wrapText="1"/>
    </xf>
    <xf numFmtId="0" fontId="6" fillId="0" borderId="2" xfId="0" applyFont="1" applyBorder="1" applyAlignment="1">
      <alignment horizontal="left" vertical="center" wrapText="1"/>
    </xf>
    <xf numFmtId="10" fontId="32" fillId="7" borderId="3" xfId="0" applyNumberFormat="1" applyFont="1" applyFill="1" applyBorder="1" applyAlignment="1">
      <alignment horizontal="center" vertical="center"/>
    </xf>
    <xf numFmtId="10" fontId="32" fillId="7" borderId="4" xfId="0" applyNumberFormat="1" applyFont="1" applyFill="1" applyBorder="1" applyAlignment="1">
      <alignment horizontal="center" vertical="center"/>
    </xf>
    <xf numFmtId="10" fontId="32" fillId="7" borderId="5" xfId="0" applyNumberFormat="1" applyFont="1" applyFill="1" applyBorder="1" applyAlignment="1">
      <alignment horizontal="center" vertical="center"/>
    </xf>
    <xf numFmtId="0" fontId="32" fillId="7" borderId="2" xfId="0" applyFont="1" applyFill="1" applyBorder="1" applyAlignment="1">
      <alignment horizontal="center" vertical="center"/>
    </xf>
    <xf numFmtId="10" fontId="32" fillId="7" borderId="2" xfId="0" applyNumberFormat="1" applyFont="1" applyFill="1" applyBorder="1" applyAlignment="1">
      <alignment horizontal="center" vertical="center"/>
    </xf>
    <xf numFmtId="0" fontId="9" fillId="0" borderId="2" xfId="0" applyFont="1" applyBorder="1" applyAlignment="1">
      <alignment horizontal="center" vertical="center" wrapText="1"/>
    </xf>
    <xf numFmtId="0" fontId="1" fillId="2" borderId="3" xfId="0" applyFont="1" applyFill="1" applyBorder="1" applyAlignment="1">
      <alignment horizontal="left"/>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4"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5" xfId="0" applyFont="1" applyFill="1" applyBorder="1" applyAlignment="1">
      <alignment horizontal="center" vertical="center"/>
    </xf>
    <xf numFmtId="0" fontId="6" fillId="3" borderId="2" xfId="0" applyFont="1" applyFill="1" applyBorder="1" applyAlignment="1">
      <alignment horizontal="center" vertical="center"/>
    </xf>
    <xf numFmtId="0" fontId="6" fillId="0" borderId="11" xfId="0" applyFont="1" applyBorder="1" applyAlignment="1">
      <alignment horizontal="center" vertical="center"/>
    </xf>
    <xf numFmtId="0" fontId="6" fillId="0" borderId="12" xfId="0" applyFont="1" applyBorder="1" applyAlignment="1">
      <alignment horizontal="center" vertical="center"/>
    </xf>
    <xf numFmtId="0" fontId="6" fillId="0" borderId="0" xfId="0" applyFont="1" applyAlignment="1">
      <alignment horizontal="center" vertical="center"/>
    </xf>
    <xf numFmtId="0" fontId="9" fillId="0" borderId="3" xfId="0" applyFont="1" applyBorder="1" applyAlignment="1">
      <alignment horizontal="center" vertical="center" wrapText="1"/>
    </xf>
    <xf numFmtId="0" fontId="6" fillId="0" borderId="6" xfId="0" applyFont="1" applyBorder="1" applyAlignment="1">
      <alignment horizontal="left" vertical="center" wrapText="1"/>
    </xf>
    <xf numFmtId="0" fontId="6" fillId="0" borderId="7" xfId="0" applyFont="1" applyBorder="1" applyAlignment="1">
      <alignment horizontal="left" vertical="center" wrapText="1"/>
    </xf>
    <xf numFmtId="0" fontId="6" fillId="0" borderId="8" xfId="0" applyFont="1" applyBorder="1" applyAlignment="1">
      <alignment horizontal="left" vertical="center" wrapText="1"/>
    </xf>
    <xf numFmtId="0" fontId="1" fillId="2" borderId="20" xfId="0" applyFont="1" applyFill="1" applyBorder="1" applyAlignment="1">
      <alignment horizontal="left" vertical="top" wrapText="1"/>
    </xf>
    <xf numFmtId="0" fontId="1" fillId="2" borderId="19" xfId="0" applyFont="1" applyFill="1" applyBorder="1" applyAlignment="1">
      <alignment horizontal="left" vertical="top" wrapText="1"/>
    </xf>
    <xf numFmtId="0" fontId="1" fillId="2" borderId="21" xfId="0" applyFont="1" applyFill="1" applyBorder="1" applyAlignment="1">
      <alignment horizontal="left" vertical="top" wrapText="1"/>
    </xf>
    <xf numFmtId="0" fontId="1" fillId="2" borderId="37" xfId="0" applyFont="1" applyFill="1" applyBorder="1" applyAlignment="1">
      <alignment horizontal="left" vertical="top" wrapText="1"/>
    </xf>
    <xf numFmtId="0" fontId="1" fillId="2" borderId="42" xfId="0" applyFont="1" applyFill="1" applyBorder="1" applyAlignment="1">
      <alignment horizontal="left" vertical="top" wrapText="1"/>
    </xf>
    <xf numFmtId="0" fontId="1" fillId="2" borderId="38" xfId="0" applyFont="1" applyFill="1" applyBorder="1" applyAlignment="1">
      <alignment horizontal="left" vertical="top" wrapText="1"/>
    </xf>
    <xf numFmtId="0" fontId="1" fillId="2" borderId="36" xfId="0" applyFont="1" applyFill="1" applyBorder="1" applyAlignment="1">
      <alignment horizontal="left" vertical="top" wrapText="1"/>
    </xf>
    <xf numFmtId="0" fontId="1" fillId="2" borderId="39" xfId="0" applyFont="1" applyFill="1" applyBorder="1" applyAlignment="1">
      <alignment horizontal="left" vertical="top" wrapText="1"/>
    </xf>
    <xf numFmtId="0" fontId="6" fillId="0" borderId="6" xfId="0" applyFont="1" applyBorder="1" applyAlignment="1">
      <alignment horizontal="left" vertical="center"/>
    </xf>
    <xf numFmtId="0" fontId="6" fillId="0" borderId="7" xfId="0" applyFont="1" applyBorder="1" applyAlignment="1">
      <alignment horizontal="left" vertical="center"/>
    </xf>
    <xf numFmtId="0" fontId="6" fillId="0" borderId="8" xfId="0" applyFont="1" applyBorder="1" applyAlignment="1">
      <alignment horizontal="left" vertical="center"/>
    </xf>
    <xf numFmtId="0" fontId="1" fillId="2" borderId="20" xfId="0" applyFont="1" applyFill="1" applyBorder="1" applyAlignment="1">
      <alignment horizontal="left" vertical="top"/>
    </xf>
    <xf numFmtId="0" fontId="1" fillId="2" borderId="19" xfId="0" applyFont="1" applyFill="1" applyBorder="1" applyAlignment="1">
      <alignment horizontal="left" vertical="top"/>
    </xf>
    <xf numFmtId="0" fontId="1" fillId="2" borderId="21" xfId="0" applyFont="1" applyFill="1" applyBorder="1" applyAlignment="1">
      <alignment horizontal="left" vertical="top"/>
    </xf>
    <xf numFmtId="0" fontId="1" fillId="2" borderId="37" xfId="0" applyFont="1" applyFill="1" applyBorder="1" applyAlignment="1">
      <alignment horizontal="left" vertical="top"/>
    </xf>
    <xf numFmtId="0" fontId="1" fillId="2" borderId="0" xfId="0" applyFont="1" applyFill="1" applyAlignment="1">
      <alignment horizontal="left" vertical="top"/>
    </xf>
    <xf numFmtId="0" fontId="1" fillId="2" borderId="42" xfId="0" applyFont="1" applyFill="1" applyBorder="1" applyAlignment="1">
      <alignment horizontal="left" vertical="top"/>
    </xf>
    <xf numFmtId="0" fontId="1" fillId="2" borderId="38" xfId="0" applyFont="1" applyFill="1" applyBorder="1" applyAlignment="1">
      <alignment horizontal="left" vertical="top"/>
    </xf>
    <xf numFmtId="0" fontId="1" fillId="2" borderId="36" xfId="0" applyFont="1" applyFill="1" applyBorder="1" applyAlignment="1">
      <alignment horizontal="left" vertical="top"/>
    </xf>
    <xf numFmtId="0" fontId="1" fillId="2" borderId="39" xfId="0" applyFont="1" applyFill="1" applyBorder="1" applyAlignment="1">
      <alignment horizontal="left" vertical="top"/>
    </xf>
    <xf numFmtId="0" fontId="6" fillId="0" borderId="3" xfId="0" applyFont="1" applyBorder="1" applyAlignment="1">
      <alignment horizontal="left" vertical="center" wrapText="1"/>
    </xf>
    <xf numFmtId="0" fontId="6" fillId="0" borderId="4" xfId="0" applyFont="1" applyBorder="1" applyAlignment="1">
      <alignment horizontal="left" vertical="center" wrapText="1"/>
    </xf>
    <xf numFmtId="0" fontId="6" fillId="0" borderId="5" xfId="0" applyFont="1" applyBorder="1" applyAlignment="1">
      <alignment horizontal="left" vertical="center" wrapText="1"/>
    </xf>
    <xf numFmtId="0" fontId="32" fillId="13" borderId="6" xfId="0" applyFont="1" applyFill="1" applyBorder="1" applyAlignment="1">
      <alignment horizontal="left" vertical="center"/>
    </xf>
    <xf numFmtId="0" fontId="32" fillId="13" borderId="7" xfId="0" applyFont="1" applyFill="1" applyBorder="1" applyAlignment="1">
      <alignment horizontal="left" vertical="center"/>
    </xf>
    <xf numFmtId="0" fontId="32" fillId="13" borderId="9" xfId="0" applyFont="1" applyFill="1" applyBorder="1" applyAlignment="1">
      <alignment horizontal="left" vertical="center"/>
    </xf>
    <xf numFmtId="0" fontId="32" fillId="13" borderId="0" xfId="0" applyFont="1" applyFill="1" applyAlignment="1">
      <alignment horizontal="left" vertical="center"/>
    </xf>
    <xf numFmtId="0" fontId="32" fillId="13" borderId="34" xfId="0" applyFont="1" applyFill="1" applyBorder="1" applyAlignment="1">
      <alignment horizontal="left" vertical="center"/>
    </xf>
    <xf numFmtId="0" fontId="32" fillId="13" borderId="33" xfId="0" applyFont="1" applyFill="1" applyBorder="1" applyAlignment="1">
      <alignment horizontal="left" vertical="center"/>
    </xf>
    <xf numFmtId="0" fontId="32" fillId="13" borderId="11" xfId="0" applyFont="1" applyFill="1" applyBorder="1" applyAlignment="1">
      <alignment horizontal="left" vertical="center"/>
    </xf>
    <xf numFmtId="0" fontId="32" fillId="13" borderId="12" xfId="0" applyFont="1" applyFill="1" applyBorder="1" applyAlignment="1">
      <alignment horizontal="left" vertical="center"/>
    </xf>
    <xf numFmtId="0" fontId="6" fillId="0" borderId="3" xfId="0" applyFont="1" applyBorder="1" applyAlignment="1">
      <alignment horizontal="left" vertical="center"/>
    </xf>
    <xf numFmtId="0" fontId="6" fillId="0" borderId="5" xfId="0" applyFont="1" applyBorder="1" applyAlignment="1">
      <alignment horizontal="left" vertical="center"/>
    </xf>
    <xf numFmtId="0" fontId="35" fillId="7" borderId="4" xfId="0" applyFont="1" applyFill="1" applyBorder="1" applyAlignment="1">
      <alignment wrapText="1"/>
    </xf>
    <xf numFmtId="0" fontId="35" fillId="7" borderId="18" xfId="0" applyFont="1" applyFill="1" applyBorder="1" applyAlignment="1">
      <alignment wrapText="1"/>
    </xf>
    <xf numFmtId="0" fontId="35" fillId="7" borderId="3" xfId="0" applyFont="1" applyFill="1" applyBorder="1" applyAlignment="1">
      <alignment wrapText="1"/>
    </xf>
    <xf numFmtId="0" fontId="32" fillId="13" borderId="37" xfId="0" applyFont="1" applyFill="1" applyBorder="1" applyAlignment="1">
      <alignment horizontal="left" vertical="center"/>
    </xf>
    <xf numFmtId="0" fontId="32" fillId="13" borderId="42" xfId="0" applyFont="1" applyFill="1" applyBorder="1" applyAlignment="1">
      <alignment horizontal="left" vertical="center"/>
    </xf>
    <xf numFmtId="0" fontId="32" fillId="13" borderId="38" xfId="0" applyFont="1" applyFill="1" applyBorder="1" applyAlignment="1">
      <alignment horizontal="left" vertical="center"/>
    </xf>
    <xf numFmtId="0" fontId="32" fillId="13" borderId="36" xfId="0" applyFont="1" applyFill="1" applyBorder="1" applyAlignment="1">
      <alignment horizontal="left" vertical="center"/>
    </xf>
    <xf numFmtId="0" fontId="32" fillId="13" borderId="39" xfId="0" applyFont="1" applyFill="1" applyBorder="1" applyAlignment="1">
      <alignment horizontal="left" vertical="center"/>
    </xf>
    <xf numFmtId="0" fontId="32" fillId="13" borderId="38" xfId="0" applyFont="1" applyFill="1" applyBorder="1" applyAlignment="1">
      <alignment horizontal="left"/>
    </xf>
    <xf numFmtId="0" fontId="32" fillId="13" borderId="36" xfId="0" applyFont="1" applyFill="1" applyBorder="1" applyAlignment="1">
      <alignment horizontal="left"/>
    </xf>
    <xf numFmtId="0" fontId="32" fillId="13" borderId="39" xfId="0" applyFont="1" applyFill="1" applyBorder="1" applyAlignment="1">
      <alignment horizontal="left"/>
    </xf>
    <xf numFmtId="0" fontId="6" fillId="0" borderId="4" xfId="0" applyFont="1" applyBorder="1" applyAlignment="1">
      <alignment horizontal="left" vertical="center"/>
    </xf>
    <xf numFmtId="0" fontId="32" fillId="13" borderId="20" xfId="0" applyFont="1" applyFill="1" applyBorder="1" applyAlignment="1">
      <alignment vertical="center"/>
    </xf>
    <xf numFmtId="0" fontId="32" fillId="13" borderId="19" xfId="0" applyFont="1" applyFill="1" applyBorder="1" applyAlignment="1">
      <alignment vertical="center"/>
    </xf>
    <xf numFmtId="0" fontId="32" fillId="13" borderId="21" xfId="0" applyFont="1" applyFill="1" applyBorder="1" applyAlignment="1">
      <alignment vertical="center"/>
    </xf>
    <xf numFmtId="0" fontId="32" fillId="13" borderId="38" xfId="0" applyFont="1" applyFill="1" applyBorder="1" applyAlignment="1">
      <alignment vertical="center"/>
    </xf>
    <xf numFmtId="0" fontId="32" fillId="13" borderId="36" xfId="0" applyFont="1" applyFill="1" applyBorder="1" applyAlignment="1">
      <alignment vertical="center"/>
    </xf>
    <xf numFmtId="0" fontId="32" fillId="13" borderId="39" xfId="0" applyFont="1" applyFill="1" applyBorder="1" applyAlignment="1">
      <alignment vertical="center"/>
    </xf>
    <xf numFmtId="0" fontId="32" fillId="13" borderId="40" xfId="0" applyFont="1" applyFill="1" applyBorder="1" applyAlignment="1">
      <alignment vertical="center"/>
    </xf>
    <xf numFmtId="0" fontId="32" fillId="13" borderId="7" xfId="0" applyFont="1" applyFill="1" applyBorder="1" applyAlignment="1">
      <alignment vertical="center"/>
    </xf>
    <xf numFmtId="0" fontId="32" fillId="13" borderId="41" xfId="0" applyFont="1" applyFill="1" applyBorder="1" applyAlignment="1">
      <alignment vertical="center"/>
    </xf>
    <xf numFmtId="0" fontId="32" fillId="13" borderId="37" xfId="0" applyFont="1" applyFill="1" applyBorder="1" applyAlignment="1">
      <alignment vertical="center"/>
    </xf>
    <xf numFmtId="0" fontId="32" fillId="13" borderId="0" xfId="0" applyFont="1" applyFill="1" applyAlignment="1">
      <alignment vertical="center"/>
    </xf>
    <xf numFmtId="0" fontId="32" fillId="13" borderId="42" xfId="0" applyFont="1" applyFill="1" applyBorder="1" applyAlignment="1">
      <alignment vertical="center"/>
    </xf>
    <xf numFmtId="0" fontId="32" fillId="13" borderId="20" xfId="0" applyFont="1" applyFill="1" applyBorder="1" applyAlignment="1">
      <alignment horizontal="left"/>
    </xf>
    <xf numFmtId="0" fontId="32" fillId="13" borderId="19" xfId="0" applyFont="1" applyFill="1" applyBorder="1" applyAlignment="1">
      <alignment horizontal="left"/>
    </xf>
    <xf numFmtId="0" fontId="32" fillId="13" borderId="21" xfId="0" applyFont="1" applyFill="1" applyBorder="1" applyAlignment="1">
      <alignment horizontal="left"/>
    </xf>
    <xf numFmtId="0" fontId="0" fillId="0" borderId="0" xfId="0" applyAlignment="1">
      <alignment wrapText="1"/>
    </xf>
    <xf numFmtId="0" fontId="2" fillId="0" borderId="0" xfId="0" applyFont="1" applyAlignment="1">
      <alignment vertical="top" wrapText="1"/>
    </xf>
    <xf numFmtId="0" fontId="29" fillId="0" borderId="3" xfId="0" applyFont="1" applyBorder="1" applyAlignment="1">
      <alignment horizontal="center" vertical="center" wrapText="1"/>
    </xf>
    <xf numFmtId="0" fontId="29" fillId="0" borderId="18" xfId="0" applyFont="1" applyBorder="1" applyAlignment="1">
      <alignment horizontal="center" vertical="center" wrapText="1"/>
    </xf>
    <xf numFmtId="0" fontId="3" fillId="0" borderId="2" xfId="0" applyFont="1" applyBorder="1" applyAlignment="1">
      <alignment vertical="top" wrapText="1"/>
    </xf>
    <xf numFmtId="0" fontId="0" fillId="0" borderId="2" xfId="0" applyBorder="1" applyAlignment="1">
      <alignment vertical="top"/>
    </xf>
    <xf numFmtId="0" fontId="29" fillId="0" borderId="5" xfId="0" applyFont="1" applyBorder="1" applyAlignment="1">
      <alignment horizontal="center" vertical="center" wrapText="1"/>
    </xf>
    <xf numFmtId="0" fontId="2" fillId="0" borderId="2" xfId="0" applyFont="1" applyBorder="1" applyAlignment="1">
      <alignment vertical="top" wrapText="1"/>
    </xf>
    <xf numFmtId="0" fontId="32" fillId="7" borderId="6" xfId="0" applyFont="1" applyFill="1" applyBorder="1" applyAlignment="1">
      <alignment horizontal="left" vertical="top"/>
    </xf>
    <xf numFmtId="0" fontId="32" fillId="7" borderId="7" xfId="0" applyFont="1" applyFill="1" applyBorder="1" applyAlignment="1">
      <alignment horizontal="left" vertical="top"/>
    </xf>
    <xf numFmtId="0" fontId="32" fillId="7" borderId="8" xfId="0" applyFont="1" applyFill="1" applyBorder="1" applyAlignment="1">
      <alignment horizontal="left" vertical="top"/>
    </xf>
    <xf numFmtId="0" fontId="32" fillId="7" borderId="11" xfId="0" applyFont="1" applyFill="1" applyBorder="1" applyAlignment="1">
      <alignment horizontal="left" vertical="top"/>
    </xf>
    <xf numFmtId="0" fontId="32" fillId="7" borderId="12" xfId="0" applyFont="1" applyFill="1" applyBorder="1" applyAlignment="1">
      <alignment horizontal="left" vertical="top"/>
    </xf>
    <xf numFmtId="0" fontId="32" fillId="7" borderId="13" xfId="0" applyFont="1" applyFill="1" applyBorder="1" applyAlignment="1">
      <alignment horizontal="left" vertical="top"/>
    </xf>
    <xf numFmtId="0" fontId="32" fillId="7" borderId="6" xfId="0" applyFont="1" applyFill="1" applyBorder="1" applyAlignment="1">
      <alignment horizontal="left" vertical="top" wrapText="1"/>
    </xf>
    <xf numFmtId="0" fontId="32" fillId="7" borderId="7" xfId="0" applyFont="1" applyFill="1" applyBorder="1" applyAlignment="1">
      <alignment horizontal="left" vertical="top" wrapText="1"/>
    </xf>
    <xf numFmtId="0" fontId="32" fillId="7" borderId="8" xfId="0" applyFont="1" applyFill="1" applyBorder="1" applyAlignment="1">
      <alignment horizontal="left" vertical="top" wrapText="1"/>
    </xf>
    <xf numFmtId="0" fontId="32" fillId="7" borderId="11" xfId="0" applyFont="1" applyFill="1" applyBorder="1" applyAlignment="1">
      <alignment horizontal="left" vertical="top" wrapText="1"/>
    </xf>
    <xf numFmtId="0" fontId="32" fillId="7" borderId="12" xfId="0" applyFont="1" applyFill="1" applyBorder="1" applyAlignment="1">
      <alignment horizontal="left" vertical="top" wrapText="1"/>
    </xf>
    <xf numFmtId="0" fontId="32" fillId="7" borderId="13" xfId="0" applyFont="1" applyFill="1" applyBorder="1" applyAlignment="1">
      <alignment horizontal="left" vertical="top" wrapText="1"/>
    </xf>
    <xf numFmtId="0" fontId="1" fillId="2" borderId="6" xfId="0" applyFont="1" applyFill="1" applyBorder="1" applyAlignment="1">
      <alignment horizontal="left" vertical="top"/>
    </xf>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32" fillId="7" borderId="3" xfId="0" applyFont="1" applyFill="1" applyBorder="1" applyAlignment="1">
      <alignment horizontal="center" vertical="center" wrapText="1"/>
    </xf>
    <xf numFmtId="0" fontId="32" fillId="7" borderId="5" xfId="0" applyFont="1" applyFill="1" applyBorder="1" applyAlignment="1">
      <alignment horizontal="center" vertical="center" wrapText="1"/>
    </xf>
    <xf numFmtId="0" fontId="17" fillId="0" borderId="2" xfId="0" applyFont="1" applyBorder="1" applyAlignment="1">
      <alignment horizontal="left" vertical="center" wrapText="1"/>
    </xf>
    <xf numFmtId="0" fontId="5" fillId="2" borderId="20" xfId="0" applyFont="1" applyFill="1" applyBorder="1" applyAlignment="1">
      <alignment horizontal="left" vertical="top"/>
    </xf>
    <xf numFmtId="0" fontId="5" fillId="2" borderId="19" xfId="0" applyFont="1" applyFill="1" applyBorder="1" applyAlignment="1">
      <alignment horizontal="left" vertical="top"/>
    </xf>
    <xf numFmtId="0" fontId="5" fillId="2" borderId="21" xfId="0" applyFont="1" applyFill="1" applyBorder="1" applyAlignment="1">
      <alignment horizontal="left" vertical="top"/>
    </xf>
    <xf numFmtId="0" fontId="5" fillId="2" borderId="11" xfId="0" applyFont="1" applyFill="1" applyBorder="1" applyAlignment="1">
      <alignment horizontal="left" vertical="top"/>
    </xf>
    <xf numFmtId="0" fontId="5" fillId="2" borderId="12" xfId="0" applyFont="1" applyFill="1" applyBorder="1" applyAlignment="1">
      <alignment horizontal="left" vertical="top"/>
    </xf>
    <xf numFmtId="0" fontId="5" fillId="2" borderId="13" xfId="0" applyFont="1" applyFill="1" applyBorder="1" applyAlignment="1">
      <alignment horizontal="left" vertical="top"/>
    </xf>
    <xf numFmtId="0" fontId="1" fillId="5" borderId="3"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6" fillId="0" borderId="1" xfId="0" applyFont="1" applyBorder="1" applyAlignment="1">
      <alignment horizontal="left" vertical="top" wrapText="1"/>
    </xf>
    <xf numFmtId="0" fontId="9" fillId="3" borderId="2" xfId="0" applyFont="1" applyFill="1" applyBorder="1" applyAlignment="1">
      <alignment horizontal="left" vertical="center" wrapText="1"/>
    </xf>
    <xf numFmtId="0" fontId="32" fillId="6" borderId="16" xfId="0" applyFont="1" applyFill="1" applyBorder="1" applyAlignment="1">
      <alignment wrapText="1"/>
    </xf>
    <xf numFmtId="0" fontId="32" fillId="6" borderId="17" xfId="0" applyFont="1" applyFill="1" applyBorder="1" applyAlignment="1">
      <alignment wrapText="1"/>
    </xf>
    <xf numFmtId="0" fontId="1" fillId="2" borderId="6" xfId="0" applyFont="1" applyFill="1" applyBorder="1" applyAlignment="1">
      <alignment horizontal="left" vertical="center" wrapText="1"/>
    </xf>
    <xf numFmtId="0" fontId="1" fillId="2" borderId="7" xfId="0" applyFont="1" applyFill="1" applyBorder="1" applyAlignment="1">
      <alignment horizontal="left" vertical="center" wrapText="1"/>
    </xf>
    <xf numFmtId="0" fontId="1" fillId="2" borderId="8" xfId="0" applyFont="1" applyFill="1" applyBorder="1" applyAlignment="1">
      <alignment horizontal="left" vertical="center" wrapText="1"/>
    </xf>
    <xf numFmtId="0" fontId="1" fillId="2" borderId="11" xfId="0" applyFont="1" applyFill="1" applyBorder="1" applyAlignment="1">
      <alignment horizontal="left" vertical="center" wrapText="1"/>
    </xf>
    <xf numFmtId="0" fontId="1" fillId="2" borderId="12" xfId="0" applyFont="1" applyFill="1" applyBorder="1" applyAlignment="1">
      <alignment horizontal="left" vertical="center" wrapText="1"/>
    </xf>
    <xf numFmtId="0" fontId="1" fillId="2" borderId="13" xfId="0" applyFont="1" applyFill="1" applyBorder="1" applyAlignment="1">
      <alignment horizontal="left" vertical="center" wrapText="1"/>
    </xf>
    <xf numFmtId="0" fontId="6" fillId="0" borderId="11" xfId="0" applyFont="1" applyBorder="1" applyAlignment="1">
      <alignment horizontal="left" vertical="center" wrapText="1"/>
    </xf>
    <xf numFmtId="0" fontId="6" fillId="0" borderId="12" xfId="0" applyFont="1" applyBorder="1" applyAlignment="1">
      <alignment horizontal="left" vertical="center" wrapText="1"/>
    </xf>
    <xf numFmtId="0" fontId="9" fillId="0" borderId="6" xfId="0" applyFont="1" applyBorder="1" applyAlignment="1">
      <alignment horizontal="left" vertical="center"/>
    </xf>
    <xf numFmtId="0" fontId="9" fillId="0" borderId="7" xfId="0" applyFont="1" applyBorder="1" applyAlignment="1">
      <alignment horizontal="left" vertical="center"/>
    </xf>
    <xf numFmtId="0" fontId="9" fillId="0" borderId="8" xfId="0" applyFont="1" applyBorder="1" applyAlignment="1">
      <alignment horizontal="left" vertical="center"/>
    </xf>
    <xf numFmtId="0" fontId="9" fillId="0" borderId="3" xfId="0" applyFont="1" applyBorder="1" applyAlignment="1">
      <alignment horizontal="center" vertical="center"/>
    </xf>
    <xf numFmtId="0" fontId="9" fillId="0" borderId="5" xfId="0" applyFont="1" applyBorder="1" applyAlignment="1">
      <alignment horizontal="center" vertical="center"/>
    </xf>
    <xf numFmtId="0" fontId="1" fillId="5" borderId="6" xfId="0" applyFont="1" applyFill="1" applyBorder="1" applyAlignment="1">
      <alignment horizontal="left" vertical="center" wrapText="1"/>
    </xf>
    <xf numFmtId="0" fontId="1" fillId="5" borderId="7" xfId="0" applyFont="1" applyFill="1" applyBorder="1" applyAlignment="1">
      <alignment horizontal="left" vertical="center" wrapText="1"/>
    </xf>
    <xf numFmtId="0" fontId="1" fillId="5" borderId="8" xfId="0" applyFont="1" applyFill="1" applyBorder="1" applyAlignment="1">
      <alignment horizontal="left" vertical="center" wrapText="1"/>
    </xf>
    <xf numFmtId="0" fontId="1" fillId="5" borderId="3" xfId="0" applyFont="1" applyFill="1" applyBorder="1" applyAlignment="1">
      <alignment horizontal="left" vertical="center" wrapText="1"/>
    </xf>
    <xf numFmtId="0" fontId="1" fillId="5" borderId="5" xfId="0" applyFont="1" applyFill="1" applyBorder="1" applyAlignment="1">
      <alignment horizontal="left" vertical="center" wrapText="1"/>
    </xf>
    <xf numFmtId="0" fontId="1" fillId="5" borderId="2" xfId="0" applyFont="1" applyFill="1" applyBorder="1" applyAlignment="1">
      <alignment horizontal="left" vertical="center" wrapText="1"/>
    </xf>
    <xf numFmtId="0" fontId="22" fillId="0" borderId="0" xfId="0" applyFont="1" applyAlignment="1">
      <alignment horizontal="left" vertical="top" wrapText="1"/>
    </xf>
    <xf numFmtId="0" fontId="1" fillId="0" borderId="2" xfId="0" applyFont="1" applyBorder="1" applyAlignment="1">
      <alignment horizontal="center" vertical="center" wrapText="1"/>
    </xf>
    <xf numFmtId="0" fontId="9" fillId="0" borderId="6" xfId="0" applyFont="1" applyBorder="1" applyAlignment="1">
      <alignment horizontal="left" vertical="center" wrapText="1"/>
    </xf>
    <xf numFmtId="0" fontId="9" fillId="0" borderId="8" xfId="0" applyFont="1" applyBorder="1" applyAlignment="1">
      <alignment horizontal="left" vertical="center" wrapText="1"/>
    </xf>
    <xf numFmtId="0" fontId="9" fillId="0" borderId="9" xfId="0" applyFont="1" applyBorder="1" applyAlignment="1">
      <alignment horizontal="left" vertical="center" wrapText="1"/>
    </xf>
    <xf numFmtId="0" fontId="9" fillId="0" borderId="10" xfId="0" applyFont="1" applyBorder="1" applyAlignment="1">
      <alignment horizontal="left" vertical="center" wrapText="1"/>
    </xf>
    <xf numFmtId="0" fontId="17" fillId="0" borderId="3" xfId="0" applyFont="1" applyBorder="1" applyAlignment="1">
      <alignment horizontal="center" wrapText="1"/>
    </xf>
    <xf numFmtId="0" fontId="17" fillId="0" borderId="4" xfId="0" applyFont="1" applyBorder="1" applyAlignment="1">
      <alignment horizontal="center" wrapText="1"/>
    </xf>
    <xf numFmtId="0" fontId="17" fillId="0" borderId="18" xfId="0" applyFont="1" applyBorder="1" applyAlignment="1">
      <alignment horizontal="center" wrapText="1"/>
    </xf>
    <xf numFmtId="0" fontId="9" fillId="0" borderId="6" xfId="0" applyFont="1" applyBorder="1" applyAlignment="1">
      <alignment horizontal="center" vertical="center" wrapText="1"/>
    </xf>
    <xf numFmtId="0" fontId="9" fillId="0" borderId="8" xfId="0" applyFont="1" applyBorder="1" applyAlignment="1">
      <alignment horizontal="center" vertical="center" wrapText="1"/>
    </xf>
    <xf numFmtId="0" fontId="9" fillId="0" borderId="9" xfId="0" applyFont="1" applyBorder="1" applyAlignment="1">
      <alignment horizontal="center" vertical="center" wrapText="1"/>
    </xf>
    <xf numFmtId="0" fontId="9" fillId="0" borderId="10" xfId="0" applyFont="1" applyBorder="1" applyAlignment="1">
      <alignment horizontal="center" vertical="center" wrapText="1"/>
    </xf>
    <xf numFmtId="0" fontId="9" fillId="0" borderId="1" xfId="0" applyFont="1" applyBorder="1" applyAlignment="1">
      <alignment horizontal="center" vertical="center" wrapText="1"/>
    </xf>
    <xf numFmtId="0" fontId="9" fillId="0" borderId="15" xfId="0" applyFont="1" applyBorder="1" applyAlignment="1">
      <alignment horizontal="center" vertical="center" wrapText="1"/>
    </xf>
    <xf numFmtId="0" fontId="5" fillId="2" borderId="2" xfId="0" applyFont="1" applyFill="1" applyBorder="1" applyAlignment="1">
      <alignment horizontal="left" vertical="top"/>
    </xf>
    <xf numFmtId="0" fontId="11" fillId="0" borderId="6" xfId="0" applyFont="1" applyBorder="1" applyAlignment="1">
      <alignment horizontal="right" vertical="top" wrapText="1"/>
    </xf>
    <xf numFmtId="0" fontId="11" fillId="0" borderId="7" xfId="0" applyFont="1" applyBorder="1" applyAlignment="1">
      <alignment horizontal="right" vertical="top" wrapText="1"/>
    </xf>
    <xf numFmtId="0" fontId="11" fillId="0" borderId="8" xfId="0" applyFont="1" applyBorder="1" applyAlignment="1">
      <alignment horizontal="right" vertical="top" wrapText="1"/>
    </xf>
    <xf numFmtId="0" fontId="5" fillId="2" borderId="14" xfId="0" applyFont="1" applyFill="1" applyBorder="1" applyAlignment="1">
      <alignment horizontal="left" vertical="top"/>
    </xf>
    <xf numFmtId="0" fontId="9" fillId="0" borderId="2" xfId="0" applyFont="1" applyBorder="1" applyAlignment="1">
      <alignment horizontal="left" vertical="center" wrapText="1"/>
    </xf>
    <xf numFmtId="0" fontId="9" fillId="0" borderId="14" xfId="0" applyFont="1" applyBorder="1" applyAlignment="1">
      <alignment horizontal="center" vertical="center" wrapText="1"/>
    </xf>
    <xf numFmtId="0" fontId="9" fillId="0" borderId="5" xfId="0" applyFont="1" applyBorder="1" applyAlignment="1">
      <alignment horizontal="center" vertical="center" wrapText="1"/>
    </xf>
    <xf numFmtId="0" fontId="9" fillId="11" borderId="3" xfId="0" applyFont="1" applyFill="1" applyBorder="1" applyAlignment="1">
      <alignment horizontal="center" vertical="center" wrapText="1"/>
    </xf>
    <xf numFmtId="0" fontId="9" fillId="11" borderId="5" xfId="0" applyFont="1" applyFill="1" applyBorder="1" applyAlignment="1">
      <alignment horizontal="center" vertical="center" wrapText="1"/>
    </xf>
    <xf numFmtId="0" fontId="5" fillId="0" borderId="0" xfId="0" applyFont="1" applyAlignment="1">
      <alignment horizontal="left" wrapText="1"/>
    </xf>
    <xf numFmtId="0" fontId="6" fillId="0" borderId="12" xfId="0" applyFont="1" applyBorder="1" applyAlignment="1">
      <alignment horizontal="center"/>
    </xf>
    <xf numFmtId="0" fontId="6" fillId="0" borderId="2" xfId="0" applyFont="1" applyBorder="1" applyAlignment="1">
      <alignment horizontal="center"/>
    </xf>
    <xf numFmtId="0" fontId="5" fillId="2" borderId="6" xfId="0" applyFont="1" applyFill="1" applyBorder="1" applyAlignment="1">
      <alignment horizontal="left" vertical="top"/>
    </xf>
    <xf numFmtId="0" fontId="5" fillId="2" borderId="7" xfId="0" applyFont="1" applyFill="1" applyBorder="1" applyAlignment="1">
      <alignment horizontal="left" vertical="top"/>
    </xf>
    <xf numFmtId="0" fontId="5" fillId="2" borderId="8" xfId="0" applyFont="1" applyFill="1" applyBorder="1" applyAlignment="1">
      <alignment horizontal="left" vertical="top"/>
    </xf>
    <xf numFmtId="0" fontId="5" fillId="2" borderId="9" xfId="0" applyFont="1" applyFill="1" applyBorder="1" applyAlignment="1">
      <alignment horizontal="left" vertical="top"/>
    </xf>
    <xf numFmtId="0" fontId="5" fillId="2" borderId="0" xfId="0" applyFont="1" applyFill="1" applyAlignment="1">
      <alignment horizontal="left" vertical="top"/>
    </xf>
    <xf numFmtId="0" fontId="5" fillId="2" borderId="10" xfId="0" applyFont="1" applyFill="1" applyBorder="1" applyAlignment="1">
      <alignment horizontal="left" vertical="top"/>
    </xf>
    <xf numFmtId="0" fontId="6" fillId="0" borderId="3" xfId="0" applyFont="1" applyBorder="1" applyAlignment="1">
      <alignment horizontal="left" vertical="top" wrapText="1"/>
    </xf>
    <xf numFmtId="0" fontId="6" fillId="0" borderId="4" xfId="0" applyFont="1" applyBorder="1" applyAlignment="1">
      <alignment horizontal="left" vertical="top" wrapText="1"/>
    </xf>
    <xf numFmtId="0" fontId="6" fillId="0" borderId="5" xfId="0" applyFont="1" applyBorder="1" applyAlignment="1">
      <alignment horizontal="left" vertical="top" wrapText="1"/>
    </xf>
    <xf numFmtId="0" fontId="5" fillId="0" borderId="2" xfId="0" applyFont="1" applyBorder="1" applyAlignment="1">
      <alignment horizontal="center" vertical="center"/>
    </xf>
    <xf numFmtId="0" fontId="5" fillId="0" borderId="22" xfId="0" applyFont="1" applyBorder="1" applyAlignment="1">
      <alignment horizontal="center" vertical="center"/>
    </xf>
    <xf numFmtId="0" fontId="5" fillId="0" borderId="25" xfId="0" applyFont="1" applyBorder="1" applyAlignment="1">
      <alignment horizontal="center" vertical="center"/>
    </xf>
    <xf numFmtId="0" fontId="5" fillId="0" borderId="27" xfId="0" applyFont="1" applyBorder="1" applyAlignment="1">
      <alignment horizontal="center" vertical="center"/>
    </xf>
    <xf numFmtId="3" fontId="34" fillId="13" borderId="7" xfId="0" applyNumberFormat="1" applyFont="1" applyFill="1" applyBorder="1" applyAlignment="1"/>
    <xf numFmtId="0" fontId="34" fillId="13" borderId="7" xfId="0" applyFont="1" applyFill="1" applyBorder="1" applyAlignment="1"/>
    <xf numFmtId="0" fontId="50" fillId="10" borderId="0" xfId="0" applyFont="1" applyFill="1" applyAlignment="1"/>
    <xf numFmtId="0" fontId="34" fillId="14" borderId="0" xfId="0" applyFont="1" applyFill="1" applyAlignment="1"/>
    <xf numFmtId="0" fontId="34" fillId="0" borderId="0" xfId="0" applyFont="1" applyAlignme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 Id="rId30"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5.5</c:v>
                </c:pt>
                <c:pt idx="1">
                  <c:v>4</c:v>
                </c:pt>
                <c:pt idx="2">
                  <c:v>11.5</c:v>
                </c:pt>
                <c:pt idx="3">
                  <c:v>7.5</c:v>
                </c:pt>
                <c:pt idx="4">
                  <c:v>5.5</c:v>
                </c:pt>
                <c:pt idx="5">
                  <c:v>6</c:v>
                </c:pt>
                <c:pt idx="6">
                  <c:v>6</c:v>
                </c:pt>
                <c:pt idx="7">
                  <c:v>8</c:v>
                </c:pt>
                <c:pt idx="8">
                  <c:v>7.5</c:v>
                </c:pt>
                <c:pt idx="9">
                  <c:v>4</c:v>
                </c:pt>
                <c:pt idx="10">
                  <c:v>4</c:v>
                </c:pt>
                <c:pt idx="11">
                  <c:v>3.5</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21</c:v>
                </c:pt>
                <c:pt idx="1">
                  <c:v>16</c:v>
                </c:pt>
                <c:pt idx="2">
                  <c:v>15</c:v>
                </c:pt>
                <c:pt idx="3">
                  <c:v>16</c:v>
                </c:pt>
                <c:pt idx="4">
                  <c:v>21</c:v>
                </c:pt>
                <c:pt idx="5">
                  <c:v>17</c:v>
                </c:pt>
                <c:pt idx="6">
                  <c:v>22</c:v>
                </c:pt>
                <c:pt idx="7">
                  <c:v>22</c:v>
                </c:pt>
                <c:pt idx="8">
                  <c:v>22</c:v>
                </c:pt>
                <c:pt idx="9">
                  <c:v>13</c:v>
                </c:pt>
                <c:pt idx="10">
                  <c:v>16</c:v>
                </c:pt>
                <c:pt idx="11">
                  <c:v>11</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0.00</c:formatCode>
                <c:ptCount val="12"/>
                <c:pt idx="0">
                  <c:v>4.9850000000000003</c:v>
                </c:pt>
                <c:pt idx="1">
                  <c:v>4.05</c:v>
                </c:pt>
                <c:pt idx="2">
                  <c:v>5.0350000000000001</c:v>
                </c:pt>
                <c:pt idx="3">
                  <c:v>4.7799999999999994</c:v>
                </c:pt>
                <c:pt idx="4">
                  <c:v>3.355</c:v>
                </c:pt>
                <c:pt idx="5">
                  <c:v>6.27</c:v>
                </c:pt>
                <c:pt idx="6">
                  <c:v>5.74</c:v>
                </c:pt>
                <c:pt idx="7">
                  <c:v>7.84</c:v>
                </c:pt>
                <c:pt idx="8">
                  <c:v>7.58</c:v>
                </c:pt>
                <c:pt idx="9">
                  <c:v>1.885</c:v>
                </c:pt>
                <c:pt idx="10">
                  <c:v>3.6349999999999998</c:v>
                </c:pt>
                <c:pt idx="11">
                  <c:v>3.4699999999999998</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8</c:v>
                </c:pt>
                <c:pt idx="1">
                  <c:v>6</c:v>
                </c:pt>
                <c:pt idx="2">
                  <c:v>9</c:v>
                </c:pt>
                <c:pt idx="3">
                  <c:v>8</c:v>
                </c:pt>
                <c:pt idx="4">
                  <c:v>9</c:v>
                </c:pt>
                <c:pt idx="5">
                  <c:v>8</c:v>
                </c:pt>
                <c:pt idx="6">
                  <c:v>9</c:v>
                </c:pt>
                <c:pt idx="7">
                  <c:v>9</c:v>
                </c:pt>
                <c:pt idx="8">
                  <c:v>8</c:v>
                </c:pt>
                <c:pt idx="9">
                  <c:v>7</c:v>
                </c:pt>
                <c:pt idx="10">
                  <c:v>7</c:v>
                </c:pt>
                <c:pt idx="11">
                  <c:v>6</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42.5</c:v>
                </c:pt>
                <c:pt idx="1">
                  <c:v>45</c:v>
                </c:pt>
                <c:pt idx="2">
                  <c:v>42</c:v>
                </c:pt>
                <c:pt idx="3">
                  <c:v>37.5</c:v>
                </c:pt>
                <c:pt idx="4">
                  <c:v>42</c:v>
                </c:pt>
                <c:pt idx="5">
                  <c:v>42</c:v>
                </c:pt>
                <c:pt idx="6">
                  <c:v>40</c:v>
                </c:pt>
                <c:pt idx="7">
                  <c:v>32</c:v>
                </c:pt>
                <c:pt idx="8">
                  <c:v>31.5</c:v>
                </c:pt>
                <c:pt idx="9">
                  <c:v>40</c:v>
                </c:pt>
                <c:pt idx="10">
                  <c:v>39.5</c:v>
                </c:pt>
                <c:pt idx="11">
                  <c:v>39</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94</c:v>
                </c:pt>
                <c:pt idx="1">
                  <c:v>130</c:v>
                </c:pt>
                <c:pt idx="2">
                  <c:v>119</c:v>
                </c:pt>
                <c:pt idx="3">
                  <c:v>87</c:v>
                </c:pt>
                <c:pt idx="4">
                  <c:v>100</c:v>
                </c:pt>
                <c:pt idx="5">
                  <c:v>92</c:v>
                </c:pt>
                <c:pt idx="6">
                  <c:v>85</c:v>
                </c:pt>
                <c:pt idx="7">
                  <c:v>96</c:v>
                </c:pt>
                <c:pt idx="8">
                  <c:v>89</c:v>
                </c:pt>
                <c:pt idx="9">
                  <c:v>89</c:v>
                </c:pt>
                <c:pt idx="10">
                  <c:v>152</c:v>
                </c:pt>
                <c:pt idx="11">
                  <c:v>167</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0.00</c:formatCode>
                <c:ptCount val="12"/>
                <c:pt idx="0">
                  <c:v>38.564999999999998</c:v>
                </c:pt>
                <c:pt idx="1">
                  <c:v>44.84</c:v>
                </c:pt>
                <c:pt idx="2">
                  <c:v>41.325000000000003</c:v>
                </c:pt>
                <c:pt idx="3">
                  <c:v>24.765000000000001</c:v>
                </c:pt>
                <c:pt idx="4">
                  <c:v>24.58</c:v>
                </c:pt>
                <c:pt idx="5">
                  <c:v>41.32</c:v>
                </c:pt>
                <c:pt idx="6">
                  <c:v>39.305</c:v>
                </c:pt>
                <c:pt idx="7">
                  <c:v>31.884999999999998</c:v>
                </c:pt>
                <c:pt idx="8">
                  <c:v>31.7</c:v>
                </c:pt>
                <c:pt idx="9">
                  <c:v>18.05</c:v>
                </c:pt>
                <c:pt idx="10">
                  <c:v>37.92</c:v>
                </c:pt>
                <c:pt idx="11">
                  <c:v>38.760000000000005</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45</c:v>
                </c:pt>
                <c:pt idx="1">
                  <c:v>46</c:v>
                </c:pt>
                <c:pt idx="2">
                  <c:v>45</c:v>
                </c:pt>
                <c:pt idx="3">
                  <c:v>45</c:v>
                </c:pt>
                <c:pt idx="4">
                  <c:v>46</c:v>
                </c:pt>
                <c:pt idx="5">
                  <c:v>45</c:v>
                </c:pt>
                <c:pt idx="6">
                  <c:v>45</c:v>
                </c:pt>
                <c:pt idx="7">
                  <c:v>45</c:v>
                </c:pt>
                <c:pt idx="8">
                  <c:v>45</c:v>
                </c:pt>
                <c:pt idx="9">
                  <c:v>45</c:v>
                </c:pt>
                <c:pt idx="10">
                  <c:v>45</c:v>
                </c:pt>
                <c:pt idx="11">
                  <c:v>45</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168</c:v>
                </c:pt>
                <c:pt idx="1">
                  <c:v>168</c:v>
                </c:pt>
                <c:pt idx="2">
                  <c:v>167</c:v>
                </c:pt>
                <c:pt idx="3">
                  <c:v>167</c:v>
                </c:pt>
                <c:pt idx="4">
                  <c:v>166</c:v>
                </c:pt>
                <c:pt idx="5">
                  <c:v>168.5</c:v>
                </c:pt>
                <c:pt idx="6">
                  <c:v>175.5</c:v>
                </c:pt>
                <c:pt idx="7">
                  <c:v>172</c:v>
                </c:pt>
                <c:pt idx="8">
                  <c:v>171</c:v>
                </c:pt>
                <c:pt idx="9">
                  <c:v>175.5</c:v>
                </c:pt>
                <c:pt idx="10">
                  <c:v>174</c:v>
                </c:pt>
                <c:pt idx="11">
                  <c:v>173</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219</c:v>
                </c:pt>
                <c:pt idx="1">
                  <c:v>233</c:v>
                </c:pt>
                <c:pt idx="2">
                  <c:v>234</c:v>
                </c:pt>
                <c:pt idx="3">
                  <c:v>195</c:v>
                </c:pt>
                <c:pt idx="4">
                  <c:v>247</c:v>
                </c:pt>
                <c:pt idx="5">
                  <c:v>220</c:v>
                </c:pt>
                <c:pt idx="6">
                  <c:v>228</c:v>
                </c:pt>
                <c:pt idx="7">
                  <c:v>237</c:v>
                </c:pt>
                <c:pt idx="8">
                  <c:v>236</c:v>
                </c:pt>
                <c:pt idx="9">
                  <c:v>241</c:v>
                </c:pt>
                <c:pt idx="10">
                  <c:v>264</c:v>
                </c:pt>
                <c:pt idx="11">
                  <c:v>270</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0.00</c:formatCode>
                <c:ptCount val="12"/>
                <c:pt idx="0">
                  <c:v>151.77500000000001</c:v>
                </c:pt>
                <c:pt idx="1">
                  <c:v>164.66</c:v>
                </c:pt>
                <c:pt idx="2">
                  <c:v>164.35500000000002</c:v>
                </c:pt>
                <c:pt idx="3">
                  <c:v>108.15</c:v>
                </c:pt>
                <c:pt idx="4">
                  <c:v>96.034999999999997</c:v>
                </c:pt>
                <c:pt idx="5">
                  <c:v>168.185</c:v>
                </c:pt>
                <c:pt idx="6">
                  <c:v>172.465</c:v>
                </c:pt>
                <c:pt idx="7">
                  <c:v>171.69499999999999</c:v>
                </c:pt>
                <c:pt idx="8">
                  <c:v>171.10000000000002</c:v>
                </c:pt>
                <c:pt idx="9">
                  <c:v>79.13</c:v>
                </c:pt>
                <c:pt idx="10">
                  <c:v>174.13499999999999</c:v>
                </c:pt>
                <c:pt idx="11">
                  <c:v>170.13</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177</c:v>
                </c:pt>
                <c:pt idx="1">
                  <c:v>174</c:v>
                </c:pt>
                <c:pt idx="2">
                  <c:v>179</c:v>
                </c:pt>
                <c:pt idx="3">
                  <c:v>178</c:v>
                </c:pt>
                <c:pt idx="4">
                  <c:v>179</c:v>
                </c:pt>
                <c:pt idx="5">
                  <c:v>182</c:v>
                </c:pt>
                <c:pt idx="6">
                  <c:v>189</c:v>
                </c:pt>
                <c:pt idx="7">
                  <c:v>181</c:v>
                </c:pt>
                <c:pt idx="8">
                  <c:v>176</c:v>
                </c:pt>
                <c:pt idx="9">
                  <c:v>188</c:v>
                </c:pt>
                <c:pt idx="10">
                  <c:v>184</c:v>
                </c:pt>
                <c:pt idx="11">
                  <c:v>179</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c:v>
                </c:pt>
                <c:pt idx="1">
                  <c:v>0</c:v>
                </c:pt>
                <c:pt idx="2">
                  <c:v>0</c:v>
                </c:pt>
                <c:pt idx="3">
                  <c:v>0.5</c:v>
                </c:pt>
                <c:pt idx="4">
                  <c:v>0.5</c:v>
                </c:pt>
                <c:pt idx="5">
                  <c:v>0.5</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6</c:v>
                </c:pt>
                <c:pt idx="1">
                  <c:v>2</c:v>
                </c:pt>
                <c:pt idx="2">
                  <c:v>4</c:v>
                </c:pt>
                <c:pt idx="3">
                  <c:v>10</c:v>
                </c:pt>
                <c:pt idx="4">
                  <c:v>5</c:v>
                </c:pt>
                <c:pt idx="5">
                  <c:v>5</c:v>
                </c:pt>
                <c:pt idx="6">
                  <c:v>11</c:v>
                </c:pt>
                <c:pt idx="7">
                  <c:v>5</c:v>
                </c:pt>
                <c:pt idx="8">
                  <c:v>3</c:v>
                </c:pt>
                <c:pt idx="9">
                  <c:v>36</c:v>
                </c:pt>
                <c:pt idx="10">
                  <c:v>5</c:v>
                </c:pt>
                <c:pt idx="11">
                  <c:v>15</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0.00</c:formatCode>
                <c:ptCount val="12"/>
                <c:pt idx="0">
                  <c:v>4.4999999999999998E-2</c:v>
                </c:pt>
                <c:pt idx="1">
                  <c:v>9.0000000000000011E-2</c:v>
                </c:pt>
                <c:pt idx="2">
                  <c:v>0</c:v>
                </c:pt>
                <c:pt idx="3">
                  <c:v>0.15</c:v>
                </c:pt>
                <c:pt idx="4">
                  <c:v>0.27500000000000002</c:v>
                </c:pt>
                <c:pt idx="5">
                  <c:v>0.4</c:v>
                </c:pt>
                <c:pt idx="6">
                  <c:v>0.17499999999999999</c:v>
                </c:pt>
                <c:pt idx="7">
                  <c:v>0.115</c:v>
                </c:pt>
                <c:pt idx="8">
                  <c:v>0</c:v>
                </c:pt>
                <c:pt idx="9">
                  <c:v>0.11</c:v>
                </c:pt>
                <c:pt idx="10">
                  <c:v>6.5000000000000002E-2</c:v>
                </c:pt>
                <c:pt idx="11">
                  <c:v>4.4999999999999998E-2</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2</c:v>
                </c:pt>
                <c:pt idx="1">
                  <c:v>1</c:v>
                </c:pt>
                <c:pt idx="2">
                  <c:v>0</c:v>
                </c:pt>
                <c:pt idx="3">
                  <c:v>2</c:v>
                </c:pt>
                <c:pt idx="4">
                  <c:v>3</c:v>
                </c:pt>
                <c:pt idx="5">
                  <c:v>2</c:v>
                </c:pt>
                <c:pt idx="6">
                  <c:v>3</c:v>
                </c:pt>
                <c:pt idx="7">
                  <c:v>1</c:v>
                </c:pt>
                <c:pt idx="8">
                  <c:v>0</c:v>
                </c:pt>
                <c:pt idx="9">
                  <c:v>3</c:v>
                </c:pt>
                <c:pt idx="10">
                  <c:v>2</c:v>
                </c:pt>
                <c:pt idx="11">
                  <c:v>2</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1</c:v>
                </c:pt>
                <c:pt idx="1">
                  <c:v>1.5</c:v>
                </c:pt>
                <c:pt idx="2">
                  <c:v>1.5</c:v>
                </c:pt>
                <c:pt idx="3">
                  <c:v>2.5</c:v>
                </c:pt>
                <c:pt idx="4">
                  <c:v>0.5</c:v>
                </c:pt>
                <c:pt idx="5">
                  <c:v>1</c:v>
                </c:pt>
                <c:pt idx="6">
                  <c:v>0.5</c:v>
                </c:pt>
                <c:pt idx="7">
                  <c:v>1</c:v>
                </c:pt>
                <c:pt idx="8">
                  <c:v>1.5</c:v>
                </c:pt>
                <c:pt idx="9">
                  <c:v>1</c:v>
                </c:pt>
                <c:pt idx="10">
                  <c:v>0</c:v>
                </c:pt>
                <c:pt idx="11">
                  <c:v>0.5</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14</c:v>
                </c:pt>
                <c:pt idx="1">
                  <c:v>7</c:v>
                </c:pt>
                <c:pt idx="2">
                  <c:v>11</c:v>
                </c:pt>
                <c:pt idx="3">
                  <c:v>5</c:v>
                </c:pt>
                <c:pt idx="4">
                  <c:v>20</c:v>
                </c:pt>
                <c:pt idx="5">
                  <c:v>17</c:v>
                </c:pt>
                <c:pt idx="6">
                  <c:v>4</c:v>
                </c:pt>
                <c:pt idx="7">
                  <c:v>9</c:v>
                </c:pt>
                <c:pt idx="8">
                  <c:v>5</c:v>
                </c:pt>
                <c:pt idx="9">
                  <c:v>8</c:v>
                </c:pt>
                <c:pt idx="10">
                  <c:v>1</c:v>
                </c:pt>
                <c:pt idx="11">
                  <c:v>1</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0.00</c:formatCode>
                <c:ptCount val="12"/>
                <c:pt idx="0">
                  <c:v>1.02</c:v>
                </c:pt>
                <c:pt idx="1">
                  <c:v>1.49</c:v>
                </c:pt>
                <c:pt idx="2">
                  <c:v>1.77</c:v>
                </c:pt>
                <c:pt idx="3">
                  <c:v>1.37</c:v>
                </c:pt>
                <c:pt idx="4">
                  <c:v>0.435</c:v>
                </c:pt>
                <c:pt idx="5">
                  <c:v>1.0649999999999999</c:v>
                </c:pt>
                <c:pt idx="6">
                  <c:v>0.64500000000000002</c:v>
                </c:pt>
                <c:pt idx="7">
                  <c:v>1</c:v>
                </c:pt>
                <c:pt idx="8">
                  <c:v>1.6</c:v>
                </c:pt>
                <c:pt idx="9">
                  <c:v>0.45</c:v>
                </c:pt>
                <c:pt idx="10">
                  <c:v>0.185</c:v>
                </c:pt>
                <c:pt idx="11">
                  <c:v>0.40500000000000003</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3</c:v>
                </c:pt>
                <c:pt idx="1">
                  <c:v>6</c:v>
                </c:pt>
                <c:pt idx="2">
                  <c:v>8</c:v>
                </c:pt>
                <c:pt idx="3">
                  <c:v>4</c:v>
                </c:pt>
                <c:pt idx="4">
                  <c:v>2</c:v>
                </c:pt>
                <c:pt idx="5">
                  <c:v>3</c:v>
                </c:pt>
                <c:pt idx="6">
                  <c:v>2</c:v>
                </c:pt>
                <c:pt idx="7">
                  <c:v>3</c:v>
                </c:pt>
                <c:pt idx="8">
                  <c:v>4</c:v>
                </c:pt>
                <c:pt idx="9">
                  <c:v>4</c:v>
                </c:pt>
                <c:pt idx="10">
                  <c:v>1</c:v>
                </c:pt>
                <c:pt idx="11">
                  <c:v>1</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CO!$B$6</c:f>
              <c:strCache>
                <c:ptCount val="1"/>
                <c:pt idx="0">
                  <c:v>1/2 hourly CO ELV</c:v>
                </c:pt>
              </c:strCache>
            </c:strRef>
          </c:tx>
          <c:spPr>
            <a:ln>
              <a:prstDash val="dash"/>
            </a:ln>
          </c:spPr>
          <c:marker>
            <c:symbol val="none"/>
          </c:marker>
          <c:cat>
            <c:strRef>
              <c:f>CO!$A$7:$A$18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CO!$B$7:$B$18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0-DF93-4E57-BFCF-EC3D33E6D8F9}"/>
            </c:ext>
          </c:extLst>
        </c:ser>
        <c:ser>
          <c:idx val="1"/>
          <c:order val="1"/>
          <c:tx>
            <c:strRef>
              <c:f>CO!$C$6</c:f>
              <c:strCache>
                <c:ptCount val="1"/>
                <c:pt idx="0">
                  <c:v>Monthly 1/2 hourly mean</c:v>
                </c:pt>
              </c:strCache>
            </c:strRef>
          </c:tx>
          <c:spPr>
            <a:ln w="15875"/>
          </c:spPr>
          <c:marker>
            <c:symbol val="none"/>
          </c:marker>
          <c:cat>
            <c:strRef>
              <c:f>CO!$A$7:$A$18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CO!$C$7:$C$18</c:f>
              <c:numCache>
                <c:formatCode>General</c:formatCode>
                <c:ptCount val="12"/>
                <c:pt idx="0">
                  <c:v>3</c:v>
                </c:pt>
                <c:pt idx="1">
                  <c:v>3</c:v>
                </c:pt>
                <c:pt idx="2">
                  <c:v>3</c:v>
                </c:pt>
                <c:pt idx="3">
                  <c:v>2</c:v>
                </c:pt>
                <c:pt idx="4">
                  <c:v>0.5</c:v>
                </c:pt>
                <c:pt idx="5">
                  <c:v>1</c:v>
                </c:pt>
                <c:pt idx="6">
                  <c:v>7</c:v>
                </c:pt>
                <c:pt idx="7">
                  <c:v>7</c:v>
                </c:pt>
                <c:pt idx="8">
                  <c:v>7</c:v>
                </c:pt>
                <c:pt idx="9">
                  <c:v>9</c:v>
                </c:pt>
                <c:pt idx="10">
                  <c:v>7</c:v>
                </c:pt>
                <c:pt idx="11">
                  <c:v>7.5</c:v>
                </c:pt>
              </c:numCache>
            </c:numRef>
          </c:val>
          <c:smooth val="0"/>
          <c:extLst>
            <c:ext xmlns:c16="http://schemas.microsoft.com/office/drawing/2014/chart" uri="{C3380CC4-5D6E-409C-BE32-E72D297353CC}">
              <c16:uniqueId val="{00000001-DF93-4E57-BFCF-EC3D33E6D8F9}"/>
            </c:ext>
          </c:extLst>
        </c:ser>
        <c:ser>
          <c:idx val="2"/>
          <c:order val="2"/>
          <c:tx>
            <c:strRef>
              <c:f>CO!$D$6</c:f>
              <c:strCache>
                <c:ptCount val="1"/>
                <c:pt idx="0">
                  <c:v>Highest 1/2 hourly maximum</c:v>
                </c:pt>
              </c:strCache>
            </c:strRef>
          </c:tx>
          <c:spPr>
            <a:ln>
              <a:noFill/>
            </a:ln>
          </c:spPr>
          <c:marker>
            <c:symbol val="square"/>
            <c:size val="5"/>
          </c:marker>
          <c:cat>
            <c:strRef>
              <c:f>CO!$A$7:$A$18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CO!$D$7:$D$18</c:f>
              <c:numCache>
                <c:formatCode>General</c:formatCode>
                <c:ptCount val="12"/>
                <c:pt idx="0">
                  <c:v>214</c:v>
                </c:pt>
                <c:pt idx="1">
                  <c:v>79</c:v>
                </c:pt>
                <c:pt idx="2">
                  <c:v>56</c:v>
                </c:pt>
                <c:pt idx="3">
                  <c:v>108</c:v>
                </c:pt>
                <c:pt idx="4">
                  <c:v>65</c:v>
                </c:pt>
                <c:pt idx="5">
                  <c:v>98</c:v>
                </c:pt>
                <c:pt idx="6">
                  <c:v>419</c:v>
                </c:pt>
                <c:pt idx="7">
                  <c:v>251</c:v>
                </c:pt>
                <c:pt idx="8">
                  <c:v>92</c:v>
                </c:pt>
                <c:pt idx="9">
                  <c:v>880</c:v>
                </c:pt>
                <c:pt idx="10">
                  <c:v>60</c:v>
                </c:pt>
                <c:pt idx="11">
                  <c:v>225</c:v>
                </c:pt>
              </c:numCache>
            </c:numRef>
          </c:val>
          <c:smooth val="0"/>
          <c:extLst>
            <c:ext xmlns:c16="http://schemas.microsoft.com/office/drawing/2014/chart" uri="{C3380CC4-5D6E-409C-BE32-E72D297353CC}">
              <c16:uniqueId val="{00000002-DF93-4E57-BFCF-EC3D33E6D8F9}"/>
            </c:ext>
          </c:extLst>
        </c:ser>
        <c:ser>
          <c:idx val="3"/>
          <c:order val="3"/>
          <c:tx>
            <c:strRef>
              <c:f>CO!$E$6</c:f>
              <c:strCache>
                <c:ptCount val="1"/>
                <c:pt idx="0">
                  <c:v>Daily CO ELV</c:v>
                </c:pt>
              </c:strCache>
            </c:strRef>
          </c:tx>
          <c:spPr>
            <a:ln>
              <a:prstDash val="dash"/>
            </a:ln>
          </c:spPr>
          <c:marker>
            <c:symbol val="none"/>
          </c:marker>
          <c:cat>
            <c:strRef>
              <c:f>CO!$A$7:$A$18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DF93-4E57-BFCF-EC3D33E6D8F9}"/>
            </c:ext>
          </c:extLst>
        </c:ser>
        <c:ser>
          <c:idx val="4"/>
          <c:order val="4"/>
          <c:tx>
            <c:strRef>
              <c:f>CO!$F$6</c:f>
              <c:strCache>
                <c:ptCount val="1"/>
                <c:pt idx="0">
                  <c:v>Monthly daily mean</c:v>
                </c:pt>
              </c:strCache>
            </c:strRef>
          </c:tx>
          <c:spPr>
            <a:ln w="15875">
              <a:prstDash val="dash"/>
            </a:ln>
          </c:spPr>
          <c:marker>
            <c:symbol val="none"/>
          </c:marker>
          <c:cat>
            <c:strRef>
              <c:f>CO!$A$7:$A$18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CO!$F$7:$F$18</c:f>
              <c:numCache>
                <c:formatCode>0.00</c:formatCode>
                <c:ptCount val="12"/>
                <c:pt idx="0">
                  <c:v>2.8049999999999997</c:v>
                </c:pt>
                <c:pt idx="1">
                  <c:v>3</c:v>
                </c:pt>
                <c:pt idx="2">
                  <c:v>2.79</c:v>
                </c:pt>
                <c:pt idx="3">
                  <c:v>1.35</c:v>
                </c:pt>
                <c:pt idx="4">
                  <c:v>0.45</c:v>
                </c:pt>
                <c:pt idx="5">
                  <c:v>1.385</c:v>
                </c:pt>
                <c:pt idx="6">
                  <c:v>6.7750000000000004</c:v>
                </c:pt>
                <c:pt idx="7">
                  <c:v>6.76</c:v>
                </c:pt>
                <c:pt idx="8">
                  <c:v>6.68</c:v>
                </c:pt>
                <c:pt idx="9">
                  <c:v>4.16</c:v>
                </c:pt>
                <c:pt idx="10">
                  <c:v>6.7799999999999994</c:v>
                </c:pt>
                <c:pt idx="11">
                  <c:v>7.29</c:v>
                </c:pt>
              </c:numCache>
            </c:numRef>
          </c:val>
          <c:smooth val="0"/>
          <c:extLst>
            <c:ext xmlns:c16="http://schemas.microsoft.com/office/drawing/2014/chart" uri="{C3380CC4-5D6E-409C-BE32-E72D297353CC}">
              <c16:uniqueId val="{00000004-DF93-4E57-BFCF-EC3D33E6D8F9}"/>
            </c:ext>
          </c:extLst>
        </c:ser>
        <c:ser>
          <c:idx val="5"/>
          <c:order val="5"/>
          <c:tx>
            <c:strRef>
              <c:f>CO!$G$6</c:f>
              <c:strCache>
                <c:ptCount val="1"/>
                <c:pt idx="0">
                  <c:v>Highest daily maximum</c:v>
                </c:pt>
              </c:strCache>
            </c:strRef>
          </c:tx>
          <c:spPr>
            <a:ln w="12700">
              <a:noFill/>
              <a:prstDash val="solid"/>
            </a:ln>
          </c:spPr>
          <c:marker>
            <c:symbol val="triangle"/>
            <c:size val="5"/>
          </c:marker>
          <c:cat>
            <c:strRef>
              <c:f>CO!$A$7:$A$18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CO!$G$7:$G$18</c:f>
              <c:numCache>
                <c:formatCode>General</c:formatCode>
                <c:ptCount val="12"/>
                <c:pt idx="0">
                  <c:v>10</c:v>
                </c:pt>
                <c:pt idx="1">
                  <c:v>6</c:v>
                </c:pt>
                <c:pt idx="2">
                  <c:v>11</c:v>
                </c:pt>
                <c:pt idx="3">
                  <c:v>7</c:v>
                </c:pt>
                <c:pt idx="4">
                  <c:v>5</c:v>
                </c:pt>
                <c:pt idx="5">
                  <c:v>8</c:v>
                </c:pt>
                <c:pt idx="6">
                  <c:v>34</c:v>
                </c:pt>
                <c:pt idx="7">
                  <c:v>14</c:v>
                </c:pt>
                <c:pt idx="8">
                  <c:v>10</c:v>
                </c:pt>
                <c:pt idx="9">
                  <c:v>73</c:v>
                </c:pt>
                <c:pt idx="10">
                  <c:v>10</c:v>
                </c:pt>
                <c:pt idx="11">
                  <c:v>36</c:v>
                </c:pt>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313625952"/>
        <c:axId val="313625560"/>
      </c:lineChart>
      <c:catAx>
        <c:axId val="313625952"/>
        <c:scaling>
          <c:orientation val="minMax"/>
        </c:scaling>
        <c:delete val="0"/>
        <c:axPos val="b"/>
        <c:numFmt formatCode="General" sourceLinked="1"/>
        <c:majorTickMark val="out"/>
        <c:minorTickMark val="none"/>
        <c:tickLblPos val="nextTo"/>
        <c:crossAx val="313625560"/>
        <c:crosses val="autoZero"/>
        <c:auto val="1"/>
        <c:lblAlgn val="ctr"/>
        <c:lblOffset val="100"/>
        <c:noMultiLvlLbl val="0"/>
      </c:catAx>
      <c:valAx>
        <c:axId val="3136255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595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3</xdr:col>
      <xdr:colOff>0</xdr:colOff>
      <xdr:row>0</xdr:row>
      <xdr:rowOff>0</xdr:rowOff>
    </xdr:from>
    <xdr:to>
      <xdr:col>7</xdr:col>
      <xdr:colOff>9525</xdr:colOff>
      <xdr:row>6</xdr:row>
      <xdr:rowOff>95250</xdr:rowOff>
    </xdr:to>
    <xdr:pic>
      <xdr:nvPicPr>
        <xdr:cNvPr id="4" name="Picture 3">
          <a:extLst>
            <a:ext uri="{FF2B5EF4-FFF2-40B4-BE49-F238E27FC236}">
              <a16:creationId xmlns:a16="http://schemas.microsoft.com/office/drawing/2014/main" id="{00000000-0008-0000-0000-000004000000}"/>
            </a:ext>
            <a:ext uri="{147F2762-F138-4A5C-976F-8EAC2B608ADB}">
              <a16:predDERef xmlns:a16="http://schemas.microsoft.com/office/drawing/2014/main" pred="{00000000-0008-0000-0000-000002000000}"/>
            </a:ext>
          </a:extLst>
        </xdr:cNvPr>
        <xdr:cNvPicPr>
          <a:picLocks noChangeAspect="1"/>
        </xdr:cNvPicPr>
      </xdr:nvPicPr>
      <xdr:blipFill>
        <a:blip xmlns:r="http://schemas.openxmlformats.org/officeDocument/2006/relationships" r:embed="rId1"/>
        <a:stretch>
          <a:fillRect/>
        </a:stretch>
      </xdr:blipFill>
      <xdr:spPr>
        <a:xfrm>
          <a:off x="2209800" y="0"/>
          <a:ext cx="2486025" cy="1238250"/>
        </a:xfrm>
        <a:prstGeom prst="rect">
          <a:avLst/>
        </a:prstGeom>
      </xdr:spPr>
    </xdr:pic>
    <xdr:clientData/>
  </xdr:twoCellAnchor>
  <xdr:twoCellAnchor editAs="oneCell">
    <xdr:from>
      <xdr:col>2</xdr:col>
      <xdr:colOff>28575</xdr:colOff>
      <xdr:row>7</xdr:row>
      <xdr:rowOff>9525</xdr:rowOff>
    </xdr:from>
    <xdr:to>
      <xdr:col>7</xdr:col>
      <xdr:colOff>523875</xdr:colOff>
      <xdr:row>23</xdr:row>
      <xdr:rowOff>171450</xdr:rowOff>
    </xdr:to>
    <xdr:pic>
      <xdr:nvPicPr>
        <xdr:cNvPr id="6" name="Picture 5">
          <a:extLst>
            <a:ext uri="{FF2B5EF4-FFF2-40B4-BE49-F238E27FC236}">
              <a16:creationId xmlns:a16="http://schemas.microsoft.com/office/drawing/2014/main" id="{00000000-0008-0000-0000-000006000000}"/>
            </a:ext>
            <a:ext uri="{147F2762-F138-4A5C-976F-8EAC2B608ADB}">
              <a16:predDERef xmlns:a16="http://schemas.microsoft.com/office/drawing/2014/main" pred="{0916CB41-1364-D371-105B-36252D34E35E}"/>
            </a:ext>
          </a:extLst>
        </xdr:cNvPr>
        <xdr:cNvPicPr>
          <a:picLocks noChangeAspect="1"/>
        </xdr:cNvPicPr>
      </xdr:nvPicPr>
      <xdr:blipFill>
        <a:blip xmlns:r="http://schemas.openxmlformats.org/officeDocument/2006/relationships" r:embed="rId2"/>
        <a:stretch>
          <a:fillRect/>
        </a:stretch>
      </xdr:blipFill>
      <xdr:spPr>
        <a:xfrm>
          <a:off x="1619250" y="1343025"/>
          <a:ext cx="3590925" cy="32194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60960</xdr:colOff>
          <xdr:row>1</xdr:row>
          <xdr:rowOff>38100</xdr:rowOff>
        </xdr:from>
        <xdr:to>
          <xdr:col>8</xdr:col>
          <xdr:colOff>365760</xdr:colOff>
          <xdr:row>7</xdr:row>
          <xdr:rowOff>110490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mailto:AWRP.Enquiries@thalia.co.uk" TargetMode="External"/><Relationship Id="rId1" Type="http://schemas.openxmlformats.org/officeDocument/2006/relationships/hyperlink" Target="mailto:AWRP.Enquiries@amey.co.u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tabSelected="1" workbookViewId="0">
      <selection activeCell="K6" sqref="K6"/>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4" width="9.28515625" style="2"/>
    <col min="15" max="15" width="9.28515625" style="2" customWidth="1"/>
    <col min="16" max="16384" width="9.28515625" style="2"/>
  </cols>
  <sheetData>
    <row r="1" spans="2:16">
      <c r="B1" s="62"/>
      <c r="C1" s="62"/>
      <c r="D1" s="242" t="s">
        <v>0</v>
      </c>
      <c r="E1" s="242"/>
      <c r="F1" s="242"/>
      <c r="G1" s="242"/>
      <c r="H1" s="62"/>
      <c r="I1" s="62"/>
      <c r="J1" s="62"/>
      <c r="K1" s="62"/>
      <c r="L1" s="62"/>
      <c r="M1" s="62"/>
      <c r="N1" s="62"/>
      <c r="O1" s="62"/>
      <c r="P1" s="62"/>
    </row>
    <row r="2" spans="2:16">
      <c r="B2" s="62"/>
      <c r="C2" s="62"/>
      <c r="D2" s="242"/>
      <c r="E2" s="242"/>
      <c r="F2" s="242"/>
      <c r="G2" s="242"/>
      <c r="H2" s="62"/>
      <c r="I2" s="62"/>
      <c r="J2" s="62"/>
      <c r="K2" s="62"/>
      <c r="L2" s="62"/>
      <c r="M2" s="62"/>
      <c r="N2" s="62" t="s">
        <v>1</v>
      </c>
      <c r="O2" s="62"/>
      <c r="P2" s="66"/>
    </row>
    <row r="3" spans="2:16">
      <c r="B3" s="62"/>
      <c r="C3" s="62"/>
      <c r="D3" s="242"/>
      <c r="E3" s="242"/>
      <c r="F3" s="242"/>
      <c r="G3" s="242"/>
      <c r="H3" s="62"/>
      <c r="I3" s="62"/>
      <c r="J3" s="62"/>
      <c r="K3" s="62"/>
      <c r="L3" s="62"/>
      <c r="M3" s="62"/>
      <c r="N3" s="66"/>
      <c r="O3" s="62"/>
      <c r="P3" s="62"/>
    </row>
    <row r="4" spans="2:16">
      <c r="B4" s="62"/>
      <c r="C4" s="62"/>
      <c r="D4" s="242"/>
      <c r="E4" s="242"/>
      <c r="F4" s="242"/>
      <c r="G4" s="242"/>
      <c r="H4" s="62"/>
      <c r="I4" s="62"/>
      <c r="J4" s="62"/>
      <c r="K4" s="62"/>
      <c r="L4" s="62"/>
      <c r="M4" s="62"/>
      <c r="N4" s="62"/>
      <c r="O4" s="62"/>
      <c r="P4" s="62"/>
    </row>
    <row r="5" spans="2:16">
      <c r="B5" s="62"/>
      <c r="C5" s="62"/>
      <c r="D5" s="242"/>
      <c r="E5" s="242"/>
      <c r="F5" s="242"/>
      <c r="G5" s="242"/>
      <c r="H5" s="62"/>
      <c r="I5" s="62"/>
      <c r="J5" s="62"/>
      <c r="K5" s="62"/>
      <c r="L5" s="62"/>
      <c r="M5" s="62"/>
      <c r="N5" s="62"/>
      <c r="O5" s="62"/>
      <c r="P5" s="62"/>
    </row>
    <row r="6" spans="2:16">
      <c r="B6" s="62"/>
      <c r="C6" s="62"/>
      <c r="D6" s="242"/>
      <c r="E6" s="242"/>
      <c r="F6" s="242"/>
      <c r="G6" s="242"/>
      <c r="H6" s="62"/>
      <c r="I6" s="62"/>
      <c r="J6" s="62"/>
      <c r="K6" s="62"/>
      <c r="L6" s="62"/>
      <c r="M6" s="62"/>
      <c r="N6" s="62"/>
      <c r="O6" s="62"/>
      <c r="P6" s="62"/>
    </row>
    <row r="7" spans="2:16">
      <c r="B7" s="62"/>
      <c r="C7" s="62"/>
      <c r="D7" s="62"/>
      <c r="E7" s="62"/>
      <c r="F7" s="62"/>
      <c r="G7" s="62"/>
      <c r="H7" s="62"/>
      <c r="I7" s="62"/>
      <c r="J7" s="62"/>
      <c r="K7" s="62"/>
      <c r="L7" s="62"/>
      <c r="M7" s="62"/>
      <c r="N7" s="62"/>
      <c r="O7" s="62"/>
      <c r="P7" s="62"/>
    </row>
    <row r="8" spans="2:16" ht="15.75" customHeight="1">
      <c r="B8" s="104"/>
      <c r="C8" s="104"/>
      <c r="D8" s="104"/>
      <c r="E8" s="104"/>
      <c r="F8" s="104"/>
      <c r="G8" s="104"/>
      <c r="H8" s="104"/>
      <c r="I8" s="104"/>
      <c r="J8" s="62"/>
      <c r="K8" s="62"/>
      <c r="L8" s="62"/>
      <c r="M8" s="62"/>
      <c r="N8" s="48"/>
      <c r="O8" s="62"/>
      <c r="P8" s="62"/>
    </row>
    <row r="9" spans="2:16" ht="15.6" customHeight="1">
      <c r="B9" s="104"/>
      <c r="C9" s="104"/>
      <c r="D9" s="104"/>
      <c r="E9" s="104"/>
      <c r="F9" s="104"/>
      <c r="G9" s="104"/>
      <c r="H9" s="104"/>
      <c r="I9" s="104"/>
      <c r="J9" s="62"/>
      <c r="K9" s="62"/>
      <c r="L9" s="62"/>
      <c r="M9" s="62"/>
      <c r="N9" s="62"/>
      <c r="O9" s="62"/>
      <c r="P9" s="62"/>
    </row>
    <row r="10" spans="2:16" ht="15.6" customHeight="1">
      <c r="B10" s="104"/>
      <c r="C10" s="104"/>
      <c r="D10" s="104"/>
      <c r="E10" s="104"/>
      <c r="F10" s="104"/>
      <c r="G10" s="104"/>
      <c r="H10" s="104"/>
      <c r="I10" s="104"/>
      <c r="J10" s="62"/>
      <c r="K10" s="62"/>
      <c r="L10" s="62"/>
      <c r="M10" s="62"/>
      <c r="N10" s="62"/>
      <c r="O10" s="62"/>
      <c r="P10" s="62"/>
    </row>
    <row r="11" spans="2:16" ht="15.6" customHeight="1">
      <c r="B11" s="104"/>
      <c r="C11" s="104"/>
      <c r="D11" s="104"/>
      <c r="E11" s="104"/>
      <c r="F11" s="104"/>
      <c r="G11" s="104"/>
      <c r="H11" s="104"/>
      <c r="I11" s="104"/>
      <c r="J11" s="62"/>
      <c r="K11" s="62"/>
      <c r="L11" s="62"/>
      <c r="M11" s="62"/>
      <c r="N11" s="62"/>
      <c r="O11" s="62"/>
      <c r="P11" s="62"/>
    </row>
    <row r="12" spans="2:16" ht="15.6" customHeight="1">
      <c r="B12" s="104"/>
      <c r="C12" s="104"/>
      <c r="D12" s="104"/>
      <c r="E12" s="104"/>
      <c r="F12" s="104"/>
      <c r="G12" s="104"/>
      <c r="H12" s="104"/>
      <c r="I12" s="104"/>
      <c r="J12" s="62"/>
      <c r="K12" s="62"/>
      <c r="L12" s="62"/>
      <c r="M12" s="62"/>
      <c r="N12" s="62"/>
      <c r="O12" s="62"/>
      <c r="P12" s="62"/>
    </row>
    <row r="13" spans="2:16" ht="15.6" customHeight="1">
      <c r="B13" s="104"/>
      <c r="C13" s="104"/>
      <c r="D13" s="104"/>
      <c r="E13" s="104"/>
      <c r="F13" s="104"/>
      <c r="G13" s="104"/>
      <c r="H13" s="104"/>
      <c r="I13" s="104"/>
      <c r="J13" s="62"/>
      <c r="K13" s="62"/>
      <c r="L13" s="62"/>
      <c r="M13" s="62"/>
      <c r="N13" s="52" t="s">
        <v>2</v>
      </c>
      <c r="O13" s="50"/>
      <c r="P13" s="50"/>
    </row>
    <row r="14" spans="2:16" ht="15.6" customHeight="1">
      <c r="B14" s="104"/>
      <c r="C14" s="104"/>
      <c r="D14" s="104"/>
      <c r="E14" s="104"/>
      <c r="F14" s="104"/>
      <c r="G14" s="104"/>
      <c r="H14" s="104"/>
      <c r="I14" s="104"/>
      <c r="J14" s="62"/>
      <c r="K14" s="62"/>
      <c r="L14" s="62"/>
      <c r="M14" s="62"/>
      <c r="N14" s="240" t="s">
        <v>3</v>
      </c>
      <c r="O14" s="240"/>
      <c r="P14" s="240"/>
    </row>
    <row r="15" spans="2:16" ht="15.6" customHeight="1">
      <c r="B15" s="104"/>
      <c r="C15" s="104"/>
      <c r="D15" s="104"/>
      <c r="E15" s="104"/>
      <c r="F15" s="104"/>
      <c r="G15" s="104"/>
      <c r="H15" s="104"/>
      <c r="I15" s="104"/>
      <c r="J15" s="62"/>
      <c r="K15" s="62"/>
      <c r="L15" s="62"/>
      <c r="M15" s="62"/>
      <c r="N15" s="240"/>
      <c r="O15" s="240"/>
      <c r="P15" s="240"/>
    </row>
    <row r="16" spans="2:16" ht="15.6" customHeight="1">
      <c r="B16" s="104"/>
      <c r="C16" s="104"/>
      <c r="D16" s="104"/>
      <c r="E16" s="104"/>
      <c r="F16" s="104"/>
      <c r="G16" s="104"/>
      <c r="H16" s="104"/>
      <c r="I16" s="104"/>
      <c r="J16" s="62"/>
      <c r="K16" s="62"/>
      <c r="L16" s="62"/>
      <c r="M16" s="62"/>
      <c r="N16" s="240"/>
      <c r="O16" s="240"/>
      <c r="P16" s="240"/>
    </row>
    <row r="17" spans="2:16" ht="15.6" customHeight="1">
      <c r="B17" s="104"/>
      <c r="C17" s="104"/>
      <c r="D17" s="104"/>
      <c r="E17" s="104"/>
      <c r="F17" s="104"/>
      <c r="G17" s="104"/>
      <c r="H17" s="104"/>
      <c r="I17" s="104"/>
      <c r="J17" s="62"/>
      <c r="K17" s="62"/>
      <c r="L17" s="62"/>
      <c r="M17" s="62"/>
      <c r="N17" s="240"/>
      <c r="O17" s="240"/>
      <c r="P17" s="240"/>
    </row>
    <row r="18" spans="2:16" ht="15.6" customHeight="1">
      <c r="B18" s="104"/>
      <c r="C18" s="104"/>
      <c r="D18" s="104"/>
      <c r="E18" s="104"/>
      <c r="F18" s="104"/>
      <c r="G18" s="104"/>
      <c r="H18" s="104"/>
      <c r="I18" s="104"/>
      <c r="J18" s="62"/>
      <c r="K18" s="62"/>
      <c r="L18" s="62"/>
      <c r="M18" s="62"/>
      <c r="N18" s="240"/>
      <c r="O18" s="240"/>
      <c r="P18" s="240"/>
    </row>
    <row r="19" spans="2:16" ht="15.6" customHeight="1">
      <c r="B19" s="104"/>
      <c r="C19" s="104"/>
      <c r="D19" s="104"/>
      <c r="E19" s="104"/>
      <c r="F19" s="104"/>
      <c r="G19" s="104"/>
      <c r="H19" s="104"/>
      <c r="I19" s="104"/>
      <c r="J19" s="62"/>
      <c r="K19" s="62"/>
      <c r="L19" s="62"/>
      <c r="M19" s="62"/>
      <c r="N19" s="240"/>
      <c r="O19" s="240"/>
      <c r="P19" s="240"/>
    </row>
    <row r="20" spans="2:16" ht="15.6" customHeight="1">
      <c r="B20" s="104"/>
      <c r="C20" s="104"/>
      <c r="D20" s="104"/>
      <c r="E20" s="104"/>
      <c r="F20" s="104"/>
      <c r="G20" s="104"/>
      <c r="H20" s="104"/>
      <c r="I20" s="104"/>
      <c r="J20" s="62"/>
      <c r="K20" s="62"/>
      <c r="L20" s="62"/>
      <c r="M20" s="62"/>
      <c r="N20" s="62"/>
      <c r="O20" s="62"/>
      <c r="P20" s="62"/>
    </row>
    <row r="21" spans="2:16" ht="15.6" customHeight="1">
      <c r="B21" s="104"/>
      <c r="C21" s="104"/>
      <c r="D21" s="104"/>
      <c r="E21" s="104"/>
      <c r="F21" s="104"/>
      <c r="G21" s="104"/>
      <c r="H21" s="104"/>
      <c r="I21" s="104"/>
      <c r="J21" s="62"/>
      <c r="K21" s="62"/>
      <c r="L21" s="62"/>
      <c r="M21" s="62"/>
      <c r="N21" s="62"/>
      <c r="O21" s="62"/>
      <c r="P21" s="62"/>
    </row>
    <row r="22" spans="2:16" ht="15.6" customHeight="1">
      <c r="B22" s="104"/>
      <c r="C22" s="104"/>
      <c r="D22" s="104"/>
      <c r="E22" s="104"/>
      <c r="F22" s="104"/>
      <c r="G22" s="104"/>
      <c r="H22" s="104"/>
      <c r="I22" s="104"/>
      <c r="J22" s="62"/>
      <c r="K22" s="62"/>
      <c r="L22" s="62"/>
      <c r="M22" s="62"/>
      <c r="N22" s="62"/>
      <c r="O22" s="62"/>
      <c r="P22" s="62"/>
    </row>
    <row r="23" spans="2:16" ht="15.6" customHeight="1">
      <c r="B23" s="104"/>
      <c r="C23" s="104"/>
      <c r="D23" s="104"/>
      <c r="E23" s="104"/>
      <c r="F23" s="104"/>
      <c r="G23" s="104"/>
      <c r="H23" s="104"/>
      <c r="I23" s="104"/>
      <c r="J23" s="62"/>
      <c r="K23" s="62"/>
      <c r="L23" s="62"/>
      <c r="M23" s="62"/>
      <c r="N23" s="62"/>
      <c r="O23" s="62"/>
      <c r="P23" s="62"/>
    </row>
    <row r="24" spans="2:16" ht="15.6" customHeight="1">
      <c r="B24" s="104"/>
      <c r="C24" s="104"/>
      <c r="D24" s="104"/>
      <c r="E24" s="104"/>
      <c r="F24" s="104"/>
      <c r="G24" s="104"/>
      <c r="H24" s="104"/>
      <c r="I24" s="104"/>
      <c r="J24" s="62"/>
      <c r="K24" s="62"/>
      <c r="L24" s="62"/>
      <c r="M24" s="62"/>
      <c r="N24" s="62"/>
      <c r="O24" s="62"/>
      <c r="P24" s="62"/>
    </row>
    <row r="25" spans="2:16">
      <c r="B25" s="62"/>
      <c r="C25" s="62"/>
      <c r="D25" s="62"/>
      <c r="E25" s="62"/>
      <c r="F25" s="62"/>
      <c r="G25" s="62"/>
      <c r="H25" s="62"/>
      <c r="I25" s="62"/>
      <c r="J25" s="62"/>
      <c r="K25" s="62"/>
      <c r="L25" s="62"/>
      <c r="M25" s="62"/>
      <c r="N25" s="62"/>
      <c r="O25" s="62"/>
      <c r="P25" s="62"/>
    </row>
    <row r="29" spans="2:16" ht="17.45">
      <c r="B29" s="241" t="s">
        <v>4</v>
      </c>
      <c r="C29" s="241"/>
      <c r="D29" s="241"/>
      <c r="E29" s="241"/>
      <c r="F29" s="241"/>
      <c r="G29" s="241"/>
      <c r="H29" s="241"/>
      <c r="I29" s="241"/>
      <c r="J29" s="62"/>
      <c r="K29" s="62"/>
      <c r="L29" s="62"/>
      <c r="M29" s="62"/>
      <c r="N29" s="62"/>
      <c r="O29" s="62"/>
      <c r="P29" s="62"/>
    </row>
    <row r="30" spans="2:16" ht="17.45">
      <c r="B30" s="62"/>
      <c r="C30" s="7"/>
      <c r="D30" s="8"/>
      <c r="E30" s="8"/>
      <c r="F30" s="8"/>
      <c r="G30" s="8"/>
      <c r="H30" s="8"/>
      <c r="I30" s="8"/>
      <c r="J30" s="62"/>
      <c r="K30" s="62"/>
      <c r="L30" s="62"/>
      <c r="M30" s="62"/>
      <c r="N30" s="62"/>
      <c r="O30" s="62"/>
      <c r="P30" s="62"/>
    </row>
    <row r="31" spans="2:16" ht="17.45">
      <c r="B31" s="241" t="s">
        <v>5</v>
      </c>
      <c r="C31" s="241"/>
      <c r="D31" s="241"/>
      <c r="E31" s="241"/>
      <c r="F31" s="241"/>
      <c r="G31" s="241"/>
      <c r="H31" s="241"/>
      <c r="I31" s="241"/>
      <c r="J31" s="62"/>
      <c r="K31" s="62"/>
      <c r="L31" s="62"/>
      <c r="M31" s="62"/>
      <c r="N31" s="62"/>
      <c r="O31" s="62"/>
      <c r="P31" s="62"/>
    </row>
    <row r="32" spans="2:16" ht="17.45">
      <c r="B32" s="62"/>
      <c r="C32" s="7"/>
      <c r="D32" s="8"/>
      <c r="E32" s="8"/>
      <c r="F32" s="8"/>
      <c r="G32" s="8"/>
      <c r="H32" s="8"/>
      <c r="I32" s="8"/>
      <c r="J32" s="62"/>
      <c r="K32" s="62"/>
      <c r="L32" s="62"/>
      <c r="M32" s="62"/>
      <c r="N32" s="62"/>
      <c r="O32" s="62"/>
      <c r="P32" s="62"/>
    </row>
    <row r="33" spans="2:9" ht="17.45">
      <c r="B33" s="241" t="s">
        <v>6</v>
      </c>
      <c r="C33" s="241"/>
      <c r="D33" s="241"/>
      <c r="E33" s="241"/>
      <c r="F33" s="241"/>
      <c r="G33" s="241"/>
      <c r="H33" s="241"/>
      <c r="I33" s="241"/>
    </row>
    <row r="34" spans="2:9" ht="17.45">
      <c r="B34" s="62"/>
      <c r="C34" s="7"/>
      <c r="D34" s="8"/>
      <c r="E34" s="8"/>
      <c r="F34" s="8"/>
      <c r="G34" s="8"/>
      <c r="H34" s="8"/>
      <c r="I34" s="8"/>
    </row>
    <row r="35" spans="2:9" ht="17.45">
      <c r="B35" s="241"/>
      <c r="C35" s="241"/>
      <c r="D35" s="241"/>
      <c r="E35" s="241"/>
      <c r="F35" s="241"/>
      <c r="G35" s="241"/>
      <c r="H35" s="241"/>
      <c r="I35" s="241"/>
    </row>
    <row r="37" spans="2:9" ht="17.45">
      <c r="B37" s="241" t="s">
        <v>7</v>
      </c>
      <c r="C37" s="241"/>
      <c r="D37" s="241"/>
      <c r="E37" s="241"/>
      <c r="F37" s="241"/>
      <c r="G37" s="241"/>
      <c r="H37" s="241"/>
      <c r="I37" s="241"/>
    </row>
    <row r="39" spans="2:9">
      <c r="B39" s="62" t="s">
        <v>8</v>
      </c>
      <c r="C39" s="105">
        <v>2022</v>
      </c>
      <c r="D39" s="67"/>
      <c r="E39" s="67"/>
      <c r="F39" s="67"/>
      <c r="G39" s="67"/>
      <c r="H39" s="67"/>
      <c r="I39" s="67"/>
    </row>
    <row r="40" spans="2:9" ht="14.25" customHeight="1">
      <c r="B40" s="62"/>
      <c r="C40" s="67"/>
      <c r="D40" s="67"/>
      <c r="E40" s="67"/>
      <c r="F40" s="67"/>
      <c r="G40" s="67"/>
      <c r="H40" s="67"/>
      <c r="I40" s="67"/>
    </row>
    <row r="41" spans="2:9">
      <c r="B41" s="67" t="s">
        <v>9</v>
      </c>
      <c r="C41" s="243" t="s">
        <v>10</v>
      </c>
      <c r="D41" s="243"/>
      <c r="E41" s="243"/>
      <c r="F41" s="243"/>
      <c r="G41" s="243"/>
      <c r="H41" s="243"/>
      <c r="I41" s="243"/>
    </row>
    <row r="42" spans="2:9">
      <c r="B42" s="67"/>
      <c r="C42" s="67"/>
      <c r="D42" s="67"/>
      <c r="E42" s="67"/>
      <c r="F42" s="67"/>
      <c r="G42" s="67"/>
      <c r="H42" s="67"/>
      <c r="I42" s="67"/>
    </row>
    <row r="43" spans="2:9">
      <c r="B43" s="67" t="s">
        <v>11</v>
      </c>
      <c r="C43" s="243" t="s">
        <v>12</v>
      </c>
      <c r="D43" s="243"/>
      <c r="E43" s="243"/>
      <c r="F43" s="67"/>
      <c r="G43" s="67"/>
      <c r="H43" s="67"/>
      <c r="I43" s="67"/>
    </row>
    <row r="44" spans="2:9">
      <c r="B44" s="67"/>
      <c r="C44" s="67"/>
      <c r="D44" s="67"/>
      <c r="E44" s="67"/>
      <c r="F44" s="67"/>
      <c r="G44" s="67"/>
      <c r="H44" s="67"/>
      <c r="I44" s="67"/>
    </row>
    <row r="45" spans="2:9" ht="15.6">
      <c r="B45" s="67" t="s">
        <v>13</v>
      </c>
      <c r="C45" s="245" t="s">
        <v>14</v>
      </c>
      <c r="D45" s="245"/>
      <c r="E45" s="245"/>
      <c r="F45" s="67"/>
      <c r="G45" s="67"/>
      <c r="H45" s="67"/>
      <c r="I45" s="67"/>
    </row>
    <row r="46" spans="2:9">
      <c r="B46" s="67"/>
      <c r="C46" s="67"/>
      <c r="D46" s="67"/>
      <c r="E46" s="67"/>
      <c r="F46" s="67"/>
      <c r="G46" s="67"/>
      <c r="H46" s="67"/>
      <c r="I46" s="67"/>
    </row>
    <row r="47" spans="2:9">
      <c r="B47" s="67" t="s">
        <v>15</v>
      </c>
      <c r="C47" s="243" t="s">
        <v>16</v>
      </c>
      <c r="D47" s="243"/>
      <c r="E47" s="67"/>
      <c r="F47" s="67" t="s">
        <v>17</v>
      </c>
      <c r="G47" s="243" t="s">
        <v>18</v>
      </c>
      <c r="H47" s="243"/>
      <c r="I47" s="243"/>
    </row>
    <row r="48" spans="2:9">
      <c r="B48" s="67"/>
      <c r="C48" s="67"/>
      <c r="D48" s="67"/>
      <c r="E48" s="67"/>
      <c r="F48" s="67"/>
      <c r="G48" s="67"/>
      <c r="H48" s="67"/>
      <c r="I48" s="67"/>
    </row>
    <row r="49" spans="2:9">
      <c r="B49" s="67" t="s">
        <v>19</v>
      </c>
      <c r="C49" s="243" t="s">
        <v>20</v>
      </c>
      <c r="D49" s="243"/>
      <c r="E49" s="67"/>
      <c r="F49" s="67" t="s">
        <v>17</v>
      </c>
      <c r="G49" s="243" t="s">
        <v>21</v>
      </c>
      <c r="H49" s="243"/>
      <c r="I49" s="243"/>
    </row>
    <row r="50" spans="2:9">
      <c r="B50" s="67"/>
      <c r="C50" s="67"/>
      <c r="D50" s="67"/>
      <c r="E50" s="67"/>
      <c r="F50" s="67"/>
      <c r="G50" s="67"/>
      <c r="H50" s="67"/>
      <c r="I50" s="67"/>
    </row>
    <row r="51" spans="2:9">
      <c r="B51" s="67" t="s">
        <v>22</v>
      </c>
      <c r="C51" s="106">
        <v>1</v>
      </c>
      <c r="D51" s="67"/>
      <c r="E51" s="67"/>
      <c r="F51" s="67"/>
      <c r="G51" s="67"/>
      <c r="H51" s="67"/>
      <c r="I51" s="67"/>
    </row>
    <row r="52" spans="2:9">
      <c r="B52" s="67"/>
      <c r="C52" s="67"/>
      <c r="D52" s="67"/>
      <c r="E52" s="67"/>
      <c r="F52" s="67"/>
      <c r="G52" s="67"/>
      <c r="H52" s="67"/>
      <c r="I52" s="67"/>
    </row>
    <row r="53" spans="2:9">
      <c r="B53" s="67" t="s">
        <v>23</v>
      </c>
      <c r="C53" s="244">
        <v>44985</v>
      </c>
      <c r="D53" s="244"/>
      <c r="E53" s="67"/>
      <c r="F53" s="67"/>
      <c r="G53" s="67"/>
      <c r="H53" s="67"/>
      <c r="I53" s="67"/>
    </row>
  </sheetData>
  <mergeCells count="15">
    <mergeCell ref="C49:D49"/>
    <mergeCell ref="G49:I49"/>
    <mergeCell ref="C53:D53"/>
    <mergeCell ref="B37:I37"/>
    <mergeCell ref="C41:I41"/>
    <mergeCell ref="C43:E43"/>
    <mergeCell ref="C45:E45"/>
    <mergeCell ref="C47:D47"/>
    <mergeCell ref="G47:I47"/>
    <mergeCell ref="N14:P19"/>
    <mergeCell ref="B35:I35"/>
    <mergeCell ref="D1:G6"/>
    <mergeCell ref="B29:I29"/>
    <mergeCell ref="B31:I31"/>
    <mergeCell ref="B33:I33"/>
  </mergeCells>
  <hyperlinks>
    <hyperlink ref="C45" r:id="rId1" xr:uid="{8D9EB885-A901-414D-882A-A95D4016BDC6}"/>
    <hyperlink ref="C45:E45" r:id="rId2" display="AWRP.Enquiries@thalia.co.uk" xr:uid="{6AE80075-F8C1-4286-ACD5-8DE99A54F769}"/>
  </hyperlinks>
  <pageMargins left="1.0899999999999999" right="0.7" top="0.75" bottom="0.75" header="0.3" footer="0.3"/>
  <pageSetup scale="80" orientation="portrait" r:id="rId3"/>
  <headerFooter differentFirst="1"/>
  <drawing r:id="rId4"/>
  <legacyDrawing r:id="rId5"/>
  <mc:AlternateContent xmlns:mc="http://schemas.openxmlformats.org/markup-compatibility/2006">
    <mc:Choice Requires="x14">
      <controls>
        <mc:AlternateContent xmlns:mc="http://schemas.openxmlformats.org/markup-compatibility/2006">
          <mc:Choice Requires="x14">
            <control shapeId="9217" r:id="rId6"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7"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5"/>
  <sheetViews>
    <sheetView workbookViewId="0">
      <selection activeCell="M32" sqref="M32"/>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5">
      <c r="A1" s="62" t="str">
        <f>+'Cover Page'!$B$29</f>
        <v>Annual Performance Report 2022</v>
      </c>
      <c r="B1" s="62"/>
      <c r="C1" s="62"/>
      <c r="D1" s="62"/>
      <c r="E1" s="62" t="str">
        <f>+'Cover Page'!$B$33</f>
        <v xml:space="preserve">Thalia Waste Management </v>
      </c>
      <c r="F1" s="62"/>
      <c r="G1" s="62"/>
      <c r="H1" s="62"/>
      <c r="I1" s="62"/>
      <c r="J1" s="62"/>
      <c r="K1" s="62"/>
      <c r="L1" s="62"/>
      <c r="M1" s="62"/>
      <c r="N1" s="62"/>
      <c r="O1" s="62"/>
    </row>
    <row r="3" spans="1:15" ht="15.6">
      <c r="A3" s="32" t="s">
        <v>24</v>
      </c>
      <c r="B3" s="68"/>
      <c r="C3" s="68"/>
      <c r="D3" s="68"/>
      <c r="E3" s="68"/>
      <c r="F3" s="68"/>
      <c r="G3" s="68"/>
      <c r="H3" s="69"/>
      <c r="I3" s="62"/>
      <c r="J3" s="62"/>
      <c r="K3" s="52" t="s">
        <v>2</v>
      </c>
      <c r="L3" s="62"/>
      <c r="M3" s="62"/>
      <c r="N3" s="62"/>
      <c r="O3" s="62"/>
    </row>
    <row r="4" spans="1:15" ht="15.6">
      <c r="A4" s="5" t="s">
        <v>25</v>
      </c>
      <c r="B4" s="247" t="s">
        <v>26</v>
      </c>
      <c r="C4" s="247"/>
      <c r="D4" s="247"/>
      <c r="E4" s="247"/>
      <c r="F4" s="247"/>
      <c r="G4" s="247"/>
      <c r="H4" s="6" t="s">
        <v>27</v>
      </c>
      <c r="I4" s="62"/>
      <c r="J4" s="62"/>
      <c r="K4" s="50" t="s">
        <v>28</v>
      </c>
      <c r="L4" s="62"/>
      <c r="M4" s="62"/>
      <c r="N4" s="62"/>
      <c r="O4" s="62"/>
    </row>
    <row r="5" spans="1:15" ht="15.6" customHeight="1">
      <c r="A5" s="4"/>
      <c r="B5" s="246" t="s">
        <v>29</v>
      </c>
      <c r="C5" s="246"/>
      <c r="D5" s="246"/>
      <c r="E5" s="246"/>
      <c r="F5" s="246"/>
      <c r="G5" s="246"/>
      <c r="H5" s="4">
        <v>3</v>
      </c>
      <c r="I5" s="62"/>
      <c r="J5" s="62"/>
      <c r="K5" s="240" t="s">
        <v>30</v>
      </c>
      <c r="L5" s="240"/>
      <c r="M5" s="240"/>
      <c r="N5" s="240"/>
      <c r="O5" s="240"/>
    </row>
    <row r="6" spans="1:15">
      <c r="A6" s="4"/>
      <c r="B6" s="246" t="s">
        <v>31</v>
      </c>
      <c r="C6" s="246"/>
      <c r="D6" s="246"/>
      <c r="E6" s="246"/>
      <c r="F6" s="246"/>
      <c r="G6" s="246"/>
      <c r="H6" s="4">
        <v>4</v>
      </c>
      <c r="I6" s="62"/>
      <c r="J6" s="62"/>
      <c r="K6" s="240"/>
      <c r="L6" s="240"/>
      <c r="M6" s="240"/>
      <c r="N6" s="240"/>
      <c r="O6" s="240"/>
    </row>
    <row r="7" spans="1:15" ht="15.75" customHeight="1">
      <c r="A7" s="4"/>
      <c r="B7" s="246" t="s">
        <v>32</v>
      </c>
      <c r="C7" s="246"/>
      <c r="D7" s="246"/>
      <c r="E7" s="246"/>
      <c r="F7" s="246"/>
      <c r="G7" s="246"/>
      <c r="H7" s="4">
        <v>6</v>
      </c>
      <c r="I7" s="62"/>
      <c r="J7" s="62"/>
      <c r="K7" s="240"/>
      <c r="L7" s="240"/>
      <c r="M7" s="240"/>
      <c r="N7" s="240"/>
      <c r="O7" s="240"/>
    </row>
    <row r="8" spans="1:15">
      <c r="A8" s="4"/>
      <c r="B8" s="246" t="s">
        <v>33</v>
      </c>
      <c r="C8" s="246"/>
      <c r="D8" s="246"/>
      <c r="E8" s="246"/>
      <c r="F8" s="246"/>
      <c r="G8" s="246"/>
      <c r="H8" s="4">
        <v>7</v>
      </c>
      <c r="I8" s="62"/>
      <c r="J8" s="62"/>
      <c r="K8" s="240"/>
      <c r="L8" s="240"/>
      <c r="M8" s="240"/>
      <c r="N8" s="240"/>
      <c r="O8" s="240"/>
    </row>
    <row r="9" spans="1:15">
      <c r="A9" s="4"/>
      <c r="B9" s="246" t="s">
        <v>34</v>
      </c>
      <c r="C9" s="246"/>
      <c r="D9" s="246"/>
      <c r="E9" s="246"/>
      <c r="F9" s="246"/>
      <c r="G9" s="246"/>
      <c r="H9" s="4">
        <v>8</v>
      </c>
      <c r="I9" s="62"/>
      <c r="J9" s="62"/>
      <c r="K9" s="62"/>
      <c r="L9" s="62"/>
      <c r="M9" s="62"/>
      <c r="N9" s="62"/>
      <c r="O9" s="62"/>
    </row>
    <row r="10" spans="1:15">
      <c r="A10" s="4"/>
      <c r="B10" s="246" t="s">
        <v>35</v>
      </c>
      <c r="C10" s="246"/>
      <c r="D10" s="246"/>
      <c r="E10" s="246"/>
      <c r="F10" s="246"/>
      <c r="G10" s="246"/>
      <c r="H10" s="4">
        <v>9</v>
      </c>
      <c r="I10" s="62"/>
      <c r="J10" s="62"/>
      <c r="K10" s="62"/>
      <c r="L10" s="62"/>
      <c r="M10" s="62"/>
      <c r="N10" s="62"/>
      <c r="O10" s="62"/>
    </row>
    <row r="11" spans="1:15">
      <c r="A11" s="4"/>
      <c r="B11" s="246" t="s">
        <v>36</v>
      </c>
      <c r="C11" s="246"/>
      <c r="D11" s="246"/>
      <c r="E11" s="246"/>
      <c r="F11" s="246"/>
      <c r="G11" s="246"/>
      <c r="H11" s="4">
        <v>11</v>
      </c>
      <c r="I11" s="62"/>
      <c r="J11" s="62"/>
      <c r="K11" s="62"/>
      <c r="L11" s="62"/>
      <c r="M11" s="62"/>
      <c r="N11" s="62"/>
      <c r="O11" s="62"/>
    </row>
    <row r="12" spans="1:15">
      <c r="A12" s="4"/>
      <c r="B12" s="246" t="s">
        <v>37</v>
      </c>
      <c r="C12" s="246"/>
      <c r="D12" s="246"/>
      <c r="E12" s="246"/>
      <c r="F12" s="246"/>
      <c r="G12" s="246"/>
      <c r="H12" s="4">
        <v>12</v>
      </c>
      <c r="I12" s="62"/>
      <c r="J12" s="62"/>
      <c r="K12" s="62"/>
      <c r="L12" s="62"/>
      <c r="M12" s="62"/>
      <c r="N12" s="62"/>
      <c r="O12" s="62"/>
    </row>
    <row r="13" spans="1:15" ht="15.6">
      <c r="A13" s="4"/>
      <c r="B13" s="248" t="s">
        <v>38</v>
      </c>
      <c r="C13" s="249"/>
      <c r="D13" s="249"/>
      <c r="E13" s="249"/>
      <c r="F13" s="249"/>
      <c r="G13" s="250"/>
      <c r="H13" s="4">
        <v>14</v>
      </c>
      <c r="I13" s="62"/>
      <c r="J13" s="62"/>
      <c r="K13" s="62"/>
      <c r="L13" s="62"/>
      <c r="M13" s="62"/>
      <c r="N13" s="62"/>
      <c r="O13" s="62"/>
    </row>
    <row r="14" spans="1:15">
      <c r="A14" s="4"/>
      <c r="B14" s="246" t="s">
        <v>39</v>
      </c>
      <c r="C14" s="246"/>
      <c r="D14" s="246"/>
      <c r="E14" s="246"/>
      <c r="F14" s="246"/>
      <c r="G14" s="246"/>
      <c r="H14" s="4">
        <v>15</v>
      </c>
      <c r="I14" s="62"/>
      <c r="J14" s="62"/>
      <c r="K14" s="62"/>
      <c r="L14" s="62"/>
      <c r="M14" s="62"/>
      <c r="N14" s="62"/>
      <c r="O14" s="62"/>
    </row>
    <row r="15" spans="1:15">
      <c r="A15" s="4"/>
      <c r="B15" s="246" t="s">
        <v>40</v>
      </c>
      <c r="C15" s="246"/>
      <c r="D15" s="246"/>
      <c r="E15" s="246"/>
      <c r="F15" s="246"/>
      <c r="G15" s="246"/>
      <c r="H15" s="4">
        <v>16</v>
      </c>
      <c r="I15" s="62"/>
      <c r="J15" s="62"/>
      <c r="K15" s="62"/>
      <c r="L15" s="62"/>
      <c r="M15" s="62"/>
      <c r="N15" s="62"/>
      <c r="O15" s="62"/>
    </row>
    <row r="16" spans="1:15">
      <c r="A16" s="4"/>
      <c r="B16" s="246" t="s">
        <v>41</v>
      </c>
      <c r="C16" s="246"/>
      <c r="D16" s="246"/>
      <c r="E16" s="246"/>
      <c r="F16" s="246"/>
      <c r="G16" s="246"/>
      <c r="H16" s="4">
        <v>17</v>
      </c>
      <c r="I16" s="62"/>
      <c r="J16" s="62"/>
      <c r="K16" s="62"/>
      <c r="L16" s="62"/>
      <c r="M16" s="62"/>
      <c r="N16" s="62"/>
      <c r="O16" s="62"/>
    </row>
    <row r="17" spans="1:15">
      <c r="A17" s="4"/>
      <c r="B17" s="246" t="s">
        <v>42</v>
      </c>
      <c r="C17" s="246"/>
      <c r="D17" s="246"/>
      <c r="E17" s="246"/>
      <c r="F17" s="246"/>
      <c r="G17" s="246"/>
      <c r="H17" s="4">
        <v>18</v>
      </c>
      <c r="I17" s="62"/>
      <c r="J17" s="62"/>
      <c r="K17" s="62"/>
      <c r="L17" s="62"/>
      <c r="M17" s="62"/>
      <c r="N17" s="62"/>
      <c r="O17" s="62"/>
    </row>
    <row r="18" spans="1:15">
      <c r="A18" s="4"/>
      <c r="B18" s="246" t="s">
        <v>43</v>
      </c>
      <c r="C18" s="246"/>
      <c r="D18" s="246"/>
      <c r="E18" s="246"/>
      <c r="F18" s="246"/>
      <c r="G18" s="246"/>
      <c r="H18" s="4">
        <v>19</v>
      </c>
      <c r="I18" s="62"/>
      <c r="J18" s="62"/>
      <c r="K18" s="62"/>
      <c r="L18" s="62"/>
      <c r="M18" s="62"/>
      <c r="N18" s="62"/>
      <c r="O18" s="62"/>
    </row>
    <row r="19" spans="1:15">
      <c r="A19" s="4"/>
      <c r="B19" s="246" t="s">
        <v>44</v>
      </c>
      <c r="C19" s="246"/>
      <c r="D19" s="246"/>
      <c r="E19" s="246"/>
      <c r="F19" s="246"/>
      <c r="G19" s="246"/>
      <c r="H19" s="4">
        <v>20</v>
      </c>
      <c r="I19" s="62"/>
      <c r="J19" s="62"/>
      <c r="K19" s="62"/>
      <c r="L19" s="62"/>
      <c r="M19" s="62"/>
      <c r="N19" s="62"/>
      <c r="O19" s="62"/>
    </row>
    <row r="20" spans="1:15">
      <c r="A20" s="4"/>
      <c r="B20" s="246" t="s">
        <v>45</v>
      </c>
      <c r="C20" s="246"/>
      <c r="D20" s="246"/>
      <c r="E20" s="246"/>
      <c r="F20" s="246"/>
      <c r="G20" s="246"/>
      <c r="H20" s="4">
        <v>21</v>
      </c>
      <c r="I20" s="62"/>
      <c r="J20" s="62"/>
      <c r="K20" s="62"/>
      <c r="L20" s="62"/>
      <c r="M20" s="62"/>
      <c r="N20" s="62"/>
      <c r="O20" s="62"/>
    </row>
    <row r="21" spans="1:15">
      <c r="A21" s="4"/>
      <c r="B21" s="246" t="s">
        <v>46</v>
      </c>
      <c r="C21" s="246"/>
      <c r="D21" s="246"/>
      <c r="E21" s="246"/>
      <c r="F21" s="246"/>
      <c r="G21" s="246"/>
      <c r="H21" s="4">
        <v>22</v>
      </c>
      <c r="I21" s="62"/>
      <c r="J21" s="62"/>
      <c r="K21" s="62"/>
      <c r="L21" s="62"/>
      <c r="M21" s="62"/>
      <c r="N21" s="62"/>
      <c r="O21" s="62"/>
    </row>
    <row r="22" spans="1:15">
      <c r="A22" s="4"/>
      <c r="B22" s="246" t="s">
        <v>47</v>
      </c>
      <c r="C22" s="246"/>
      <c r="D22" s="246"/>
      <c r="E22" s="246"/>
      <c r="F22" s="246"/>
      <c r="G22" s="246"/>
      <c r="H22" s="4">
        <v>13</v>
      </c>
      <c r="I22" s="62"/>
      <c r="J22" s="62"/>
      <c r="K22" s="62"/>
      <c r="L22" s="62"/>
      <c r="M22" s="62"/>
      <c r="N22" s="62"/>
      <c r="O22" s="62"/>
    </row>
    <row r="23" spans="1:15">
      <c r="A23" s="4"/>
      <c r="B23" s="252" t="s">
        <v>48</v>
      </c>
      <c r="C23" s="253"/>
      <c r="D23" s="253"/>
      <c r="E23" s="253"/>
      <c r="F23" s="253"/>
      <c r="G23" s="254"/>
      <c r="H23" s="4">
        <v>24</v>
      </c>
      <c r="I23" s="62"/>
      <c r="J23" s="62"/>
      <c r="K23" s="62"/>
      <c r="L23" s="62"/>
      <c r="M23" s="62"/>
      <c r="N23" s="62"/>
      <c r="O23" s="62"/>
    </row>
    <row r="24" spans="1:15">
      <c r="A24" s="4"/>
      <c r="B24" s="255"/>
      <c r="C24" s="255"/>
      <c r="D24" s="255"/>
      <c r="E24" s="255"/>
      <c r="F24" s="255"/>
      <c r="G24" s="255"/>
      <c r="H24" s="4"/>
      <c r="I24" s="62"/>
      <c r="J24" s="62"/>
      <c r="K24" s="62"/>
      <c r="L24" s="62"/>
      <c r="M24" s="62"/>
      <c r="N24" s="62"/>
      <c r="O24" s="62"/>
    </row>
    <row r="26" spans="1:15">
      <c r="A26" s="31" t="s">
        <v>49</v>
      </c>
      <c r="B26" s="68"/>
      <c r="C26" s="68"/>
      <c r="D26" s="68"/>
      <c r="E26" s="68"/>
      <c r="F26" s="68"/>
      <c r="G26" s="68"/>
      <c r="H26" s="69"/>
      <c r="I26" s="62"/>
      <c r="J26" s="62"/>
      <c r="K26" s="62"/>
      <c r="L26" s="62"/>
      <c r="M26" s="62"/>
      <c r="N26" s="62"/>
      <c r="O26" s="62"/>
    </row>
    <row r="27" spans="1:15">
      <c r="A27" s="10" t="s">
        <v>25</v>
      </c>
      <c r="B27" s="256" t="s">
        <v>50</v>
      </c>
      <c r="C27" s="256"/>
      <c r="D27" s="256"/>
      <c r="E27" s="256"/>
      <c r="F27" s="256"/>
      <c r="G27" s="256"/>
      <c r="H27" s="11" t="s">
        <v>51</v>
      </c>
      <c r="I27" s="62"/>
      <c r="J27" s="62"/>
      <c r="K27" s="62"/>
      <c r="L27" s="62"/>
      <c r="M27" s="62"/>
      <c r="N27" s="62"/>
      <c r="O27" s="62"/>
    </row>
    <row r="28" spans="1:15">
      <c r="A28" s="70" t="s">
        <v>52</v>
      </c>
      <c r="B28" s="257" t="s">
        <v>52</v>
      </c>
      <c r="C28" s="257"/>
      <c r="D28" s="257"/>
      <c r="E28" s="257"/>
      <c r="F28" s="257"/>
      <c r="G28" s="257"/>
      <c r="H28" s="70" t="s">
        <v>52</v>
      </c>
      <c r="I28" s="62"/>
      <c r="J28" s="62"/>
      <c r="K28" s="62"/>
      <c r="L28" s="62"/>
      <c r="M28" s="62"/>
      <c r="N28" s="62"/>
      <c r="O28" s="62"/>
    </row>
    <row r="29" spans="1:15">
      <c r="A29" s="70"/>
      <c r="B29" s="257"/>
      <c r="C29" s="257"/>
      <c r="D29" s="257"/>
      <c r="E29" s="257"/>
      <c r="F29" s="257"/>
      <c r="G29" s="257"/>
      <c r="H29" s="70"/>
      <c r="I29" s="62"/>
      <c r="J29" s="62"/>
      <c r="K29" s="62"/>
      <c r="L29" s="62"/>
      <c r="M29" s="62"/>
      <c r="N29" s="62"/>
      <c r="O29" s="62"/>
    </row>
    <row r="30" spans="1:15">
      <c r="A30" s="70"/>
      <c r="B30" s="257"/>
      <c r="C30" s="257"/>
      <c r="D30" s="257"/>
      <c r="E30" s="257"/>
      <c r="F30" s="257"/>
      <c r="G30" s="257"/>
      <c r="H30" s="70"/>
      <c r="I30" s="62"/>
      <c r="J30" s="62"/>
      <c r="K30" s="62"/>
      <c r="L30" s="62"/>
      <c r="M30" s="62"/>
      <c r="N30" s="62"/>
      <c r="O30" s="62"/>
    </row>
    <row r="31" spans="1:15">
      <c r="A31" s="70"/>
      <c r="B31" s="257"/>
      <c r="C31" s="257"/>
      <c r="D31" s="257"/>
      <c r="E31" s="257"/>
      <c r="F31" s="257"/>
      <c r="G31" s="257"/>
      <c r="H31" s="70"/>
      <c r="I31" s="62"/>
      <c r="J31" s="62"/>
      <c r="K31" s="62"/>
      <c r="L31" s="62"/>
      <c r="M31" s="62"/>
      <c r="N31" s="62"/>
      <c r="O31" s="62"/>
    </row>
    <row r="32" spans="1:15">
      <c r="A32" s="70"/>
      <c r="B32" s="257"/>
      <c r="C32" s="257"/>
      <c r="D32" s="257"/>
      <c r="E32" s="257"/>
      <c r="F32" s="257"/>
      <c r="G32" s="257"/>
      <c r="H32" s="70"/>
      <c r="I32" s="62"/>
      <c r="J32" s="62"/>
      <c r="K32" s="62"/>
      <c r="L32" s="62"/>
      <c r="M32" s="62"/>
      <c r="N32" s="62"/>
      <c r="O32" s="62"/>
    </row>
    <row r="34" spans="1:15" ht="14.25" customHeight="1">
      <c r="A34" s="31" t="s">
        <v>53</v>
      </c>
      <c r="B34" s="68"/>
      <c r="C34" s="68"/>
      <c r="D34" s="68"/>
      <c r="E34" s="68"/>
      <c r="F34" s="68"/>
      <c r="G34" s="68"/>
      <c r="H34" s="69"/>
      <c r="I34" s="62"/>
      <c r="J34" s="62"/>
      <c r="K34" s="62"/>
      <c r="L34" s="62"/>
      <c r="M34" s="62"/>
      <c r="N34" s="62"/>
      <c r="O34" s="62"/>
    </row>
    <row r="35" spans="1:15">
      <c r="A35" s="13" t="s">
        <v>54</v>
      </c>
      <c r="B35" s="258" t="s">
        <v>55</v>
      </c>
      <c r="C35" s="258"/>
      <c r="D35" s="258"/>
      <c r="E35" s="258"/>
      <c r="F35" s="258"/>
      <c r="G35" s="258"/>
      <c r="H35" s="14" t="s">
        <v>56</v>
      </c>
      <c r="I35" s="62"/>
      <c r="J35" s="62"/>
      <c r="K35" s="62"/>
      <c r="L35" s="62"/>
      <c r="M35" s="62"/>
      <c r="N35" s="62"/>
      <c r="O35" s="62"/>
    </row>
    <row r="36" spans="1:15">
      <c r="A36" s="72"/>
      <c r="B36" s="251"/>
      <c r="C36" s="251"/>
      <c r="D36" s="251"/>
      <c r="E36" s="251"/>
      <c r="F36" s="251"/>
      <c r="G36" s="251"/>
      <c r="H36" s="72"/>
      <c r="I36" s="62"/>
      <c r="J36" s="62"/>
      <c r="K36" s="62"/>
      <c r="L36" s="62"/>
      <c r="M36" s="62"/>
      <c r="N36" s="62"/>
      <c r="O36" s="62"/>
    </row>
    <row r="37" spans="1:15">
      <c r="A37" s="72"/>
      <c r="B37" s="251"/>
      <c r="C37" s="251"/>
      <c r="D37" s="251"/>
      <c r="E37" s="251"/>
      <c r="F37" s="251"/>
      <c r="G37" s="251"/>
      <c r="H37" s="72"/>
      <c r="I37" s="62"/>
      <c r="J37" s="62"/>
      <c r="K37" s="62"/>
      <c r="L37" s="62"/>
      <c r="M37" s="62"/>
      <c r="N37" s="62"/>
      <c r="O37" s="62"/>
    </row>
    <row r="38" spans="1:15">
      <c r="A38" s="72"/>
      <c r="B38" s="251"/>
      <c r="C38" s="251"/>
      <c r="D38" s="251"/>
      <c r="E38" s="251"/>
      <c r="F38" s="251"/>
      <c r="G38" s="251"/>
      <c r="H38" s="72"/>
      <c r="I38" s="62"/>
      <c r="J38" s="62"/>
      <c r="K38" s="62"/>
      <c r="L38" s="62"/>
      <c r="M38" s="62"/>
      <c r="N38" s="62"/>
      <c r="O38" s="62"/>
    </row>
    <row r="39" spans="1:15">
      <c r="A39" s="72"/>
      <c r="B39" s="251"/>
      <c r="C39" s="251"/>
      <c r="D39" s="251"/>
      <c r="E39" s="251"/>
      <c r="F39" s="251"/>
      <c r="G39" s="251"/>
      <c r="H39" s="72"/>
      <c r="I39" s="62"/>
      <c r="J39" s="62"/>
      <c r="K39" s="62"/>
      <c r="L39" s="62"/>
      <c r="M39" s="62"/>
      <c r="N39" s="62"/>
      <c r="O39" s="62"/>
    </row>
    <row r="40" spans="1:15">
      <c r="A40" s="72"/>
      <c r="B40" s="251"/>
      <c r="C40" s="251"/>
      <c r="D40" s="251"/>
      <c r="E40" s="251"/>
      <c r="F40" s="251"/>
      <c r="G40" s="251"/>
      <c r="H40" s="72"/>
      <c r="I40" s="62"/>
      <c r="J40" s="62"/>
      <c r="K40" s="62"/>
      <c r="L40" s="62"/>
      <c r="M40" s="62"/>
      <c r="N40" s="62"/>
      <c r="O40" s="62"/>
    </row>
    <row r="41" spans="1:15">
      <c r="A41" s="72"/>
      <c r="B41" s="251"/>
      <c r="C41" s="251"/>
      <c r="D41" s="251"/>
      <c r="E41" s="251"/>
      <c r="F41" s="251"/>
      <c r="G41" s="251"/>
      <c r="H41" s="72"/>
      <c r="I41" s="62"/>
      <c r="J41" s="62"/>
      <c r="K41" s="62"/>
      <c r="L41" s="62"/>
      <c r="M41" s="62"/>
      <c r="N41" s="62"/>
      <c r="O41" s="62"/>
    </row>
    <row r="42" spans="1:15">
      <c r="A42" s="72"/>
      <c r="B42" s="251"/>
      <c r="C42" s="251"/>
      <c r="D42" s="251"/>
      <c r="E42" s="251"/>
      <c r="F42" s="251"/>
      <c r="G42" s="251"/>
      <c r="H42" s="72"/>
      <c r="I42" s="62"/>
      <c r="J42" s="62"/>
      <c r="K42" s="62"/>
      <c r="L42" s="62"/>
      <c r="M42" s="62"/>
      <c r="N42" s="62"/>
      <c r="O42" s="62"/>
    </row>
    <row r="44" spans="1:15">
      <c r="A44" s="259" t="s">
        <v>57</v>
      </c>
      <c r="B44" s="260"/>
      <c r="C44" s="260"/>
      <c r="D44" s="260"/>
      <c r="E44" s="260"/>
      <c r="F44" s="260"/>
      <c r="G44" s="260"/>
      <c r="H44" s="260"/>
      <c r="I44" s="260"/>
      <c r="J44" s="261"/>
      <c r="K44" s="62"/>
      <c r="L44" s="62"/>
      <c r="M44" s="62"/>
      <c r="N44" s="62"/>
      <c r="O44" s="62"/>
    </row>
    <row r="45" spans="1:15">
      <c r="A45" s="262"/>
      <c r="B45" s="263"/>
      <c r="C45" s="263"/>
      <c r="D45" s="263"/>
      <c r="E45" s="263"/>
      <c r="F45" s="263"/>
      <c r="G45" s="263"/>
      <c r="H45" s="263"/>
      <c r="I45" s="263"/>
      <c r="J45" s="264"/>
      <c r="K45" s="62"/>
      <c r="L45" s="62"/>
      <c r="M45" s="62"/>
      <c r="N45" s="62"/>
      <c r="O45" s="62"/>
    </row>
    <row r="46" spans="1:15">
      <c r="A46" s="262"/>
      <c r="B46" s="263"/>
      <c r="C46" s="263"/>
      <c r="D46" s="263"/>
      <c r="E46" s="263"/>
      <c r="F46" s="263"/>
      <c r="G46" s="263"/>
      <c r="H46" s="263"/>
      <c r="I46" s="263"/>
      <c r="J46" s="264"/>
      <c r="K46" s="62"/>
      <c r="L46" s="62"/>
      <c r="M46" s="62"/>
      <c r="N46" s="62"/>
      <c r="O46" s="62"/>
    </row>
    <row r="47" spans="1:15">
      <c r="A47" s="265"/>
      <c r="B47" s="266"/>
      <c r="C47" s="266"/>
      <c r="D47" s="266"/>
      <c r="E47" s="266"/>
      <c r="F47" s="266"/>
      <c r="G47" s="266"/>
      <c r="H47" s="266"/>
      <c r="I47" s="266"/>
      <c r="J47" s="267"/>
      <c r="K47" s="62"/>
      <c r="L47" s="62"/>
      <c r="M47" s="62"/>
      <c r="N47" s="62"/>
      <c r="O47" s="62"/>
    </row>
    <row r="48" spans="1:15">
      <c r="A48" s="62"/>
      <c r="B48" s="62"/>
      <c r="C48" s="62"/>
      <c r="D48" s="62"/>
      <c r="E48" s="62"/>
      <c r="F48" s="62"/>
      <c r="G48" s="62"/>
      <c r="H48" s="62"/>
      <c r="I48" s="62"/>
      <c r="J48" s="62"/>
      <c r="K48" s="62"/>
      <c r="L48" s="62"/>
      <c r="M48" s="62"/>
      <c r="N48" s="62"/>
      <c r="O48" s="62"/>
    </row>
    <row r="65" spans="1:15">
      <c r="A65" s="62"/>
      <c r="B65" s="62"/>
      <c r="C65" s="62"/>
      <c r="D65" s="62"/>
      <c r="E65" s="62"/>
      <c r="F65" s="3"/>
      <c r="G65" s="62"/>
      <c r="H65" s="62"/>
      <c r="I65" s="62"/>
      <c r="J65" s="62"/>
      <c r="K65" s="62"/>
      <c r="L65" s="62"/>
      <c r="M65" s="62"/>
      <c r="N65" s="62"/>
      <c r="O65" s="62"/>
    </row>
  </sheetData>
  <mergeCells count="37">
    <mergeCell ref="A44:J47"/>
    <mergeCell ref="B37:G37"/>
    <mergeCell ref="B38:G38"/>
    <mergeCell ref="B39:G39"/>
    <mergeCell ref="B40:G40"/>
    <mergeCell ref="B41:G41"/>
    <mergeCell ref="B42:G42"/>
    <mergeCell ref="B36:G36"/>
    <mergeCell ref="B23:G23"/>
    <mergeCell ref="B24:G24"/>
    <mergeCell ref="B27:G27"/>
    <mergeCell ref="B28:G28"/>
    <mergeCell ref="B29:G29"/>
    <mergeCell ref="B30:G30"/>
    <mergeCell ref="B31:G31"/>
    <mergeCell ref="B32:G32"/>
    <mergeCell ref="B35:G35"/>
    <mergeCell ref="B22:G22"/>
    <mergeCell ref="B10:G10"/>
    <mergeCell ref="B11:G11"/>
    <mergeCell ref="B12:G12"/>
    <mergeCell ref="B14:G14"/>
    <mergeCell ref="B15:G15"/>
    <mergeCell ref="B16:G16"/>
    <mergeCell ref="B17:G17"/>
    <mergeCell ref="B18:G18"/>
    <mergeCell ref="B19:G19"/>
    <mergeCell ref="B20:G20"/>
    <mergeCell ref="B21:G21"/>
    <mergeCell ref="B13:G13"/>
    <mergeCell ref="K5:O8"/>
    <mergeCell ref="B9:G9"/>
    <mergeCell ref="B4:G4"/>
    <mergeCell ref="B5:G5"/>
    <mergeCell ref="B6:G6"/>
    <mergeCell ref="B7:G7"/>
    <mergeCell ref="B8:G8"/>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O66"/>
  <sheetViews>
    <sheetView workbookViewId="0"/>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5">
      <c r="A1" s="62" t="str">
        <f>+'Cover Page'!$B$29</f>
        <v>Annual Performance Report 2022</v>
      </c>
      <c r="B1" s="62"/>
      <c r="C1" s="62"/>
      <c r="D1" s="62"/>
      <c r="E1" s="62" t="str">
        <f>+'Cover Page'!$B$33</f>
        <v xml:space="preserve">Thalia Waste Management </v>
      </c>
      <c r="F1" s="62"/>
      <c r="G1" s="62"/>
      <c r="H1" s="62"/>
      <c r="I1" s="62"/>
      <c r="J1" s="62"/>
      <c r="K1" s="62"/>
      <c r="L1" s="62"/>
      <c r="M1" s="62"/>
      <c r="N1" s="62"/>
      <c r="O1" s="62"/>
    </row>
    <row r="3" spans="1:15" ht="15.75">
      <c r="A3" s="30" t="s">
        <v>58</v>
      </c>
      <c r="B3" s="73"/>
      <c r="C3" s="73"/>
      <c r="D3" s="73"/>
      <c r="E3" s="73"/>
      <c r="F3" s="73"/>
      <c r="G3" s="73"/>
      <c r="H3" s="73"/>
      <c r="I3" s="74"/>
      <c r="J3" s="62"/>
      <c r="K3" s="57" t="s">
        <v>2</v>
      </c>
      <c r="L3" s="62"/>
      <c r="M3" s="62"/>
      <c r="N3" s="62"/>
      <c r="O3" s="62"/>
    </row>
    <row r="4" spans="1:15">
      <c r="A4" s="75"/>
      <c r="B4" s="76"/>
      <c r="C4" s="76"/>
      <c r="D4" s="76"/>
      <c r="E4" s="76"/>
      <c r="F4" s="76"/>
      <c r="G4" s="76"/>
      <c r="H4" s="76"/>
      <c r="I4" s="77"/>
      <c r="J4" s="62"/>
      <c r="K4" s="62"/>
      <c r="L4" s="62"/>
      <c r="M4" s="62"/>
      <c r="N4" s="62"/>
      <c r="O4" s="62"/>
    </row>
    <row r="5" spans="1:15" ht="15.75" customHeight="1">
      <c r="A5" s="268" t="s">
        <v>59</v>
      </c>
      <c r="B5" s="269"/>
      <c r="C5" s="269"/>
      <c r="D5" s="269"/>
      <c r="E5" s="269"/>
      <c r="F5" s="269"/>
      <c r="G5" s="269"/>
      <c r="H5" s="269"/>
      <c r="I5" s="270"/>
      <c r="J5" s="62"/>
      <c r="K5" s="286" t="s">
        <v>60</v>
      </c>
      <c r="L5" s="286"/>
      <c r="M5" s="286"/>
      <c r="N5" s="286"/>
      <c r="O5" s="62"/>
    </row>
    <row r="6" spans="1:15">
      <c r="A6" s="271"/>
      <c r="B6" s="272"/>
      <c r="C6" s="272"/>
      <c r="D6" s="272"/>
      <c r="E6" s="272"/>
      <c r="F6" s="272"/>
      <c r="G6" s="272"/>
      <c r="H6" s="272"/>
      <c r="I6" s="273"/>
      <c r="J6" s="62"/>
      <c r="K6" s="286"/>
      <c r="L6" s="286"/>
      <c r="M6" s="286"/>
      <c r="N6" s="286"/>
      <c r="O6" s="62"/>
    </row>
    <row r="7" spans="1:15">
      <c r="A7" s="271"/>
      <c r="B7" s="272"/>
      <c r="C7" s="272"/>
      <c r="D7" s="272"/>
      <c r="E7" s="272"/>
      <c r="F7" s="272"/>
      <c r="G7" s="272"/>
      <c r="H7" s="272"/>
      <c r="I7" s="273"/>
      <c r="J7" s="62"/>
      <c r="K7" s="286"/>
      <c r="L7" s="286"/>
      <c r="M7" s="286"/>
      <c r="N7" s="286"/>
      <c r="O7" s="62"/>
    </row>
    <row r="8" spans="1:15" ht="15.75" customHeight="1">
      <c r="A8" s="271"/>
      <c r="B8" s="272"/>
      <c r="C8" s="272"/>
      <c r="D8" s="272"/>
      <c r="E8" s="272"/>
      <c r="F8" s="272"/>
      <c r="G8" s="272"/>
      <c r="H8" s="272"/>
      <c r="I8" s="273"/>
      <c r="J8" s="62"/>
      <c r="K8" s="286"/>
      <c r="L8" s="286"/>
      <c r="M8" s="286"/>
      <c r="N8" s="286"/>
      <c r="O8" s="62"/>
    </row>
    <row r="9" spans="1:15">
      <c r="A9" s="271"/>
      <c r="B9" s="272"/>
      <c r="C9" s="272"/>
      <c r="D9" s="272"/>
      <c r="E9" s="272"/>
      <c r="F9" s="272"/>
      <c r="G9" s="272"/>
      <c r="H9" s="272"/>
      <c r="I9" s="273"/>
      <c r="J9" s="62"/>
      <c r="K9" s="286"/>
      <c r="L9" s="286"/>
      <c r="M9" s="286"/>
      <c r="N9" s="286"/>
      <c r="O9" s="62"/>
    </row>
    <row r="10" spans="1:15">
      <c r="A10" s="271"/>
      <c r="B10" s="272"/>
      <c r="C10" s="272"/>
      <c r="D10" s="272"/>
      <c r="E10" s="272"/>
      <c r="F10" s="272"/>
      <c r="G10" s="272"/>
      <c r="H10" s="272"/>
      <c r="I10" s="273"/>
      <c r="J10" s="62"/>
      <c r="K10" s="286"/>
      <c r="L10" s="286"/>
      <c r="M10" s="286"/>
      <c r="N10" s="286"/>
      <c r="O10" s="62"/>
    </row>
    <row r="11" spans="1:15">
      <c r="A11" s="271"/>
      <c r="B11" s="272"/>
      <c r="C11" s="272"/>
      <c r="D11" s="272"/>
      <c r="E11" s="272"/>
      <c r="F11" s="272"/>
      <c r="G11" s="272"/>
      <c r="H11" s="272"/>
      <c r="I11" s="273"/>
      <c r="J11" s="62"/>
      <c r="K11" s="286"/>
      <c r="L11" s="286"/>
      <c r="M11" s="286"/>
      <c r="N11" s="286"/>
      <c r="O11" s="62"/>
    </row>
    <row r="12" spans="1:15">
      <c r="A12" s="271"/>
      <c r="B12" s="272"/>
      <c r="C12" s="272"/>
      <c r="D12" s="272"/>
      <c r="E12" s="272"/>
      <c r="F12" s="272"/>
      <c r="G12" s="272"/>
      <c r="H12" s="272"/>
      <c r="I12" s="273"/>
      <c r="J12" s="62"/>
      <c r="K12" s="286"/>
      <c r="L12" s="286"/>
      <c r="M12" s="286"/>
      <c r="N12" s="286"/>
      <c r="O12" s="62"/>
    </row>
    <row r="13" spans="1:15">
      <c r="A13" s="271"/>
      <c r="B13" s="272"/>
      <c r="C13" s="272"/>
      <c r="D13" s="272"/>
      <c r="E13" s="272"/>
      <c r="F13" s="272"/>
      <c r="G13" s="272"/>
      <c r="H13" s="272"/>
      <c r="I13" s="273"/>
      <c r="J13" s="62"/>
      <c r="K13" s="286"/>
      <c r="L13" s="286"/>
      <c r="M13" s="286"/>
      <c r="N13" s="286"/>
      <c r="O13" s="62"/>
    </row>
    <row r="14" spans="1:15">
      <c r="A14" s="271"/>
      <c r="B14" s="272"/>
      <c r="C14" s="272"/>
      <c r="D14" s="272"/>
      <c r="E14" s="272"/>
      <c r="F14" s="272"/>
      <c r="G14" s="272"/>
      <c r="H14" s="272"/>
      <c r="I14" s="273"/>
      <c r="J14" s="62"/>
      <c r="K14" s="286"/>
      <c r="L14" s="286"/>
      <c r="M14" s="286"/>
      <c r="N14" s="286"/>
      <c r="O14" s="62"/>
    </row>
    <row r="15" spans="1:15">
      <c r="A15" s="271"/>
      <c r="B15" s="272"/>
      <c r="C15" s="272"/>
      <c r="D15" s="272"/>
      <c r="E15" s="272"/>
      <c r="F15" s="272"/>
      <c r="G15" s="272"/>
      <c r="H15" s="272"/>
      <c r="I15" s="273"/>
      <c r="J15" s="62"/>
      <c r="K15" s="62"/>
      <c r="L15" s="62"/>
      <c r="M15" s="62"/>
      <c r="N15" s="62"/>
      <c r="O15" s="62"/>
    </row>
    <row r="16" spans="1:15">
      <c r="A16" s="271"/>
      <c r="B16" s="272"/>
      <c r="C16" s="272"/>
      <c r="D16" s="272"/>
      <c r="E16" s="272"/>
      <c r="F16" s="272"/>
      <c r="G16" s="272"/>
      <c r="H16" s="272"/>
      <c r="I16" s="273"/>
      <c r="J16" s="62"/>
      <c r="K16" s="62"/>
      <c r="L16" s="62"/>
      <c r="M16" s="62"/>
      <c r="N16" s="62"/>
      <c r="O16" s="62"/>
    </row>
    <row r="17" spans="1:14">
      <c r="A17" s="271"/>
      <c r="B17" s="272"/>
      <c r="C17" s="272"/>
      <c r="D17" s="272"/>
      <c r="E17" s="272"/>
      <c r="F17" s="272"/>
      <c r="G17" s="272"/>
      <c r="H17" s="272"/>
      <c r="I17" s="273"/>
      <c r="J17" s="62"/>
      <c r="K17" s="62"/>
      <c r="L17" s="62"/>
      <c r="M17" s="62"/>
      <c r="N17" s="62"/>
    </row>
    <row r="18" spans="1:14">
      <c r="A18" s="274"/>
      <c r="B18" s="275"/>
      <c r="C18" s="275"/>
      <c r="D18" s="275"/>
      <c r="E18" s="275"/>
      <c r="F18" s="275"/>
      <c r="G18" s="275"/>
      <c r="H18" s="275"/>
      <c r="I18" s="276"/>
      <c r="J18" s="62"/>
      <c r="K18" s="62"/>
      <c r="L18" s="62"/>
      <c r="M18" s="62"/>
      <c r="N18" s="62"/>
    </row>
    <row r="19" spans="1:14">
      <c r="A19" s="62"/>
      <c r="B19" s="62"/>
      <c r="C19" s="62"/>
      <c r="D19" s="62"/>
      <c r="E19" s="62"/>
      <c r="F19" s="62"/>
      <c r="G19" s="62"/>
      <c r="H19" s="62"/>
      <c r="I19" s="62"/>
      <c r="J19" s="62"/>
      <c r="K19" s="62"/>
      <c r="L19" s="62"/>
      <c r="M19" s="62"/>
      <c r="N19" s="62"/>
    </row>
    <row r="20" spans="1:14">
      <c r="A20" s="223" t="s">
        <v>61</v>
      </c>
      <c r="B20" s="224"/>
      <c r="C20" s="224"/>
      <c r="D20" s="224"/>
      <c r="E20" s="224"/>
      <c r="F20" s="224"/>
      <c r="G20" s="224"/>
      <c r="H20" s="224"/>
      <c r="I20" s="225"/>
      <c r="J20" s="62"/>
      <c r="K20" s="62"/>
      <c r="L20" s="62"/>
      <c r="M20" s="62"/>
      <c r="N20" s="62"/>
    </row>
    <row r="21" spans="1:14">
      <c r="A21" s="226"/>
      <c r="B21" s="76"/>
      <c r="C21" s="76"/>
      <c r="D21" s="76"/>
      <c r="E21" s="76"/>
      <c r="F21" s="76"/>
      <c r="G21" s="76"/>
      <c r="H21" s="76"/>
      <c r="I21" s="227"/>
      <c r="J21" s="62"/>
      <c r="K21" s="62"/>
      <c r="L21" s="62"/>
      <c r="M21" s="62"/>
      <c r="N21" s="62"/>
    </row>
    <row r="22" spans="1:14" ht="15" customHeight="1">
      <c r="A22" s="277" t="s">
        <v>62</v>
      </c>
      <c r="B22" s="278"/>
      <c r="C22" s="278"/>
      <c r="D22" s="278"/>
      <c r="E22" s="278"/>
      <c r="F22" s="278"/>
      <c r="G22" s="278"/>
      <c r="H22" s="278"/>
      <c r="I22" s="279"/>
      <c r="J22" s="62"/>
      <c r="K22" s="286" t="s">
        <v>63</v>
      </c>
      <c r="L22" s="286"/>
      <c r="M22" s="286"/>
      <c r="N22" s="286"/>
    </row>
    <row r="23" spans="1:14">
      <c r="A23" s="280"/>
      <c r="B23" s="281"/>
      <c r="C23" s="281"/>
      <c r="D23" s="281"/>
      <c r="E23" s="281"/>
      <c r="F23" s="281"/>
      <c r="G23" s="281"/>
      <c r="H23" s="281"/>
      <c r="I23" s="282"/>
      <c r="J23" s="62"/>
      <c r="K23" s="286"/>
      <c r="L23" s="286"/>
      <c r="M23" s="286"/>
      <c r="N23" s="286"/>
    </row>
    <row r="24" spans="1:14">
      <c r="A24" s="280"/>
      <c r="B24" s="281"/>
      <c r="C24" s="281"/>
      <c r="D24" s="281"/>
      <c r="E24" s="281"/>
      <c r="F24" s="281"/>
      <c r="G24" s="281"/>
      <c r="H24" s="281"/>
      <c r="I24" s="282"/>
      <c r="J24" s="62"/>
      <c r="K24" s="286"/>
      <c r="L24" s="286"/>
      <c r="M24" s="286"/>
      <c r="N24" s="286"/>
    </row>
    <row r="25" spans="1:14">
      <c r="A25" s="280"/>
      <c r="B25" s="281"/>
      <c r="C25" s="281"/>
      <c r="D25" s="281"/>
      <c r="E25" s="281"/>
      <c r="F25" s="281"/>
      <c r="G25" s="281"/>
      <c r="H25" s="281"/>
      <c r="I25" s="282"/>
      <c r="J25" s="62"/>
      <c r="K25" s="286"/>
      <c r="L25" s="286"/>
      <c r="M25" s="286"/>
      <c r="N25" s="286"/>
    </row>
    <row r="26" spans="1:14">
      <c r="A26" s="280"/>
      <c r="B26" s="281"/>
      <c r="C26" s="281"/>
      <c r="D26" s="281"/>
      <c r="E26" s="281"/>
      <c r="F26" s="281"/>
      <c r="G26" s="281"/>
      <c r="H26" s="281"/>
      <c r="I26" s="282"/>
      <c r="J26" s="62"/>
      <c r="K26" s="286"/>
      <c r="L26" s="286"/>
      <c r="M26" s="286"/>
      <c r="N26" s="286"/>
    </row>
    <row r="27" spans="1:14">
      <c r="A27" s="280"/>
      <c r="B27" s="281"/>
      <c r="C27" s="281"/>
      <c r="D27" s="281"/>
      <c r="E27" s="281"/>
      <c r="F27" s="281"/>
      <c r="G27" s="281"/>
      <c r="H27" s="281"/>
      <c r="I27" s="282"/>
      <c r="J27" s="62"/>
      <c r="K27" s="286"/>
      <c r="L27" s="286"/>
      <c r="M27" s="286"/>
      <c r="N27" s="286"/>
    </row>
    <row r="28" spans="1:14">
      <c r="A28" s="280"/>
      <c r="B28" s="281"/>
      <c r="C28" s="281"/>
      <c r="D28" s="281"/>
      <c r="E28" s="281"/>
      <c r="F28" s="281"/>
      <c r="G28" s="281"/>
      <c r="H28" s="281"/>
      <c r="I28" s="282"/>
      <c r="J28" s="62"/>
      <c r="K28" s="286"/>
      <c r="L28" s="286"/>
      <c r="M28" s="286"/>
      <c r="N28" s="286"/>
    </row>
    <row r="29" spans="1:14">
      <c r="A29" s="280"/>
      <c r="B29" s="281"/>
      <c r="C29" s="281"/>
      <c r="D29" s="281"/>
      <c r="E29" s="281"/>
      <c r="F29" s="281"/>
      <c r="G29" s="281"/>
      <c r="H29" s="281"/>
      <c r="I29" s="282"/>
      <c r="J29" s="62"/>
      <c r="K29" s="286"/>
      <c r="L29" s="286"/>
      <c r="M29" s="286"/>
      <c r="N29" s="286"/>
    </row>
    <row r="30" spans="1:14">
      <c r="A30" s="280"/>
      <c r="B30" s="281"/>
      <c r="C30" s="281"/>
      <c r="D30" s="281"/>
      <c r="E30" s="281"/>
      <c r="F30" s="281"/>
      <c r="G30" s="281"/>
      <c r="H30" s="281"/>
      <c r="I30" s="282"/>
      <c r="J30" s="62"/>
      <c r="K30" s="286"/>
      <c r="L30" s="286"/>
      <c r="M30" s="286"/>
      <c r="N30" s="286"/>
    </row>
    <row r="31" spans="1:14">
      <c r="A31" s="280"/>
      <c r="B31" s="281"/>
      <c r="C31" s="281"/>
      <c r="D31" s="281"/>
      <c r="E31" s="281"/>
      <c r="F31" s="281"/>
      <c r="G31" s="281"/>
      <c r="H31" s="281"/>
      <c r="I31" s="282"/>
      <c r="J31" s="62"/>
      <c r="K31" s="286"/>
      <c r="L31" s="286"/>
      <c r="M31" s="286"/>
      <c r="N31" s="286"/>
    </row>
    <row r="32" spans="1:14">
      <c r="A32" s="280"/>
      <c r="B32" s="281"/>
      <c r="C32" s="281"/>
      <c r="D32" s="281"/>
      <c r="E32" s="281"/>
      <c r="F32" s="281"/>
      <c r="G32" s="281"/>
      <c r="H32" s="281"/>
      <c r="I32" s="282"/>
      <c r="J32" s="62"/>
      <c r="K32" s="62"/>
      <c r="L32" s="62"/>
      <c r="M32" s="62"/>
      <c r="N32" s="62"/>
    </row>
    <row r="33" spans="1:15">
      <c r="A33" s="280"/>
      <c r="B33" s="281"/>
      <c r="C33" s="281"/>
      <c r="D33" s="281"/>
      <c r="E33" s="281"/>
      <c r="F33" s="281"/>
      <c r="G33" s="281"/>
      <c r="H33" s="281"/>
      <c r="I33" s="282"/>
      <c r="J33" s="62"/>
      <c r="K33" s="62"/>
      <c r="L33" s="62"/>
      <c r="M33" s="62"/>
      <c r="N33" s="62"/>
      <c r="O33" s="62"/>
    </row>
    <row r="34" spans="1:15">
      <c r="A34" s="280"/>
      <c r="B34" s="281"/>
      <c r="C34" s="281"/>
      <c r="D34" s="281"/>
      <c r="E34" s="281"/>
      <c r="F34" s="281"/>
      <c r="G34" s="281"/>
      <c r="H34" s="281"/>
      <c r="I34" s="282"/>
      <c r="J34" s="62"/>
      <c r="K34" s="62"/>
      <c r="L34" s="62"/>
      <c r="M34" s="62"/>
      <c r="N34" s="62"/>
      <c r="O34" s="62"/>
    </row>
    <row r="35" spans="1:15">
      <c r="A35" s="280"/>
      <c r="B35" s="281"/>
      <c r="C35" s="281"/>
      <c r="D35" s="281"/>
      <c r="E35" s="281"/>
      <c r="F35" s="281"/>
      <c r="G35" s="281"/>
      <c r="H35" s="281"/>
      <c r="I35" s="282"/>
      <c r="J35" s="62"/>
      <c r="K35" s="62"/>
      <c r="L35" s="62"/>
      <c r="M35" s="62"/>
      <c r="N35" s="62"/>
      <c r="O35" s="62"/>
    </row>
    <row r="36" spans="1:15">
      <c r="A36" s="280"/>
      <c r="B36" s="281"/>
      <c r="C36" s="281"/>
      <c r="D36" s="281"/>
      <c r="E36" s="281"/>
      <c r="F36" s="281"/>
      <c r="G36" s="281"/>
      <c r="H36" s="281"/>
      <c r="I36" s="282"/>
      <c r="J36" s="62"/>
      <c r="K36" s="62"/>
      <c r="L36" s="62"/>
      <c r="M36" s="62"/>
      <c r="N36" s="62"/>
      <c r="O36" s="62"/>
    </row>
    <row r="37" spans="1:15">
      <c r="A37" s="280"/>
      <c r="B37" s="281"/>
      <c r="C37" s="281"/>
      <c r="D37" s="281"/>
      <c r="E37" s="281"/>
      <c r="F37" s="281"/>
      <c r="G37" s="281"/>
      <c r="H37" s="281"/>
      <c r="I37" s="282"/>
      <c r="J37" s="62"/>
      <c r="K37" s="62"/>
      <c r="L37" s="62"/>
      <c r="M37" s="62"/>
      <c r="N37" s="62"/>
      <c r="O37" s="62"/>
    </row>
    <row r="38" spans="1:15">
      <c r="A38" s="283"/>
      <c r="B38" s="284"/>
      <c r="C38" s="284"/>
      <c r="D38" s="284"/>
      <c r="E38" s="284"/>
      <c r="F38" s="284"/>
      <c r="G38" s="284"/>
      <c r="H38" s="284"/>
      <c r="I38" s="285"/>
      <c r="J38" s="62"/>
      <c r="K38" s="62"/>
      <c r="L38" s="62"/>
      <c r="M38" s="62"/>
      <c r="N38" s="62"/>
      <c r="O38" s="62"/>
    </row>
    <row r="39" spans="1:15">
      <c r="A39" s="62"/>
      <c r="B39" s="62"/>
      <c r="C39" s="62"/>
      <c r="D39" s="62"/>
      <c r="E39" s="62"/>
      <c r="F39" s="62"/>
      <c r="G39" s="62"/>
      <c r="H39" s="62"/>
      <c r="I39" s="62"/>
      <c r="J39" s="62"/>
      <c r="K39" s="62"/>
      <c r="L39" s="62"/>
      <c r="M39" s="62"/>
      <c r="N39" s="62"/>
      <c r="O39" s="62"/>
    </row>
    <row r="40" spans="1:15">
      <c r="A40" s="62"/>
      <c r="B40" s="62"/>
      <c r="C40" s="62"/>
      <c r="D40" s="62"/>
      <c r="E40" s="62"/>
      <c r="F40" s="62"/>
      <c r="G40" s="62"/>
      <c r="H40" s="62"/>
      <c r="I40" s="62"/>
      <c r="J40" s="62"/>
      <c r="K40" s="62"/>
      <c r="L40" s="62"/>
      <c r="M40" s="62"/>
      <c r="N40" s="62"/>
      <c r="O40" s="62"/>
    </row>
    <row r="41" spans="1:15">
      <c r="A41" s="62"/>
      <c r="B41" s="62"/>
      <c r="C41" s="62"/>
      <c r="D41" s="62"/>
      <c r="E41" s="62"/>
      <c r="F41" s="62"/>
      <c r="G41" s="62"/>
      <c r="H41" s="62"/>
      <c r="I41" s="62"/>
      <c r="J41" s="62"/>
      <c r="K41" s="62"/>
      <c r="L41" s="62"/>
      <c r="M41" s="62"/>
      <c r="N41" s="62"/>
      <c r="O41" s="62"/>
    </row>
    <row r="42" spans="1:15">
      <c r="A42" s="62"/>
      <c r="B42" s="62"/>
      <c r="C42" s="62"/>
      <c r="D42" s="62"/>
      <c r="E42" s="62"/>
      <c r="F42" s="62"/>
      <c r="G42" s="62"/>
      <c r="H42" s="62"/>
      <c r="I42" s="62"/>
      <c r="J42" s="62"/>
      <c r="K42" s="62"/>
      <c r="L42" s="62"/>
      <c r="M42" s="62"/>
      <c r="N42" s="62"/>
      <c r="O42" s="62"/>
    </row>
    <row r="43" spans="1:15">
      <c r="A43" s="62"/>
      <c r="B43" s="62"/>
      <c r="C43" s="62"/>
      <c r="D43" s="62"/>
      <c r="E43" s="62"/>
      <c r="F43" s="62"/>
      <c r="G43" s="62"/>
      <c r="H43" s="62"/>
      <c r="I43" s="62"/>
      <c r="J43" s="62"/>
      <c r="K43" s="62"/>
      <c r="L43" s="62"/>
      <c r="M43" s="62"/>
      <c r="N43" s="62"/>
      <c r="O43" s="62"/>
    </row>
    <row r="44" spans="1:15">
      <c r="A44" s="62"/>
      <c r="B44" s="62"/>
      <c r="C44" s="62"/>
      <c r="D44" s="62"/>
      <c r="E44" s="62"/>
      <c r="F44" s="62"/>
      <c r="G44" s="62"/>
      <c r="H44" s="62"/>
      <c r="I44" s="62"/>
      <c r="J44" s="62"/>
      <c r="K44" s="62"/>
      <c r="L44" s="62"/>
      <c r="M44" s="62"/>
      <c r="N44" s="62"/>
      <c r="O44" s="62"/>
    </row>
    <row r="45" spans="1:15">
      <c r="A45" s="62"/>
      <c r="B45" s="62"/>
      <c r="C45" s="62"/>
      <c r="D45" s="62"/>
      <c r="E45" s="62"/>
      <c r="F45" s="62"/>
      <c r="G45" s="62"/>
      <c r="H45" s="62"/>
      <c r="I45" s="62"/>
      <c r="J45" s="62"/>
      <c r="K45" s="62"/>
      <c r="L45" s="62"/>
      <c r="M45" s="62"/>
      <c r="N45" s="62"/>
      <c r="O45" s="62"/>
    </row>
    <row r="46" spans="1:15">
      <c r="A46" s="62"/>
      <c r="B46" s="62"/>
      <c r="C46" s="62"/>
      <c r="D46" s="62"/>
      <c r="E46" s="62"/>
      <c r="F46" s="62"/>
      <c r="G46" s="62"/>
      <c r="H46" s="62"/>
      <c r="I46" s="62"/>
      <c r="J46" s="62"/>
      <c r="K46" s="62"/>
      <c r="L46" s="62"/>
      <c r="M46" s="62"/>
      <c r="N46" s="62"/>
      <c r="O46" s="62"/>
    </row>
    <row r="47" spans="1:15">
      <c r="A47" s="62"/>
      <c r="B47" s="62"/>
      <c r="C47" s="62"/>
      <c r="D47" s="62"/>
      <c r="E47" s="62"/>
      <c r="F47" s="62"/>
      <c r="G47" s="62"/>
      <c r="H47" s="62"/>
      <c r="I47" s="62"/>
      <c r="J47" s="62"/>
      <c r="K47" s="62"/>
      <c r="L47" s="62"/>
      <c r="M47" s="62"/>
      <c r="N47" s="62"/>
      <c r="O47" s="62"/>
    </row>
    <row r="48" spans="1:15">
      <c r="A48" s="62"/>
      <c r="B48" s="62"/>
      <c r="C48" s="62"/>
      <c r="D48" s="62"/>
      <c r="E48" s="62"/>
      <c r="F48" s="62"/>
      <c r="G48" s="62"/>
      <c r="H48" s="62"/>
      <c r="I48" s="62"/>
      <c r="J48" s="62"/>
      <c r="K48" s="62"/>
      <c r="L48" s="62"/>
      <c r="M48" s="62"/>
      <c r="N48" s="62"/>
      <c r="O48" s="62"/>
    </row>
    <row r="49" spans="1:15">
      <c r="A49" s="62"/>
      <c r="B49" s="62"/>
      <c r="C49" s="62"/>
      <c r="D49" s="62"/>
      <c r="E49" s="62"/>
      <c r="F49" s="62"/>
      <c r="G49" s="62"/>
      <c r="H49" s="62"/>
      <c r="I49" s="62"/>
      <c r="J49" s="62"/>
      <c r="K49" s="62"/>
      <c r="L49" s="62"/>
      <c r="M49" s="62"/>
      <c r="N49" s="62"/>
      <c r="O49" s="62"/>
    </row>
    <row r="50" spans="1:15">
      <c r="A50" s="62"/>
      <c r="B50" s="62"/>
      <c r="C50" s="62"/>
      <c r="D50" s="62"/>
      <c r="E50" s="62"/>
      <c r="F50" s="3"/>
      <c r="G50" s="62"/>
      <c r="H50" s="62"/>
      <c r="I50" s="62"/>
      <c r="J50" s="62"/>
      <c r="K50" s="62"/>
      <c r="L50" s="62"/>
      <c r="M50" s="62"/>
      <c r="N50" s="62"/>
      <c r="O50" s="62"/>
    </row>
    <row r="51" spans="1:15">
      <c r="A51" s="62"/>
      <c r="B51" s="62"/>
      <c r="C51" s="62"/>
      <c r="D51" s="62"/>
      <c r="E51" s="62"/>
      <c r="F51" s="62"/>
      <c r="G51" s="62"/>
      <c r="H51" s="62"/>
      <c r="I51" s="62"/>
      <c r="J51" s="62"/>
      <c r="K51" s="62"/>
      <c r="L51" s="62"/>
      <c r="M51" s="62"/>
      <c r="N51" s="62"/>
      <c r="O51" s="62"/>
    </row>
    <row r="52" spans="1:15">
      <c r="A52" s="62"/>
      <c r="B52" s="62"/>
      <c r="C52" s="62"/>
      <c r="D52" s="62"/>
      <c r="E52" s="62"/>
      <c r="F52" s="62"/>
      <c r="G52" s="62"/>
      <c r="H52" s="62"/>
      <c r="I52" s="62"/>
      <c r="J52" s="62"/>
      <c r="K52" s="62"/>
      <c r="L52" s="62"/>
      <c r="M52" s="62"/>
      <c r="N52" s="62"/>
      <c r="O52" s="62"/>
    </row>
    <row r="53" spans="1:15">
      <c r="A53" s="62"/>
      <c r="B53" s="62"/>
      <c r="C53" s="62"/>
      <c r="D53" s="62"/>
      <c r="E53" s="62"/>
      <c r="F53" s="62"/>
      <c r="G53" s="62"/>
      <c r="H53" s="62"/>
      <c r="I53" s="62"/>
      <c r="J53" s="62"/>
      <c r="K53" s="62"/>
      <c r="L53" s="62"/>
      <c r="M53" s="62"/>
      <c r="N53" s="62"/>
      <c r="O53" s="62"/>
    </row>
    <row r="54" spans="1:15">
      <c r="A54" s="62"/>
      <c r="B54" s="62"/>
      <c r="C54" s="62"/>
      <c r="D54" s="62"/>
      <c r="E54" s="62"/>
      <c r="F54" s="62"/>
      <c r="G54" s="62"/>
      <c r="H54" s="62"/>
      <c r="I54" s="62"/>
      <c r="J54" s="62"/>
      <c r="K54" s="62"/>
      <c r="L54" s="62"/>
      <c r="M54" s="62"/>
      <c r="N54" s="62"/>
      <c r="O54" s="62"/>
    </row>
    <row r="66" spans="1:15">
      <c r="A66" s="62"/>
      <c r="B66" s="62"/>
      <c r="C66" s="62"/>
      <c r="D66" s="62"/>
      <c r="E66" s="62"/>
      <c r="F66" s="62"/>
      <c r="G66" s="62"/>
      <c r="H66" s="62"/>
      <c r="I66" s="62"/>
      <c r="J66" s="62"/>
      <c r="K66" s="62"/>
      <c r="L66" s="62"/>
      <c r="M66" s="62"/>
      <c r="N66" s="62"/>
      <c r="O66" s="62"/>
    </row>
  </sheetData>
  <mergeCells count="4">
    <mergeCell ref="A5:I18"/>
    <mergeCell ref="A22:I38"/>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T78"/>
  <sheetViews>
    <sheetView workbookViewId="0">
      <selection activeCell="J38" sqref="J38"/>
    </sheetView>
  </sheetViews>
  <sheetFormatPr defaultColWidth="9.28515625" defaultRowHeight="15"/>
  <cols>
    <col min="1" max="1" width="31.28515625" style="2" customWidth="1"/>
    <col min="2" max="2" width="6.5703125" style="12" customWidth="1"/>
    <col min="3" max="3" width="9.7109375" style="12" customWidth="1"/>
    <col min="4" max="4" width="9.5703125" style="12" customWidth="1"/>
    <col min="5" max="5" width="9.7109375" style="12" customWidth="1"/>
    <col min="6" max="6" width="9.5703125" style="12" customWidth="1"/>
    <col min="7" max="7" width="10.85546875" style="15" customWidth="1"/>
    <col min="8" max="8" width="9.5703125" style="16" customWidth="1"/>
    <col min="9" max="10" width="9.28515625" style="2"/>
    <col min="11" max="11" width="38.42578125" style="2" customWidth="1"/>
    <col min="12" max="16384" width="9.28515625" style="2"/>
  </cols>
  <sheetData>
    <row r="1" spans="1:20">
      <c r="A1" s="201" t="s">
        <v>4</v>
      </c>
      <c r="B1" s="141"/>
      <c r="C1" s="141"/>
      <c r="D1" s="141"/>
      <c r="E1" s="141" t="s">
        <v>64</v>
      </c>
      <c r="F1" s="141"/>
      <c r="G1" s="141"/>
      <c r="H1" s="141"/>
      <c r="I1" s="141"/>
      <c r="J1" s="141"/>
      <c r="K1" s="141"/>
      <c r="L1" s="141"/>
      <c r="M1" s="141"/>
      <c r="N1" s="141"/>
      <c r="O1" s="141"/>
      <c r="P1" s="141"/>
      <c r="Q1" s="141"/>
      <c r="R1" s="141"/>
      <c r="S1" s="141"/>
      <c r="T1" s="141"/>
    </row>
    <row r="2" spans="1:20">
      <c r="A2" s="141"/>
      <c r="B2" s="142"/>
      <c r="C2" s="142"/>
      <c r="D2" s="142"/>
      <c r="E2" s="142"/>
      <c r="F2" s="142"/>
      <c r="G2" s="143"/>
      <c r="H2" s="142"/>
      <c r="I2" s="141"/>
      <c r="J2" s="141"/>
      <c r="K2" s="141"/>
      <c r="L2" s="141"/>
      <c r="M2" s="141"/>
      <c r="N2" s="141"/>
      <c r="O2" s="141"/>
      <c r="P2" s="141"/>
      <c r="Q2" s="141"/>
      <c r="R2" s="141"/>
      <c r="S2" s="141"/>
      <c r="T2" s="141"/>
    </row>
    <row r="3" spans="1:20" ht="15.75">
      <c r="A3" s="144" t="s">
        <v>31</v>
      </c>
      <c r="B3" s="142"/>
      <c r="C3" s="142"/>
      <c r="D3" s="142"/>
      <c r="E3" s="142"/>
      <c r="F3" s="142"/>
      <c r="G3" s="143"/>
      <c r="H3" s="142"/>
      <c r="I3" s="141"/>
      <c r="J3" s="141"/>
      <c r="K3" s="145" t="s">
        <v>2</v>
      </c>
      <c r="L3" s="141"/>
      <c r="M3" s="141"/>
      <c r="N3" s="141"/>
      <c r="O3" s="141"/>
      <c r="P3" s="141"/>
      <c r="Q3" s="141"/>
      <c r="R3" s="141"/>
      <c r="S3" s="141"/>
      <c r="T3" s="141"/>
    </row>
    <row r="4" spans="1:20" ht="15" customHeight="1">
      <c r="A4" s="146" t="s">
        <v>65</v>
      </c>
      <c r="B4" s="584">
        <v>320000</v>
      </c>
      <c r="C4" s="585"/>
      <c r="D4" s="148" t="s">
        <v>66</v>
      </c>
      <c r="E4" s="147">
        <v>100</v>
      </c>
      <c r="F4" s="148" t="s">
        <v>67</v>
      </c>
      <c r="G4" s="147" t="s">
        <v>68</v>
      </c>
      <c r="H4" s="149" t="s">
        <v>69</v>
      </c>
      <c r="I4" s="141"/>
      <c r="J4" s="141"/>
      <c r="K4" s="150" t="s">
        <v>70</v>
      </c>
      <c r="L4" s="141"/>
      <c r="M4" s="141"/>
      <c r="N4" s="141"/>
      <c r="O4" s="141"/>
      <c r="P4" s="141"/>
      <c r="Q4" s="141"/>
      <c r="R4" s="141"/>
      <c r="S4" s="141"/>
      <c r="T4" s="141"/>
    </row>
    <row r="5" spans="1:20" ht="15.75">
      <c r="A5" s="151" t="s">
        <v>71</v>
      </c>
      <c r="B5" s="152">
        <v>2</v>
      </c>
      <c r="C5" s="153" t="s">
        <v>68</v>
      </c>
      <c r="D5" s="153" t="s">
        <v>72</v>
      </c>
      <c r="E5" s="153" t="s">
        <v>68</v>
      </c>
      <c r="F5" s="152">
        <v>1</v>
      </c>
      <c r="G5" s="154" t="s">
        <v>68</v>
      </c>
      <c r="H5" s="155" t="s">
        <v>68</v>
      </c>
      <c r="I5" s="141"/>
      <c r="J5" s="141"/>
      <c r="K5" s="150" t="s">
        <v>73</v>
      </c>
      <c r="L5" s="141"/>
      <c r="M5" s="141"/>
      <c r="N5" s="141"/>
      <c r="O5" s="141"/>
      <c r="P5" s="141"/>
      <c r="Q5" s="141"/>
      <c r="R5" s="141"/>
      <c r="S5" s="141"/>
      <c r="T5" s="141"/>
    </row>
    <row r="6" spans="1:20" ht="22.5" customHeight="1">
      <c r="A6" s="156"/>
      <c r="B6" s="157"/>
      <c r="C6" s="157"/>
      <c r="D6" s="157"/>
      <c r="E6" s="157"/>
      <c r="F6" s="157"/>
      <c r="G6" s="158"/>
      <c r="H6" s="157"/>
      <c r="I6" s="159"/>
      <c r="J6" s="159"/>
      <c r="K6" s="289" t="s">
        <v>74</v>
      </c>
      <c r="L6" s="159"/>
      <c r="M6" s="159"/>
      <c r="N6" s="159"/>
      <c r="O6" s="159"/>
      <c r="P6" s="159"/>
      <c r="Q6" s="159"/>
      <c r="R6" s="159"/>
      <c r="S6" s="159"/>
      <c r="T6" s="159"/>
    </row>
    <row r="7" spans="1:20" ht="15.75">
      <c r="A7" s="160" t="s">
        <v>75</v>
      </c>
      <c r="B7" s="161" t="s">
        <v>76</v>
      </c>
      <c r="C7" s="162" t="s">
        <v>77</v>
      </c>
      <c r="D7" s="162" t="s">
        <v>78</v>
      </c>
      <c r="E7" s="162" t="s">
        <v>79</v>
      </c>
      <c r="F7" s="162" t="s">
        <v>80</v>
      </c>
      <c r="G7" s="163" t="s">
        <v>81</v>
      </c>
      <c r="H7" s="164" t="s">
        <v>82</v>
      </c>
      <c r="I7" s="141"/>
      <c r="J7" s="141"/>
      <c r="K7" s="289"/>
      <c r="L7" s="141"/>
      <c r="M7" s="141"/>
      <c r="N7" s="141"/>
      <c r="O7" s="141"/>
      <c r="P7" s="141"/>
      <c r="Q7" s="141"/>
      <c r="R7" s="141"/>
      <c r="S7" s="141"/>
      <c r="T7" s="141"/>
    </row>
    <row r="8" spans="1:20" ht="15.75" customHeight="1">
      <c r="A8" s="165" t="s">
        <v>83</v>
      </c>
      <c r="B8" s="292" t="s">
        <v>84</v>
      </c>
      <c r="C8" s="167">
        <v>72047</v>
      </c>
      <c r="D8" s="167">
        <v>60092</v>
      </c>
      <c r="E8" s="167">
        <v>75777</v>
      </c>
      <c r="F8" s="167">
        <v>63829</v>
      </c>
      <c r="G8" s="168">
        <v>271746</v>
      </c>
      <c r="H8" s="170">
        <v>0.94899999999999995</v>
      </c>
      <c r="I8" s="141"/>
      <c r="J8" s="141"/>
      <c r="K8" s="290" t="s">
        <v>85</v>
      </c>
      <c r="L8" s="141"/>
      <c r="M8" s="141"/>
      <c r="N8" s="141"/>
      <c r="O8" s="141"/>
      <c r="P8" s="141"/>
      <c r="Q8" s="141"/>
      <c r="R8" s="141"/>
      <c r="S8" s="141"/>
      <c r="T8" s="141"/>
    </row>
    <row r="9" spans="1:20" ht="15" customHeight="1">
      <c r="A9" s="171" t="s">
        <v>86</v>
      </c>
      <c r="B9" s="292"/>
      <c r="C9" s="167">
        <v>1752</v>
      </c>
      <c r="D9" s="167">
        <v>2278</v>
      </c>
      <c r="E9" s="167">
        <v>1855</v>
      </c>
      <c r="F9" s="167">
        <v>1996</v>
      </c>
      <c r="G9" s="168">
        <v>7882</v>
      </c>
      <c r="H9" s="170">
        <v>2.8000000000000001E-2</v>
      </c>
      <c r="I9" s="141"/>
      <c r="J9" s="141"/>
      <c r="K9" s="290"/>
      <c r="L9" s="141"/>
      <c r="M9" s="141"/>
      <c r="N9" s="141"/>
      <c r="O9" s="141"/>
      <c r="P9" s="141"/>
      <c r="Q9" s="141"/>
      <c r="R9" s="141"/>
      <c r="S9" s="141"/>
      <c r="T9" s="141"/>
    </row>
    <row r="10" spans="1:20" ht="15" customHeight="1">
      <c r="A10" s="171" t="s">
        <v>87</v>
      </c>
      <c r="B10" s="292"/>
      <c r="C10" s="166" t="s">
        <v>88</v>
      </c>
      <c r="D10" s="166" t="s">
        <v>89</v>
      </c>
      <c r="E10" s="166" t="s">
        <v>90</v>
      </c>
      <c r="F10" s="166" t="s">
        <v>91</v>
      </c>
      <c r="G10" s="143" t="s">
        <v>92</v>
      </c>
      <c r="H10" s="172" t="s">
        <v>93</v>
      </c>
      <c r="I10" s="141"/>
      <c r="J10" s="141"/>
      <c r="K10" s="290"/>
      <c r="L10" s="141"/>
      <c r="M10" s="141"/>
      <c r="N10" s="141"/>
      <c r="O10" s="141"/>
      <c r="P10" s="141"/>
      <c r="Q10" s="141"/>
      <c r="R10" s="141"/>
      <c r="S10" s="141"/>
      <c r="T10" s="141"/>
    </row>
    <row r="11" spans="1:20" ht="15" customHeight="1">
      <c r="A11" s="171" t="s">
        <v>94</v>
      </c>
      <c r="B11" s="292"/>
      <c r="C11" s="166" t="s">
        <v>88</v>
      </c>
      <c r="D11" s="166" t="s">
        <v>89</v>
      </c>
      <c r="E11" s="166" t="s">
        <v>90</v>
      </c>
      <c r="F11" s="166" t="s">
        <v>91</v>
      </c>
      <c r="G11" s="143" t="s">
        <v>92</v>
      </c>
      <c r="H11" s="172" t="s">
        <v>93</v>
      </c>
      <c r="I11" s="141"/>
      <c r="J11" s="141"/>
      <c r="K11" s="290"/>
      <c r="L11" s="141"/>
      <c r="M11" s="141"/>
      <c r="N11" s="141"/>
      <c r="O11" s="141"/>
      <c r="P11" s="141"/>
      <c r="Q11" s="141"/>
      <c r="R11" s="141"/>
      <c r="S11" s="141"/>
      <c r="T11" s="141"/>
    </row>
    <row r="12" spans="1:20" ht="15" customHeight="1">
      <c r="A12" s="171" t="s">
        <v>95</v>
      </c>
      <c r="B12" s="292"/>
      <c r="C12" s="166" t="s">
        <v>88</v>
      </c>
      <c r="D12" s="166" t="s">
        <v>89</v>
      </c>
      <c r="E12" s="166" t="s">
        <v>90</v>
      </c>
      <c r="F12" s="166" t="s">
        <v>91</v>
      </c>
      <c r="G12" s="143" t="s">
        <v>92</v>
      </c>
      <c r="H12" s="172" t="s">
        <v>93</v>
      </c>
      <c r="I12" s="141"/>
      <c r="J12" s="141"/>
      <c r="K12" s="290"/>
      <c r="L12" s="141"/>
      <c r="M12" s="141"/>
      <c r="N12" s="141"/>
      <c r="O12" s="141"/>
      <c r="P12" s="141"/>
      <c r="Q12" s="141"/>
      <c r="R12" s="141"/>
      <c r="S12" s="141"/>
      <c r="T12" s="141"/>
    </row>
    <row r="13" spans="1:20" ht="15" customHeight="1">
      <c r="A13" s="171" t="s">
        <v>96</v>
      </c>
      <c r="B13" s="292"/>
      <c r="C13" s="166" t="s">
        <v>88</v>
      </c>
      <c r="D13" s="166" t="s">
        <v>89</v>
      </c>
      <c r="E13" s="166" t="s">
        <v>90</v>
      </c>
      <c r="F13" s="166" t="s">
        <v>91</v>
      </c>
      <c r="G13" s="143" t="s">
        <v>92</v>
      </c>
      <c r="H13" s="172" t="s">
        <v>93</v>
      </c>
      <c r="I13" s="141"/>
      <c r="J13" s="141"/>
      <c r="K13" s="290"/>
      <c r="L13" s="141"/>
      <c r="M13" s="141"/>
      <c r="N13" s="141"/>
      <c r="O13" s="141"/>
      <c r="P13" s="141"/>
      <c r="Q13" s="141"/>
      <c r="R13" s="141"/>
      <c r="S13" s="141"/>
      <c r="T13" s="141"/>
    </row>
    <row r="14" spans="1:20" ht="15" customHeight="1">
      <c r="A14" s="171" t="s">
        <v>97</v>
      </c>
      <c r="B14" s="292"/>
      <c r="C14" s="166" t="s">
        <v>88</v>
      </c>
      <c r="D14" s="166" t="s">
        <v>89</v>
      </c>
      <c r="E14" s="166" t="s">
        <v>90</v>
      </c>
      <c r="F14" s="166" t="s">
        <v>91</v>
      </c>
      <c r="G14" s="143" t="s">
        <v>92</v>
      </c>
      <c r="H14" s="172" t="s">
        <v>93</v>
      </c>
      <c r="I14" s="141"/>
      <c r="J14" s="141"/>
      <c r="K14" s="290"/>
      <c r="L14" s="141"/>
      <c r="M14" s="141"/>
      <c r="N14" s="141"/>
      <c r="O14" s="141"/>
      <c r="P14" s="141"/>
      <c r="Q14" s="141"/>
      <c r="R14" s="141"/>
      <c r="S14" s="141"/>
      <c r="T14" s="141"/>
    </row>
    <row r="15" spans="1:20" ht="15" customHeight="1">
      <c r="A15" s="173" t="s">
        <v>98</v>
      </c>
      <c r="B15" s="292"/>
      <c r="C15" s="167">
        <v>1737</v>
      </c>
      <c r="D15" s="167">
        <v>1138</v>
      </c>
      <c r="E15" s="167">
        <v>1647</v>
      </c>
      <c r="F15" s="167">
        <v>1690</v>
      </c>
      <c r="G15" s="168">
        <v>6212</v>
      </c>
      <c r="H15" s="170">
        <v>2.1999999999999999E-2</v>
      </c>
      <c r="I15" s="141"/>
      <c r="J15" s="141"/>
      <c r="K15" s="290"/>
      <c r="L15" s="141"/>
      <c r="M15" s="141"/>
      <c r="N15" s="141"/>
      <c r="O15" s="141"/>
      <c r="P15" s="141"/>
      <c r="Q15" s="141"/>
      <c r="R15" s="141"/>
      <c r="S15" s="141"/>
      <c r="T15" s="141"/>
    </row>
    <row r="16" spans="1:20" ht="15" customHeight="1">
      <c r="A16" s="173" t="s">
        <v>99</v>
      </c>
      <c r="B16" s="292"/>
      <c r="C16" s="166">
        <v>4</v>
      </c>
      <c r="D16" s="166">
        <v>6</v>
      </c>
      <c r="E16" s="166">
        <v>4</v>
      </c>
      <c r="F16" s="166">
        <v>6</v>
      </c>
      <c r="G16" s="143">
        <v>20</v>
      </c>
      <c r="H16" s="170">
        <v>0</v>
      </c>
      <c r="I16" s="141"/>
      <c r="J16" s="141"/>
      <c r="K16" s="290"/>
      <c r="L16" s="141"/>
      <c r="M16" s="141"/>
      <c r="N16" s="141"/>
      <c r="O16" s="141"/>
      <c r="P16" s="141"/>
      <c r="Q16" s="141"/>
      <c r="R16" s="141"/>
      <c r="S16" s="141"/>
      <c r="T16" s="141"/>
    </row>
    <row r="17" spans="1:20" ht="15" customHeight="1">
      <c r="A17" s="173" t="s">
        <v>100</v>
      </c>
      <c r="B17" s="292"/>
      <c r="C17" s="166">
        <v>196</v>
      </c>
      <c r="D17" s="166">
        <v>147</v>
      </c>
      <c r="E17" s="166">
        <v>45</v>
      </c>
      <c r="F17" s="166">
        <v>45</v>
      </c>
      <c r="G17" s="143">
        <v>433</v>
      </c>
      <c r="H17" s="170">
        <v>2E-3</v>
      </c>
      <c r="I17" s="141"/>
      <c r="J17" s="141"/>
      <c r="K17" s="290"/>
      <c r="L17" s="141"/>
      <c r="M17" s="141"/>
      <c r="N17" s="141"/>
      <c r="O17" s="141"/>
      <c r="P17" s="141"/>
      <c r="Q17" s="141"/>
      <c r="R17" s="141"/>
      <c r="S17" s="141"/>
      <c r="T17" s="141"/>
    </row>
    <row r="18" spans="1:20" ht="15" customHeight="1">
      <c r="A18" s="174" t="s">
        <v>101</v>
      </c>
      <c r="B18" s="292"/>
      <c r="C18" s="168">
        <v>75736</v>
      </c>
      <c r="D18" s="168">
        <v>63661</v>
      </c>
      <c r="E18" s="168">
        <v>79329</v>
      </c>
      <c r="F18" s="168">
        <v>67567</v>
      </c>
      <c r="G18" s="168">
        <v>286292</v>
      </c>
      <c r="H18" s="170">
        <v>1</v>
      </c>
      <c r="I18" s="141"/>
      <c r="J18" s="141"/>
      <c r="K18" s="290"/>
      <c r="L18" s="141"/>
      <c r="M18" s="141"/>
      <c r="N18" s="141"/>
      <c r="O18" s="141"/>
      <c r="P18" s="141"/>
      <c r="Q18" s="141"/>
      <c r="R18" s="141"/>
      <c r="S18" s="141"/>
      <c r="T18" s="141"/>
    </row>
    <row r="19" spans="1:20" ht="15" customHeight="1">
      <c r="A19" s="171" t="s">
        <v>102</v>
      </c>
      <c r="B19" s="292"/>
      <c r="C19" s="166" t="s">
        <v>68</v>
      </c>
      <c r="D19" s="166">
        <v>222</v>
      </c>
      <c r="E19" s="166">
        <v>429</v>
      </c>
      <c r="F19" s="166">
        <v>528</v>
      </c>
      <c r="G19" s="168">
        <v>1179</v>
      </c>
      <c r="H19" s="170">
        <v>4.0000000000000001E-3</v>
      </c>
      <c r="I19" s="141"/>
      <c r="J19" s="141"/>
      <c r="K19" s="290"/>
      <c r="L19" s="141"/>
      <c r="M19" s="141"/>
      <c r="N19" s="141"/>
      <c r="O19" s="141"/>
      <c r="P19" s="141"/>
      <c r="Q19" s="141"/>
      <c r="R19" s="141"/>
      <c r="S19" s="141"/>
      <c r="T19" s="141"/>
    </row>
    <row r="20" spans="1:20" ht="15" customHeight="1">
      <c r="A20" s="171" t="s">
        <v>103</v>
      </c>
      <c r="B20" s="292"/>
      <c r="C20" s="166" t="s">
        <v>68</v>
      </c>
      <c r="D20" s="167">
        <v>1502</v>
      </c>
      <c r="E20" s="166" t="s">
        <v>90</v>
      </c>
      <c r="F20" s="166" t="s">
        <v>91</v>
      </c>
      <c r="G20" s="168">
        <v>1502</v>
      </c>
      <c r="H20" s="170">
        <v>5.0000000000000001E-3</v>
      </c>
      <c r="I20" s="141"/>
      <c r="J20" s="141"/>
      <c r="K20" s="141"/>
      <c r="L20" s="141"/>
      <c r="M20" s="141"/>
      <c r="N20" s="141"/>
      <c r="O20" s="141"/>
      <c r="P20" s="141"/>
      <c r="Q20" s="141"/>
      <c r="R20" s="141"/>
      <c r="S20" s="141"/>
      <c r="T20" s="141"/>
    </row>
    <row r="21" spans="1:20">
      <c r="A21" s="175" t="s">
        <v>104</v>
      </c>
      <c r="B21" s="176" t="s">
        <v>68</v>
      </c>
      <c r="C21" s="177">
        <v>75736</v>
      </c>
      <c r="D21" s="177">
        <v>61937</v>
      </c>
      <c r="E21" s="177">
        <v>78899</v>
      </c>
      <c r="F21" s="177">
        <v>67039</v>
      </c>
      <c r="G21" s="179">
        <v>283611</v>
      </c>
      <c r="H21" s="181">
        <v>0.99099999999999999</v>
      </c>
      <c r="I21" s="141"/>
      <c r="J21" s="141"/>
      <c r="K21" s="141"/>
      <c r="L21" s="141"/>
      <c r="M21" s="141"/>
      <c r="N21" s="141"/>
      <c r="O21" s="141"/>
      <c r="P21" s="141"/>
      <c r="Q21" s="141"/>
      <c r="R21" s="141"/>
      <c r="S21" s="141"/>
      <c r="T21" s="141"/>
    </row>
    <row r="22" spans="1:20">
      <c r="A22" s="182"/>
      <c r="B22" s="142"/>
      <c r="C22" s="142"/>
      <c r="D22" s="142"/>
      <c r="E22" s="142"/>
      <c r="F22" s="142"/>
      <c r="G22" s="143"/>
      <c r="H22" s="142"/>
      <c r="I22" s="141"/>
      <c r="J22" s="141"/>
      <c r="K22" s="141"/>
      <c r="L22" s="141"/>
      <c r="M22" s="141"/>
      <c r="N22" s="141"/>
      <c r="O22" s="141"/>
      <c r="P22" s="141"/>
      <c r="Q22" s="141"/>
      <c r="R22" s="141"/>
      <c r="S22" s="141"/>
      <c r="T22" s="141"/>
    </row>
    <row r="23" spans="1:20" ht="15.75">
      <c r="A23" s="160" t="s">
        <v>105</v>
      </c>
      <c r="B23" s="161" t="s">
        <v>76</v>
      </c>
      <c r="C23" s="183" t="s">
        <v>77</v>
      </c>
      <c r="D23" s="183" t="s">
        <v>78</v>
      </c>
      <c r="E23" s="183" t="s">
        <v>79</v>
      </c>
      <c r="F23" s="183" t="s">
        <v>80</v>
      </c>
      <c r="G23" s="184" t="s">
        <v>81</v>
      </c>
      <c r="H23" s="185" t="s">
        <v>106</v>
      </c>
      <c r="I23" s="141"/>
      <c r="J23" s="141"/>
      <c r="K23" s="141"/>
      <c r="L23" s="141"/>
      <c r="M23" s="141"/>
      <c r="N23" s="141"/>
      <c r="O23" s="141"/>
      <c r="P23" s="141"/>
      <c r="Q23" s="141"/>
      <c r="R23" s="141"/>
      <c r="S23" s="141"/>
      <c r="T23" s="141"/>
    </row>
    <row r="24" spans="1:20" ht="15" customHeight="1">
      <c r="A24" s="165" t="s">
        <v>107</v>
      </c>
      <c r="B24" s="292" t="s">
        <v>108</v>
      </c>
      <c r="C24" s="186">
        <v>57490</v>
      </c>
      <c r="D24" s="186">
        <v>44997</v>
      </c>
      <c r="E24" s="186">
        <v>59906</v>
      </c>
      <c r="F24" s="186">
        <v>45153</v>
      </c>
      <c r="G24" s="187">
        <v>207547</v>
      </c>
      <c r="H24" s="185">
        <v>732</v>
      </c>
      <c r="I24" s="141"/>
      <c r="J24" s="141"/>
      <c r="K24" s="141"/>
      <c r="L24" s="141"/>
      <c r="M24" s="141"/>
      <c r="N24" s="141"/>
      <c r="O24" s="141"/>
      <c r="P24" s="141"/>
      <c r="Q24" s="141"/>
      <c r="R24" s="141"/>
      <c r="S24" s="141"/>
      <c r="T24" s="141"/>
    </row>
    <row r="25" spans="1:20" ht="15" customHeight="1">
      <c r="A25" s="171" t="s">
        <v>109</v>
      </c>
      <c r="B25" s="292"/>
      <c r="C25" s="167">
        <v>51559</v>
      </c>
      <c r="D25" s="167">
        <v>40038</v>
      </c>
      <c r="E25" s="167">
        <v>53218</v>
      </c>
      <c r="F25" s="167">
        <v>40608</v>
      </c>
      <c r="G25" s="168">
        <v>185424</v>
      </c>
      <c r="H25" s="169">
        <v>654</v>
      </c>
      <c r="I25" s="141"/>
      <c r="J25" s="141"/>
      <c r="K25" s="141"/>
      <c r="L25" s="141"/>
      <c r="M25" s="141"/>
      <c r="N25" s="141"/>
      <c r="O25" s="141"/>
      <c r="P25" s="141"/>
      <c r="Q25" s="141"/>
      <c r="R25" s="141"/>
      <c r="S25" s="141"/>
      <c r="T25" s="141"/>
    </row>
    <row r="26" spans="1:20" ht="15" customHeight="1">
      <c r="A26" s="171" t="s">
        <v>110</v>
      </c>
      <c r="B26" s="292"/>
      <c r="C26" s="167">
        <v>5931</v>
      </c>
      <c r="D26" s="167">
        <v>4959</v>
      </c>
      <c r="E26" s="167">
        <v>6689</v>
      </c>
      <c r="F26" s="167">
        <v>4545</v>
      </c>
      <c r="G26" s="168">
        <v>22123</v>
      </c>
      <c r="H26" s="169">
        <v>78</v>
      </c>
      <c r="I26" s="141"/>
      <c r="J26" s="141"/>
      <c r="K26" s="141"/>
      <c r="L26" s="141"/>
      <c r="M26" s="141"/>
      <c r="N26" s="141"/>
      <c r="O26" s="141"/>
      <c r="P26" s="141"/>
      <c r="Q26" s="141"/>
      <c r="R26" s="141"/>
      <c r="S26" s="141"/>
      <c r="T26" s="141"/>
    </row>
    <row r="27" spans="1:20" ht="15" customHeight="1">
      <c r="A27" s="171" t="s">
        <v>111</v>
      </c>
      <c r="B27" s="292"/>
      <c r="C27" s="166">
        <v>11</v>
      </c>
      <c r="D27" s="166">
        <v>522</v>
      </c>
      <c r="E27" s="188">
        <v>137</v>
      </c>
      <c r="F27" s="166">
        <v>714</v>
      </c>
      <c r="G27" s="168">
        <v>1384</v>
      </c>
      <c r="H27" s="169">
        <v>5</v>
      </c>
      <c r="I27" s="141"/>
      <c r="J27" s="141"/>
      <c r="K27" s="141"/>
      <c r="L27" s="141"/>
      <c r="M27" s="141"/>
      <c r="N27" s="141"/>
      <c r="O27" s="141"/>
      <c r="P27" s="141"/>
      <c r="Q27" s="141"/>
      <c r="R27" s="141"/>
      <c r="S27" s="141"/>
      <c r="T27" s="141"/>
    </row>
    <row r="28" spans="1:20">
      <c r="A28" s="171" t="s">
        <v>112</v>
      </c>
      <c r="B28" s="142" t="s">
        <v>82</v>
      </c>
      <c r="C28" s="189">
        <v>0.10299999999999999</v>
      </c>
      <c r="D28" s="189">
        <v>0.12</v>
      </c>
      <c r="E28" s="189">
        <v>0.114</v>
      </c>
      <c r="F28" s="189">
        <v>0.115</v>
      </c>
      <c r="G28" s="189">
        <v>0.113</v>
      </c>
      <c r="H28" s="169" t="s">
        <v>68</v>
      </c>
      <c r="I28" s="141"/>
      <c r="J28" s="141"/>
      <c r="K28" s="141"/>
      <c r="L28" s="141"/>
      <c r="M28" s="141"/>
      <c r="N28" s="141"/>
      <c r="O28" s="141"/>
      <c r="P28" s="141"/>
      <c r="Q28" s="141"/>
      <c r="R28" s="141"/>
      <c r="S28" s="141"/>
      <c r="T28" s="141"/>
    </row>
    <row r="29" spans="1:20" ht="26.25" customHeight="1">
      <c r="A29" s="171" t="s">
        <v>113</v>
      </c>
      <c r="B29" s="292" t="s">
        <v>108</v>
      </c>
      <c r="C29" s="190" t="s">
        <v>68</v>
      </c>
      <c r="D29" s="190" t="s">
        <v>68</v>
      </c>
      <c r="E29" s="190" t="s">
        <v>68</v>
      </c>
      <c r="F29" s="190" t="s">
        <v>68</v>
      </c>
      <c r="G29" s="143" t="s">
        <v>92</v>
      </c>
      <c r="H29" s="169" t="s">
        <v>114</v>
      </c>
      <c r="I29" s="141"/>
      <c r="J29" s="141"/>
      <c r="K29" s="141"/>
      <c r="L29" s="141"/>
      <c r="M29" s="141"/>
      <c r="N29" s="141"/>
      <c r="O29" s="141"/>
      <c r="P29" s="141"/>
      <c r="Q29" s="141"/>
      <c r="R29" s="141"/>
      <c r="S29" s="141"/>
      <c r="T29" s="141"/>
    </row>
    <row r="30" spans="1:20" ht="15" customHeight="1">
      <c r="A30" s="171" t="s">
        <v>115</v>
      </c>
      <c r="B30" s="292"/>
      <c r="C30" s="190" t="s">
        <v>68</v>
      </c>
      <c r="D30" s="190" t="s">
        <v>68</v>
      </c>
      <c r="E30" s="190" t="s">
        <v>68</v>
      </c>
      <c r="F30" s="190" t="s">
        <v>68</v>
      </c>
      <c r="G30" s="143" t="s">
        <v>92</v>
      </c>
      <c r="H30" s="169" t="s">
        <v>114</v>
      </c>
      <c r="I30" s="141"/>
      <c r="J30" s="141"/>
      <c r="K30" s="150"/>
      <c r="L30" s="150"/>
      <c r="M30" s="141"/>
      <c r="N30" s="141"/>
      <c r="O30" s="141"/>
      <c r="P30" s="141"/>
      <c r="Q30" s="141"/>
      <c r="R30" s="141"/>
      <c r="S30" s="141"/>
      <c r="T30" s="141"/>
    </row>
    <row r="31" spans="1:20">
      <c r="A31" s="191" t="s">
        <v>116</v>
      </c>
      <c r="B31" s="192" t="s">
        <v>68</v>
      </c>
      <c r="C31" s="193" t="s">
        <v>68</v>
      </c>
      <c r="D31" s="193" t="s">
        <v>68</v>
      </c>
      <c r="E31" s="193" t="s">
        <v>68</v>
      </c>
      <c r="F31" s="193" t="s">
        <v>68</v>
      </c>
      <c r="G31" s="192" t="s">
        <v>117</v>
      </c>
      <c r="H31" s="194" t="s">
        <v>68</v>
      </c>
      <c r="I31" s="586"/>
      <c r="J31" s="586"/>
      <c r="K31" s="586"/>
      <c r="L31" s="586"/>
      <c r="M31" s="586"/>
      <c r="N31" s="586"/>
      <c r="O31" s="586"/>
      <c r="P31" s="586"/>
      <c r="Q31" s="586"/>
      <c r="R31" s="586"/>
      <c r="S31" s="586"/>
      <c r="T31" s="586"/>
    </row>
    <row r="32" spans="1:20">
      <c r="A32" s="150" t="s">
        <v>118</v>
      </c>
      <c r="B32" s="142"/>
      <c r="C32" s="142"/>
      <c r="D32" s="142"/>
      <c r="E32" s="142"/>
      <c r="F32" s="142"/>
      <c r="G32" s="143"/>
      <c r="H32" s="142"/>
      <c r="I32" s="141"/>
      <c r="J32" s="141"/>
      <c r="K32" s="141"/>
      <c r="L32" s="150"/>
      <c r="M32" s="141"/>
      <c r="N32" s="141"/>
      <c r="O32" s="141"/>
      <c r="P32" s="141"/>
      <c r="Q32" s="141"/>
      <c r="R32" s="141"/>
      <c r="S32" s="141"/>
      <c r="T32" s="141"/>
    </row>
    <row r="33" spans="1:20" ht="15.75">
      <c r="A33" s="160" t="s">
        <v>119</v>
      </c>
      <c r="B33" s="165" t="s">
        <v>76</v>
      </c>
      <c r="C33" s="183" t="s">
        <v>77</v>
      </c>
      <c r="D33" s="183" t="s">
        <v>78</v>
      </c>
      <c r="E33" s="183" t="s">
        <v>79</v>
      </c>
      <c r="F33" s="183" t="s">
        <v>80</v>
      </c>
      <c r="G33" s="184" t="s">
        <v>81</v>
      </c>
      <c r="H33" s="185" t="s">
        <v>120</v>
      </c>
      <c r="I33" s="141"/>
      <c r="J33" s="141"/>
      <c r="K33" s="141"/>
      <c r="L33" s="150"/>
      <c r="M33" s="141"/>
      <c r="N33" s="141"/>
      <c r="O33" s="141"/>
      <c r="P33" s="141"/>
      <c r="Q33" s="141"/>
      <c r="R33" s="141"/>
      <c r="S33" s="141"/>
      <c r="T33" s="141"/>
    </row>
    <row r="34" spans="1:20" ht="15" customHeight="1">
      <c r="A34" s="165" t="s">
        <v>121</v>
      </c>
      <c r="B34" s="291" t="s">
        <v>84</v>
      </c>
      <c r="C34" s="186">
        <v>2651</v>
      </c>
      <c r="D34" s="186">
        <v>1997</v>
      </c>
      <c r="E34" s="186">
        <v>2337</v>
      </c>
      <c r="F34" s="186">
        <v>2411</v>
      </c>
      <c r="G34" s="187">
        <v>9397</v>
      </c>
      <c r="H34" s="195">
        <v>3.3000000000000002E-2</v>
      </c>
      <c r="I34" s="141"/>
      <c r="J34" s="141"/>
      <c r="K34" s="150"/>
      <c r="L34" s="150"/>
      <c r="M34" s="141"/>
      <c r="N34" s="141"/>
      <c r="O34" s="141"/>
      <c r="P34" s="141"/>
      <c r="Q34" s="141"/>
      <c r="R34" s="141"/>
      <c r="S34" s="141"/>
      <c r="T34" s="141"/>
    </row>
    <row r="35" spans="1:20" ht="15" customHeight="1">
      <c r="A35" s="171" t="s">
        <v>122</v>
      </c>
      <c r="B35" s="292"/>
      <c r="C35" s="167">
        <v>16227</v>
      </c>
      <c r="D35" s="167">
        <v>13373</v>
      </c>
      <c r="E35" s="167">
        <v>17209</v>
      </c>
      <c r="F35" s="167">
        <v>13846</v>
      </c>
      <c r="G35" s="168">
        <v>60655</v>
      </c>
      <c r="H35" s="170">
        <v>0.214</v>
      </c>
      <c r="I35" s="141"/>
      <c r="J35" s="141"/>
      <c r="K35" s="150"/>
      <c r="L35" s="150"/>
      <c r="M35" s="141"/>
      <c r="N35" s="141"/>
      <c r="O35" s="141"/>
      <c r="P35" s="141"/>
      <c r="Q35" s="141"/>
      <c r="R35" s="141"/>
      <c r="S35" s="141"/>
      <c r="T35" s="141"/>
    </row>
    <row r="36" spans="1:20" ht="15" customHeight="1">
      <c r="A36" s="171" t="s">
        <v>123</v>
      </c>
      <c r="B36" s="292"/>
      <c r="C36" s="166">
        <v>370</v>
      </c>
      <c r="D36" s="166">
        <v>650</v>
      </c>
      <c r="E36" s="166">
        <v>704</v>
      </c>
      <c r="F36" s="166">
        <v>588</v>
      </c>
      <c r="G36" s="168">
        <v>2312</v>
      </c>
      <c r="H36" s="170">
        <v>8.0000000000000002E-3</v>
      </c>
      <c r="I36" s="141"/>
      <c r="J36" s="141"/>
      <c r="K36" s="141"/>
      <c r="L36" s="141"/>
      <c r="M36" s="141"/>
      <c r="N36" s="141"/>
      <c r="O36" s="141"/>
      <c r="P36" s="141"/>
      <c r="Q36" s="141"/>
      <c r="R36" s="141"/>
      <c r="S36" s="141"/>
      <c r="T36" s="141"/>
    </row>
    <row r="37" spans="1:20" ht="15" customHeight="1">
      <c r="A37" s="196" t="s">
        <v>124</v>
      </c>
      <c r="B37" s="292"/>
      <c r="C37" s="166">
        <v>332</v>
      </c>
      <c r="D37" s="166">
        <v>739</v>
      </c>
      <c r="E37" s="166">
        <v>898</v>
      </c>
      <c r="F37" s="166">
        <v>622</v>
      </c>
      <c r="G37" s="168">
        <v>2591</v>
      </c>
      <c r="H37" s="170">
        <v>8.9999999999999993E-3</v>
      </c>
      <c r="I37" s="141"/>
      <c r="J37" s="141"/>
      <c r="K37" s="141"/>
      <c r="L37" s="141"/>
      <c r="M37" s="141"/>
      <c r="N37" s="141"/>
      <c r="O37" s="141"/>
      <c r="P37" s="141"/>
      <c r="Q37" s="141"/>
      <c r="R37" s="141"/>
      <c r="S37" s="141"/>
      <c r="T37" s="141"/>
    </row>
    <row r="38" spans="1:20" ht="15" customHeight="1">
      <c r="A38" s="196" t="s">
        <v>125</v>
      </c>
      <c r="B38" s="292"/>
      <c r="C38" s="166">
        <v>12</v>
      </c>
      <c r="D38" s="166">
        <v>10</v>
      </c>
      <c r="E38" s="166">
        <v>10</v>
      </c>
      <c r="F38" s="166">
        <v>28</v>
      </c>
      <c r="G38" s="143">
        <v>60</v>
      </c>
      <c r="H38" s="170">
        <v>0</v>
      </c>
      <c r="I38" s="141"/>
      <c r="J38" s="141"/>
      <c r="K38" s="141"/>
      <c r="L38" s="141"/>
      <c r="M38" s="141"/>
      <c r="N38" s="141"/>
      <c r="O38" s="141"/>
      <c r="P38" s="141"/>
      <c r="Q38" s="141"/>
      <c r="R38" s="141"/>
      <c r="S38" s="141"/>
      <c r="T38" s="141"/>
    </row>
    <row r="39" spans="1:20" ht="15" customHeight="1">
      <c r="A39" s="197" t="s">
        <v>126</v>
      </c>
      <c r="B39" s="293"/>
      <c r="C39" s="193">
        <v>20</v>
      </c>
      <c r="D39" s="193">
        <v>31</v>
      </c>
      <c r="E39" s="193">
        <v>32</v>
      </c>
      <c r="F39" s="193">
        <v>23</v>
      </c>
      <c r="G39" s="178">
        <v>106</v>
      </c>
      <c r="H39" s="181">
        <v>0</v>
      </c>
      <c r="I39" s="141"/>
      <c r="J39" s="141"/>
      <c r="K39" s="141"/>
      <c r="L39" s="141"/>
      <c r="M39" s="141"/>
      <c r="N39" s="141"/>
      <c r="O39" s="141"/>
      <c r="P39" s="141"/>
      <c r="Q39" s="141"/>
      <c r="R39" s="141"/>
      <c r="S39" s="141"/>
      <c r="T39" s="141"/>
    </row>
    <row r="40" spans="1:20">
      <c r="A40" s="142"/>
      <c r="B40" s="142"/>
      <c r="C40" s="142"/>
      <c r="D40" s="142"/>
      <c r="E40" s="142"/>
      <c r="F40" s="142"/>
      <c r="G40" s="143"/>
      <c r="H40" s="142"/>
      <c r="I40" s="141"/>
      <c r="J40" s="141"/>
      <c r="K40" s="141"/>
      <c r="L40" s="141"/>
      <c r="M40" s="141"/>
      <c r="N40" s="141"/>
      <c r="O40" s="141"/>
      <c r="P40" s="141"/>
      <c r="Q40" s="141"/>
      <c r="R40" s="141"/>
      <c r="S40" s="141"/>
      <c r="T40" s="141"/>
    </row>
    <row r="41" spans="1:20" ht="15.75">
      <c r="A41" s="160" t="s">
        <v>127</v>
      </c>
      <c r="B41" s="161" t="s">
        <v>76</v>
      </c>
      <c r="C41" s="162" t="s">
        <v>77</v>
      </c>
      <c r="D41" s="162" t="s">
        <v>78</v>
      </c>
      <c r="E41" s="162" t="s">
        <v>79</v>
      </c>
      <c r="F41" s="162" t="s">
        <v>80</v>
      </c>
      <c r="G41" s="163" t="s">
        <v>81</v>
      </c>
      <c r="H41" s="164" t="s">
        <v>128</v>
      </c>
      <c r="I41" s="141"/>
      <c r="J41" s="141"/>
      <c r="K41" s="141"/>
      <c r="L41" s="141"/>
      <c r="M41" s="141"/>
      <c r="N41" s="141"/>
      <c r="O41" s="141"/>
      <c r="P41" s="141"/>
      <c r="Q41" s="141"/>
      <c r="R41" s="141"/>
      <c r="S41" s="141"/>
      <c r="T41" s="141"/>
    </row>
    <row r="42" spans="1:20" ht="15.6" customHeight="1">
      <c r="A42" s="165" t="s">
        <v>129</v>
      </c>
      <c r="B42" s="142" t="s">
        <v>130</v>
      </c>
      <c r="C42" s="237">
        <v>11538570</v>
      </c>
      <c r="D42" s="237">
        <v>68285000</v>
      </c>
      <c r="E42" s="237">
        <v>10267000</v>
      </c>
      <c r="F42" s="237">
        <v>87186000</v>
      </c>
      <c r="G42" s="238">
        <v>177276570</v>
      </c>
      <c r="H42" s="169">
        <v>625.07000000000005</v>
      </c>
      <c r="I42" s="141"/>
      <c r="J42" s="141"/>
      <c r="K42" s="141"/>
      <c r="L42" s="141"/>
      <c r="M42" s="141"/>
      <c r="N42" s="141"/>
      <c r="O42" s="141"/>
      <c r="P42" s="141"/>
      <c r="Q42" s="141"/>
      <c r="R42" s="141"/>
      <c r="S42" s="141"/>
      <c r="T42" s="141"/>
    </row>
    <row r="43" spans="1:20">
      <c r="A43" s="171" t="s">
        <v>131</v>
      </c>
      <c r="B43" s="142" t="s">
        <v>130</v>
      </c>
      <c r="C43" s="190" t="s">
        <v>68</v>
      </c>
      <c r="D43" s="190" t="s">
        <v>68</v>
      </c>
      <c r="E43" s="190" t="s">
        <v>68</v>
      </c>
      <c r="F43" s="190" t="s">
        <v>68</v>
      </c>
      <c r="G43" s="143" t="s">
        <v>92</v>
      </c>
      <c r="H43" s="169" t="s">
        <v>114</v>
      </c>
      <c r="I43" s="141"/>
      <c r="J43" s="141"/>
      <c r="K43" s="141"/>
      <c r="L43" s="141"/>
      <c r="M43" s="141"/>
      <c r="N43" s="141"/>
      <c r="O43" s="141"/>
      <c r="P43" s="141"/>
      <c r="Q43" s="141"/>
      <c r="R43" s="141"/>
      <c r="S43" s="141"/>
      <c r="T43" s="141"/>
    </row>
    <row r="44" spans="1:20" ht="15.6" customHeight="1">
      <c r="A44" s="171" t="s">
        <v>132</v>
      </c>
      <c r="B44" s="142" t="s">
        <v>133</v>
      </c>
      <c r="C44" s="190" t="s">
        <v>68</v>
      </c>
      <c r="D44" s="190" t="s">
        <v>68</v>
      </c>
      <c r="E44" s="190" t="s">
        <v>68</v>
      </c>
      <c r="F44" s="190" t="s">
        <v>68</v>
      </c>
      <c r="G44" s="143" t="s">
        <v>92</v>
      </c>
      <c r="H44" s="169" t="s">
        <v>114</v>
      </c>
      <c r="I44" s="141"/>
      <c r="J44" s="141"/>
      <c r="K44" s="141"/>
      <c r="L44" s="141"/>
      <c r="M44" s="141"/>
      <c r="N44" s="141"/>
      <c r="O44" s="141"/>
      <c r="P44" s="141"/>
      <c r="Q44" s="141"/>
      <c r="R44" s="141"/>
      <c r="S44" s="141"/>
      <c r="T44" s="141"/>
    </row>
    <row r="45" spans="1:20" ht="15.6" customHeight="1">
      <c r="A45" s="171" t="s">
        <v>134</v>
      </c>
      <c r="B45" s="142" t="s">
        <v>133</v>
      </c>
      <c r="C45" s="167">
        <v>183999</v>
      </c>
      <c r="D45" s="167">
        <v>130288</v>
      </c>
      <c r="E45" s="167">
        <v>183377</v>
      </c>
      <c r="F45" s="167">
        <v>151446</v>
      </c>
      <c r="G45" s="168">
        <v>649110</v>
      </c>
      <c r="H45" s="169">
        <v>2.29</v>
      </c>
      <c r="I45" s="141"/>
      <c r="J45" s="141"/>
      <c r="K45" s="141"/>
      <c r="L45" s="141"/>
      <c r="M45" s="141"/>
      <c r="N45" s="141"/>
      <c r="O45" s="141"/>
      <c r="P45" s="141"/>
      <c r="Q45" s="141"/>
      <c r="R45" s="141"/>
      <c r="S45" s="141"/>
      <c r="T45" s="141"/>
    </row>
    <row r="46" spans="1:20">
      <c r="A46" s="171" t="s">
        <v>135</v>
      </c>
      <c r="B46" s="142" t="s">
        <v>133</v>
      </c>
      <c r="C46" s="167">
        <v>49590</v>
      </c>
      <c r="D46" s="167">
        <v>38100</v>
      </c>
      <c r="E46" s="167">
        <v>52674</v>
      </c>
      <c r="F46" s="167">
        <v>38457</v>
      </c>
      <c r="G46" s="168">
        <v>178821</v>
      </c>
      <c r="H46" s="169">
        <v>0.63</v>
      </c>
      <c r="I46" s="141"/>
      <c r="J46" s="141"/>
      <c r="K46" s="141"/>
      <c r="L46" s="141"/>
      <c r="M46" s="141"/>
      <c r="N46" s="141"/>
      <c r="O46" s="141"/>
      <c r="P46" s="141"/>
      <c r="Q46" s="141"/>
      <c r="R46" s="141"/>
      <c r="S46" s="141"/>
      <c r="T46" s="141"/>
    </row>
    <row r="47" spans="1:20">
      <c r="A47" s="171" t="s">
        <v>136</v>
      </c>
      <c r="B47" s="142" t="s">
        <v>133</v>
      </c>
      <c r="C47" s="237">
        <v>1099290</v>
      </c>
      <c r="D47" s="237">
        <v>732886</v>
      </c>
      <c r="E47" s="237">
        <v>825816</v>
      </c>
      <c r="F47" s="237">
        <v>787179</v>
      </c>
      <c r="G47" s="238">
        <v>3445171</v>
      </c>
      <c r="H47" s="239">
        <v>12.15</v>
      </c>
      <c r="I47" s="141"/>
      <c r="J47" s="141"/>
      <c r="K47" s="141"/>
      <c r="L47" s="141"/>
      <c r="M47" s="141"/>
      <c r="N47" s="141"/>
      <c r="O47" s="141"/>
      <c r="P47" s="141"/>
      <c r="Q47" s="141"/>
      <c r="R47" s="141"/>
      <c r="S47" s="141"/>
      <c r="T47" s="141"/>
    </row>
    <row r="48" spans="1:20">
      <c r="A48" s="171" t="s">
        <v>137</v>
      </c>
      <c r="B48" s="142" t="s">
        <v>130</v>
      </c>
      <c r="C48" s="167">
        <v>138056</v>
      </c>
      <c r="D48" s="167">
        <v>145734</v>
      </c>
      <c r="E48" s="167">
        <v>179974</v>
      </c>
      <c r="F48" s="167">
        <v>239677</v>
      </c>
      <c r="G48" s="168">
        <v>703441</v>
      </c>
      <c r="H48" s="169">
        <v>2.48</v>
      </c>
      <c r="I48" s="141"/>
      <c r="J48" s="141"/>
      <c r="K48" s="141"/>
      <c r="L48" s="141"/>
      <c r="M48" s="141"/>
      <c r="N48" s="141"/>
      <c r="O48" s="141"/>
      <c r="P48" s="141"/>
      <c r="Q48" s="141"/>
      <c r="R48" s="141"/>
      <c r="S48" s="141"/>
      <c r="T48" s="141"/>
    </row>
    <row r="49" spans="1:20">
      <c r="A49" s="171" t="s">
        <v>138</v>
      </c>
      <c r="B49" s="142" t="s">
        <v>139</v>
      </c>
      <c r="C49" s="166" t="s">
        <v>88</v>
      </c>
      <c r="D49" s="166" t="s">
        <v>89</v>
      </c>
      <c r="E49" s="166" t="s">
        <v>90</v>
      </c>
      <c r="F49" s="166" t="s">
        <v>91</v>
      </c>
      <c r="G49" s="143" t="s">
        <v>92</v>
      </c>
      <c r="H49" s="198" t="s">
        <v>68</v>
      </c>
      <c r="I49" s="141"/>
      <c r="J49" s="141"/>
      <c r="K49" s="141"/>
      <c r="L49" s="141"/>
      <c r="M49" s="141"/>
      <c r="N49" s="141"/>
      <c r="O49" s="141"/>
      <c r="P49" s="141"/>
      <c r="Q49" s="141"/>
      <c r="R49" s="141"/>
      <c r="S49" s="141"/>
      <c r="T49" s="141"/>
    </row>
    <row r="50" spans="1:20">
      <c r="A50" s="191" t="s">
        <v>140</v>
      </c>
      <c r="B50" s="193" t="s">
        <v>68</v>
      </c>
      <c r="C50" s="193" t="s">
        <v>88</v>
      </c>
      <c r="D50" s="193" t="s">
        <v>89</v>
      </c>
      <c r="E50" s="193" t="s">
        <v>90</v>
      </c>
      <c r="F50" s="193" t="s">
        <v>91</v>
      </c>
      <c r="G50" s="178" t="s">
        <v>92</v>
      </c>
      <c r="H50" s="199" t="s">
        <v>68</v>
      </c>
      <c r="I50" s="141"/>
      <c r="J50" s="141"/>
      <c r="K50" s="141"/>
      <c r="L50" s="141"/>
      <c r="M50" s="141"/>
      <c r="N50" s="141"/>
      <c r="O50" s="141"/>
      <c r="P50" s="141"/>
      <c r="Q50" s="141"/>
      <c r="R50" s="141"/>
      <c r="S50" s="141"/>
      <c r="T50" s="141"/>
    </row>
    <row r="51" spans="1:20">
      <c r="A51" s="142"/>
      <c r="B51" s="142"/>
      <c r="C51" s="142"/>
      <c r="D51" s="142"/>
      <c r="E51" s="142"/>
      <c r="F51" s="142"/>
      <c r="G51" s="143"/>
      <c r="H51" s="142"/>
      <c r="I51" s="141"/>
      <c r="J51" s="141"/>
      <c r="K51" s="141"/>
      <c r="L51" s="141"/>
      <c r="M51" s="141"/>
      <c r="N51" s="141"/>
      <c r="O51" s="141"/>
      <c r="P51" s="141"/>
      <c r="Q51" s="141"/>
      <c r="R51" s="141"/>
      <c r="S51" s="141"/>
      <c r="T51" s="141"/>
    </row>
    <row r="52" spans="1:20" ht="15.75">
      <c r="A52" s="160" t="s">
        <v>141</v>
      </c>
      <c r="B52" s="165" t="s">
        <v>142</v>
      </c>
      <c r="C52" s="183" t="s">
        <v>77</v>
      </c>
      <c r="D52" s="183" t="s">
        <v>78</v>
      </c>
      <c r="E52" s="183" t="s">
        <v>79</v>
      </c>
      <c r="F52" s="183" t="s">
        <v>80</v>
      </c>
      <c r="G52" s="184" t="s">
        <v>81</v>
      </c>
      <c r="H52" s="185" t="s">
        <v>68</v>
      </c>
      <c r="I52" s="141"/>
      <c r="J52" s="150" t="s">
        <v>143</v>
      </c>
      <c r="K52" s="141"/>
      <c r="L52" s="141"/>
      <c r="M52" s="141"/>
      <c r="N52" s="141"/>
      <c r="O52" s="141"/>
      <c r="P52" s="141"/>
      <c r="Q52" s="141"/>
      <c r="R52" s="141"/>
      <c r="S52" s="141"/>
      <c r="T52" s="141"/>
    </row>
    <row r="53" spans="1:20" ht="14.25" customHeight="1">
      <c r="A53" s="287" t="s">
        <v>144</v>
      </c>
      <c r="B53" s="183">
        <v>1</v>
      </c>
      <c r="C53" s="186">
        <v>1975</v>
      </c>
      <c r="D53" s="186">
        <v>1388</v>
      </c>
      <c r="E53" s="186">
        <v>2131</v>
      </c>
      <c r="F53" s="186">
        <v>1620</v>
      </c>
      <c r="G53" s="187">
        <v>7114</v>
      </c>
      <c r="H53" s="195">
        <f>SUM(G53/J53)</f>
        <v>0.81210045662100461</v>
      </c>
      <c r="I53" s="141"/>
      <c r="J53" s="200">
        <v>8760</v>
      </c>
      <c r="K53" s="141"/>
      <c r="L53" s="141"/>
      <c r="M53" s="141"/>
      <c r="N53" s="141"/>
      <c r="O53" s="141"/>
      <c r="P53" s="141"/>
      <c r="Q53" s="141"/>
      <c r="R53" s="141"/>
      <c r="S53" s="141"/>
      <c r="T53" s="141"/>
    </row>
    <row r="54" spans="1:20" ht="14.25" customHeight="1">
      <c r="A54" s="288"/>
      <c r="B54" s="142">
        <v>2</v>
      </c>
      <c r="C54" s="167">
        <v>2025</v>
      </c>
      <c r="D54" s="167">
        <v>1755</v>
      </c>
      <c r="E54" s="167">
        <v>2104</v>
      </c>
      <c r="F54" s="167">
        <v>1651</v>
      </c>
      <c r="G54" s="168">
        <v>7534</v>
      </c>
      <c r="H54" s="170">
        <f>SUM(G54/J53)</f>
        <v>0.86004566210045663</v>
      </c>
      <c r="I54" s="141"/>
      <c r="J54" s="141"/>
      <c r="K54" s="141"/>
      <c r="L54" s="141"/>
      <c r="M54" s="141"/>
      <c r="N54" s="141"/>
      <c r="O54" s="141"/>
      <c r="P54" s="141"/>
      <c r="Q54" s="141"/>
      <c r="R54" s="141"/>
      <c r="S54" s="141"/>
      <c r="T54" s="141"/>
    </row>
    <row r="55" spans="1:20" ht="14.25" customHeight="1">
      <c r="A55" s="288"/>
      <c r="B55" s="142"/>
      <c r="C55" s="190"/>
      <c r="D55" s="190"/>
      <c r="E55" s="190"/>
      <c r="F55" s="190"/>
      <c r="G55" s="143"/>
      <c r="H55" s="169"/>
      <c r="I55" s="141"/>
      <c r="J55" s="141"/>
      <c r="K55" s="141"/>
      <c r="L55" s="141"/>
      <c r="M55" s="141"/>
      <c r="N55" s="141"/>
      <c r="O55" s="141"/>
      <c r="P55" s="141"/>
      <c r="Q55" s="141"/>
      <c r="R55" s="141"/>
      <c r="S55" s="141"/>
      <c r="T55" s="141"/>
    </row>
    <row r="56" spans="1:20" ht="14.25" customHeight="1">
      <c r="A56" s="288"/>
      <c r="B56" s="142"/>
      <c r="C56" s="190"/>
      <c r="D56" s="190"/>
      <c r="E56" s="190"/>
      <c r="F56" s="190"/>
      <c r="G56" s="143"/>
      <c r="H56" s="169"/>
      <c r="I56" s="141"/>
      <c r="J56" s="141"/>
      <c r="K56" s="141"/>
      <c r="L56" s="141"/>
      <c r="M56" s="141"/>
      <c r="N56" s="141"/>
      <c r="O56" s="141"/>
      <c r="P56" s="141"/>
      <c r="Q56" s="141"/>
      <c r="R56" s="141"/>
      <c r="S56" s="141"/>
      <c r="T56" s="141"/>
    </row>
    <row r="57" spans="1:20" ht="14.25" customHeight="1">
      <c r="A57" s="288"/>
      <c r="B57" s="142"/>
      <c r="C57" s="190"/>
      <c r="D57" s="190"/>
      <c r="E57" s="190"/>
      <c r="F57" s="190"/>
      <c r="G57" s="143"/>
      <c r="H57" s="169"/>
      <c r="I57" s="141"/>
      <c r="J57" s="141"/>
      <c r="K57" s="141"/>
      <c r="L57" s="141"/>
      <c r="M57" s="141"/>
      <c r="N57" s="141"/>
      <c r="O57" s="141"/>
      <c r="P57" s="141"/>
      <c r="Q57" s="141"/>
      <c r="R57" s="141"/>
      <c r="S57" s="141"/>
      <c r="T57" s="141"/>
    </row>
    <row r="58" spans="1:20" ht="24">
      <c r="A58" s="235" t="s">
        <v>145</v>
      </c>
      <c r="B58" s="142"/>
      <c r="C58" s="167">
        <f>AVERAGE(C53:C54)</f>
        <v>2000</v>
      </c>
      <c r="D58" s="167">
        <f>AVERAGE(D53:D54)</f>
        <v>1571.5</v>
      </c>
      <c r="E58" s="167">
        <f>AVERAGE(E53:E54)</f>
        <v>2117.5</v>
      </c>
      <c r="F58" s="167">
        <f>AVERAGE(F53:F54)</f>
        <v>1635.5</v>
      </c>
      <c r="G58" s="236">
        <f>AVERAGE(G53:G54)</f>
        <v>7324</v>
      </c>
      <c r="H58" s="170">
        <f>SUM(G58/J53)</f>
        <v>0.83607305936073062</v>
      </c>
      <c r="I58" s="141"/>
      <c r="J58" s="141"/>
      <c r="K58" s="141"/>
      <c r="L58" s="141"/>
      <c r="M58" s="141"/>
      <c r="N58" s="141"/>
      <c r="O58" s="141"/>
      <c r="P58" s="141"/>
      <c r="Q58" s="141"/>
      <c r="R58" s="141"/>
      <c r="S58" s="141"/>
      <c r="T58" s="141"/>
    </row>
    <row r="59" spans="1:20" ht="14.25" customHeight="1">
      <c r="A59" s="171" t="s">
        <v>146</v>
      </c>
      <c r="B59" s="142">
        <v>1</v>
      </c>
      <c r="C59" s="167">
        <v>2155</v>
      </c>
      <c r="D59" s="167">
        <v>1739</v>
      </c>
      <c r="E59" s="167">
        <v>2151</v>
      </c>
      <c r="F59" s="167">
        <v>1650</v>
      </c>
      <c r="G59" s="168">
        <v>7695</v>
      </c>
      <c r="H59" s="170">
        <f>SUM(G59/J53)</f>
        <v>0.87842465753424659</v>
      </c>
      <c r="I59" s="141"/>
      <c r="J59" s="141"/>
      <c r="K59" s="141"/>
      <c r="L59" s="141"/>
      <c r="M59" s="141"/>
      <c r="N59" s="141"/>
      <c r="O59" s="141"/>
      <c r="P59" s="141"/>
      <c r="Q59" s="141"/>
      <c r="R59" s="141"/>
      <c r="S59" s="141"/>
      <c r="T59" s="141"/>
    </row>
    <row r="60" spans="1:20">
      <c r="A60" s="171" t="s">
        <v>146</v>
      </c>
      <c r="B60" s="142"/>
      <c r="C60" s="190"/>
      <c r="D60" s="190"/>
      <c r="E60" s="190"/>
      <c r="F60" s="190"/>
      <c r="G60" s="143"/>
      <c r="H60" s="169"/>
      <c r="I60" s="141"/>
      <c r="J60" s="141"/>
      <c r="K60" s="141"/>
      <c r="L60" s="141"/>
      <c r="M60" s="141"/>
      <c r="N60" s="141"/>
      <c r="O60" s="141"/>
      <c r="P60" s="141"/>
      <c r="Q60" s="141"/>
      <c r="R60" s="141"/>
      <c r="S60" s="141"/>
      <c r="T60" s="141"/>
    </row>
    <row r="61" spans="1:20">
      <c r="A61" s="171" t="s">
        <v>147</v>
      </c>
      <c r="B61" s="142"/>
      <c r="C61" s="190"/>
      <c r="D61" s="190"/>
      <c r="E61" s="190"/>
      <c r="F61" s="190"/>
      <c r="G61" s="143"/>
      <c r="H61" s="169"/>
      <c r="I61" s="141"/>
      <c r="J61" s="141"/>
      <c r="K61" s="141"/>
      <c r="L61" s="141"/>
      <c r="M61" s="141"/>
      <c r="N61" s="141"/>
      <c r="O61" s="141"/>
      <c r="P61" s="141"/>
      <c r="Q61" s="141"/>
      <c r="R61" s="141"/>
      <c r="S61" s="141"/>
      <c r="T61" s="141"/>
    </row>
    <row r="62" spans="1:20">
      <c r="A62" s="171" t="s">
        <v>148</v>
      </c>
      <c r="B62" s="142" t="s">
        <v>149</v>
      </c>
      <c r="C62" s="167">
        <v>11419</v>
      </c>
      <c r="D62" s="167">
        <v>10703</v>
      </c>
      <c r="E62" s="167">
        <v>11050</v>
      </c>
      <c r="F62" s="167">
        <v>11700</v>
      </c>
      <c r="G62" s="143"/>
      <c r="H62" s="172"/>
      <c r="I62" s="141"/>
      <c r="J62" s="141"/>
      <c r="K62" s="141"/>
      <c r="L62" s="141"/>
      <c r="M62" s="141"/>
      <c r="N62" s="141"/>
      <c r="O62" s="141"/>
      <c r="P62" s="141"/>
      <c r="Q62" s="141"/>
      <c r="R62" s="141"/>
      <c r="S62" s="141"/>
      <c r="T62" s="141"/>
    </row>
    <row r="63" spans="1:20">
      <c r="A63" s="171" t="s">
        <v>150</v>
      </c>
      <c r="B63" s="142" t="s">
        <v>151</v>
      </c>
      <c r="C63" s="166">
        <v>1</v>
      </c>
      <c r="D63" s="166">
        <v>1</v>
      </c>
      <c r="E63" s="166">
        <v>3</v>
      </c>
      <c r="F63" s="166">
        <v>3</v>
      </c>
      <c r="G63" s="143">
        <v>8</v>
      </c>
      <c r="H63" s="169" t="s">
        <v>152</v>
      </c>
      <c r="I63" s="141"/>
      <c r="J63" s="141"/>
      <c r="K63" s="141"/>
      <c r="L63" s="141"/>
      <c r="M63" s="141"/>
      <c r="N63" s="141"/>
      <c r="O63" s="141"/>
      <c r="P63" s="141"/>
      <c r="Q63" s="141"/>
      <c r="R63" s="141"/>
      <c r="S63" s="141"/>
      <c r="T63" s="141"/>
    </row>
    <row r="64" spans="1:20">
      <c r="A64" s="171" t="s">
        <v>153</v>
      </c>
      <c r="B64" s="142" t="s">
        <v>154</v>
      </c>
      <c r="C64" s="166">
        <v>0.5</v>
      </c>
      <c r="D64" s="166">
        <v>0.5</v>
      </c>
      <c r="E64" s="166">
        <v>1.5</v>
      </c>
      <c r="F64" s="166">
        <v>2</v>
      </c>
      <c r="G64" s="143">
        <v>4.5</v>
      </c>
      <c r="H64" s="170">
        <v>1E-3</v>
      </c>
      <c r="I64" s="141"/>
      <c r="J64" s="141"/>
      <c r="K64" s="141"/>
      <c r="L64" s="141"/>
      <c r="M64" s="141"/>
      <c r="N64" s="141"/>
      <c r="O64" s="141"/>
      <c r="P64" s="141"/>
      <c r="Q64" s="141"/>
      <c r="R64" s="141"/>
      <c r="S64" s="141"/>
      <c r="T64" s="141"/>
    </row>
    <row r="65" spans="1:20">
      <c r="A65" s="191" t="s">
        <v>155</v>
      </c>
      <c r="B65" s="192" t="s">
        <v>151</v>
      </c>
      <c r="C65" s="193">
        <v>2</v>
      </c>
      <c r="D65" s="193" t="s">
        <v>89</v>
      </c>
      <c r="E65" s="193">
        <v>8</v>
      </c>
      <c r="F65" s="193" t="s">
        <v>91</v>
      </c>
      <c r="G65" s="178">
        <v>10</v>
      </c>
      <c r="H65" s="180" t="s">
        <v>152</v>
      </c>
      <c r="I65" s="141"/>
      <c r="J65" s="141"/>
      <c r="K65" s="141"/>
      <c r="L65" s="141"/>
      <c r="M65" s="141"/>
      <c r="N65" s="141"/>
      <c r="O65" s="141"/>
      <c r="P65" s="141"/>
      <c r="Q65" s="141"/>
      <c r="R65" s="141"/>
      <c r="S65" s="141"/>
      <c r="T65" s="141"/>
    </row>
    <row r="66" spans="1:20">
      <c r="A66" s="141"/>
      <c r="B66" s="142"/>
      <c r="C66" s="142"/>
      <c r="D66" s="142"/>
      <c r="E66" s="142"/>
      <c r="F66" s="142"/>
      <c r="G66" s="143"/>
      <c r="H66" s="142"/>
      <c r="I66" s="141"/>
      <c r="J66" s="141"/>
      <c r="K66" s="141"/>
      <c r="L66" s="141"/>
      <c r="M66" s="141"/>
      <c r="N66" s="141"/>
      <c r="O66" s="141"/>
      <c r="P66" s="141"/>
      <c r="Q66" s="141"/>
      <c r="R66" s="141"/>
      <c r="S66" s="141"/>
      <c r="T66" s="141"/>
    </row>
    <row r="67" spans="1:20">
      <c r="A67" s="141"/>
      <c r="B67" s="142"/>
      <c r="C67" s="142"/>
      <c r="D67" s="142"/>
      <c r="E67" s="142"/>
      <c r="F67" s="142"/>
      <c r="G67" s="143"/>
      <c r="H67" s="142"/>
      <c r="I67" s="141"/>
      <c r="J67" s="141"/>
      <c r="K67" s="141"/>
      <c r="L67" s="141"/>
      <c r="M67" s="141"/>
      <c r="N67" s="141"/>
      <c r="O67" s="141"/>
      <c r="P67" s="141"/>
      <c r="Q67" s="141"/>
      <c r="R67" s="141"/>
      <c r="S67" s="141"/>
      <c r="T67" s="141"/>
    </row>
    <row r="68" spans="1:20">
      <c r="A68" s="141"/>
      <c r="B68" s="142"/>
      <c r="C68" s="142"/>
      <c r="D68" s="142"/>
      <c r="E68" s="142"/>
      <c r="F68" s="142"/>
      <c r="G68" s="143"/>
      <c r="H68" s="142"/>
      <c r="I68" s="141"/>
      <c r="J68" s="141"/>
      <c r="K68" s="141"/>
      <c r="L68" s="141"/>
      <c r="M68" s="141"/>
      <c r="N68" s="141"/>
      <c r="O68" s="141"/>
      <c r="P68" s="141"/>
      <c r="Q68" s="141"/>
      <c r="R68" s="141"/>
      <c r="S68" s="141"/>
      <c r="T68" s="141"/>
    </row>
    <row r="69" spans="1:20">
      <c r="A69" s="141"/>
      <c r="B69" s="142"/>
      <c r="C69" s="142"/>
      <c r="D69" s="142"/>
      <c r="E69" s="142"/>
      <c r="F69" s="142"/>
      <c r="G69" s="143"/>
      <c r="H69" s="142"/>
      <c r="I69" s="141"/>
      <c r="J69" s="141"/>
      <c r="K69" s="141"/>
      <c r="L69" s="141"/>
      <c r="M69" s="141"/>
      <c r="N69" s="141"/>
      <c r="O69" s="141"/>
      <c r="P69" s="141"/>
      <c r="Q69" s="141"/>
      <c r="R69" s="141"/>
      <c r="S69" s="141"/>
      <c r="T69" s="141"/>
    </row>
    <row r="70" spans="1:20">
      <c r="A70" s="141"/>
      <c r="B70" s="142"/>
      <c r="C70" s="142"/>
      <c r="D70" s="142"/>
      <c r="E70" s="142"/>
      <c r="F70" s="142"/>
      <c r="G70" s="143"/>
      <c r="H70" s="142"/>
      <c r="I70" s="141"/>
      <c r="J70" s="141"/>
      <c r="K70" s="141"/>
      <c r="L70" s="141"/>
      <c r="M70" s="141"/>
      <c r="N70" s="141"/>
      <c r="O70" s="141"/>
      <c r="P70" s="141"/>
      <c r="Q70" s="141"/>
      <c r="R70" s="141"/>
      <c r="S70" s="141"/>
      <c r="T70" s="141"/>
    </row>
    <row r="71" spans="1:20">
      <c r="A71" s="141"/>
      <c r="B71" s="142"/>
      <c r="C71" s="142"/>
      <c r="D71" s="142"/>
      <c r="E71" s="142"/>
      <c r="F71" s="142"/>
      <c r="G71" s="143"/>
      <c r="H71" s="142"/>
      <c r="I71" s="141"/>
      <c r="J71" s="141"/>
      <c r="K71" s="141"/>
      <c r="L71" s="141"/>
      <c r="M71" s="141"/>
      <c r="N71" s="141"/>
      <c r="O71" s="141"/>
      <c r="P71" s="141"/>
      <c r="Q71" s="141"/>
      <c r="R71" s="141"/>
      <c r="S71" s="141"/>
      <c r="T71" s="141"/>
    </row>
    <row r="72" spans="1:20">
      <c r="A72" s="141"/>
      <c r="B72" s="142"/>
      <c r="C72" s="142"/>
      <c r="D72" s="142"/>
      <c r="E72" s="142"/>
      <c r="F72" s="142"/>
      <c r="G72" s="143"/>
      <c r="H72" s="142"/>
      <c r="I72" s="141"/>
      <c r="J72" s="141"/>
      <c r="K72" s="141"/>
      <c r="L72" s="141"/>
      <c r="M72" s="141"/>
      <c r="N72" s="141"/>
      <c r="O72" s="141"/>
      <c r="P72" s="141"/>
      <c r="Q72" s="141"/>
      <c r="R72" s="141"/>
      <c r="S72" s="141"/>
      <c r="T72" s="141"/>
    </row>
    <row r="73" spans="1:20">
      <c r="A73" s="141"/>
      <c r="B73" s="142"/>
      <c r="C73" s="142"/>
      <c r="D73" s="142"/>
      <c r="E73" s="142"/>
      <c r="F73" s="142"/>
      <c r="G73" s="143"/>
      <c r="H73" s="142"/>
      <c r="I73" s="141"/>
      <c r="J73" s="141"/>
      <c r="K73" s="141"/>
      <c r="L73" s="141"/>
      <c r="M73" s="141"/>
      <c r="N73" s="141"/>
      <c r="O73" s="141"/>
      <c r="P73" s="141"/>
      <c r="Q73" s="141"/>
      <c r="R73" s="141"/>
      <c r="S73" s="141"/>
      <c r="T73" s="141"/>
    </row>
    <row r="74" spans="1:20">
      <c r="A74" s="141"/>
      <c r="B74" s="142"/>
      <c r="C74" s="142"/>
      <c r="D74" s="142"/>
      <c r="E74" s="142"/>
      <c r="F74" s="142"/>
      <c r="G74" s="143"/>
      <c r="H74" s="142"/>
      <c r="I74" s="141"/>
      <c r="J74" s="141"/>
      <c r="K74" s="141"/>
      <c r="L74" s="141"/>
      <c r="M74" s="141"/>
      <c r="N74" s="141"/>
      <c r="O74" s="141"/>
      <c r="P74" s="141"/>
      <c r="Q74" s="141"/>
      <c r="R74" s="141"/>
      <c r="S74" s="141"/>
      <c r="T74" s="141"/>
    </row>
    <row r="75" spans="1:20">
      <c r="A75" s="141"/>
      <c r="B75" s="142"/>
      <c r="C75" s="142"/>
      <c r="D75" s="142"/>
      <c r="E75" s="142"/>
      <c r="F75" s="142"/>
      <c r="G75" s="143"/>
      <c r="H75" s="142"/>
      <c r="I75" s="141"/>
      <c r="J75" s="141"/>
      <c r="K75" s="141"/>
      <c r="L75" s="141"/>
      <c r="M75" s="141"/>
      <c r="N75" s="141"/>
      <c r="O75" s="141"/>
      <c r="P75" s="141"/>
      <c r="Q75" s="141"/>
      <c r="R75" s="141"/>
      <c r="S75" s="141"/>
      <c r="T75" s="141"/>
    </row>
    <row r="76" spans="1:20">
      <c r="A76" s="141"/>
      <c r="B76" s="142"/>
      <c r="C76" s="142"/>
      <c r="D76" s="142"/>
      <c r="E76" s="142"/>
      <c r="F76" s="142"/>
      <c r="G76" s="143"/>
      <c r="H76" s="142"/>
      <c r="I76" s="141"/>
      <c r="J76" s="141"/>
      <c r="K76" s="141"/>
      <c r="L76" s="141"/>
      <c r="M76" s="141"/>
      <c r="N76" s="141"/>
      <c r="O76" s="141"/>
      <c r="P76" s="141"/>
      <c r="Q76" s="141"/>
      <c r="R76" s="141"/>
      <c r="S76" s="141"/>
      <c r="T76" s="141"/>
    </row>
    <row r="77" spans="1:20">
      <c r="A77" s="141"/>
      <c r="B77" s="142"/>
      <c r="C77" s="142"/>
      <c r="D77" s="142"/>
      <c r="E77" s="142"/>
      <c r="F77" s="142"/>
      <c r="G77" s="143"/>
      <c r="H77" s="142"/>
      <c r="I77" s="141"/>
      <c r="J77" s="141"/>
      <c r="K77" s="141"/>
      <c r="L77" s="141"/>
      <c r="M77" s="141"/>
      <c r="N77" s="141"/>
      <c r="O77" s="141"/>
      <c r="P77" s="141"/>
      <c r="Q77" s="141"/>
      <c r="R77" s="141"/>
      <c r="S77" s="141"/>
      <c r="T77" s="141"/>
    </row>
    <row r="78" spans="1:20">
      <c r="A78" s="141"/>
      <c r="B78" s="142"/>
      <c r="C78" s="142"/>
      <c r="D78" s="142"/>
      <c r="E78" s="142"/>
      <c r="F78" s="182"/>
      <c r="G78" s="143"/>
      <c r="H78" s="142"/>
      <c r="I78" s="141"/>
      <c r="J78" s="141"/>
      <c r="K78" s="141"/>
      <c r="L78" s="141"/>
      <c r="M78" s="141"/>
      <c r="N78" s="141"/>
      <c r="O78" s="141"/>
      <c r="P78" s="141"/>
      <c r="Q78" s="141"/>
      <c r="R78" s="141"/>
      <c r="S78" s="141"/>
      <c r="T78" s="141"/>
    </row>
  </sheetData>
  <mergeCells count="9">
    <mergeCell ref="A53:A57"/>
    <mergeCell ref="K6:K7"/>
    <mergeCell ref="K8:K19"/>
    <mergeCell ref="B34:B39"/>
    <mergeCell ref="B4:C4"/>
    <mergeCell ref="B8:B20"/>
    <mergeCell ref="B24:B27"/>
    <mergeCell ref="B29:B30"/>
    <mergeCell ref="I31:T31"/>
  </mergeCells>
  <phoneticPr fontId="24" type="noConversion"/>
  <pageMargins left="0.7" right="0.7" top="0.75" bottom="0.75" header="0.3" footer="0.3"/>
  <pageSetup paperSize="9" scale="87" orientation="portrait" r:id="rId1"/>
  <headerFooter scaleWithDoc="0">
    <oddFooter>&amp;C&amp;"Arial,Regular"Page &amp;P</oddFooter>
  </headerFooter>
  <rowBreaks count="1" manualBreakCount="1">
    <brk id="50"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workbookViewId="0"/>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62" t="str">
        <f>+'Cover Page'!$B$29</f>
        <v>Annual Performance Report 2022</v>
      </c>
      <c r="B1" s="62"/>
      <c r="C1" s="62"/>
      <c r="D1" s="62"/>
      <c r="E1" s="62" t="str">
        <f>+'Cover Page'!$B$33</f>
        <v xml:space="preserve">Thalia Waste Management </v>
      </c>
      <c r="F1" s="62"/>
      <c r="G1" s="62"/>
      <c r="H1" s="62"/>
      <c r="I1" s="62"/>
      <c r="J1" s="62"/>
      <c r="K1" s="62"/>
      <c r="L1" s="62"/>
      <c r="M1" s="62"/>
      <c r="N1" s="62"/>
    </row>
    <row r="2" spans="1:14">
      <c r="A2" s="62"/>
      <c r="B2" s="62"/>
      <c r="C2" s="62"/>
      <c r="D2" s="62"/>
      <c r="E2" s="62"/>
      <c r="F2" s="62"/>
      <c r="G2" s="62"/>
      <c r="H2" s="62"/>
      <c r="I2" s="62"/>
      <c r="J2" s="62"/>
      <c r="K2" s="62"/>
      <c r="L2" s="62"/>
      <c r="M2" s="62"/>
      <c r="N2" s="62"/>
    </row>
    <row r="3" spans="1:14" ht="15.6">
      <c r="A3" s="30" t="s">
        <v>156</v>
      </c>
      <c r="B3" s="73"/>
      <c r="C3" s="73"/>
      <c r="D3" s="73"/>
      <c r="E3" s="73"/>
      <c r="F3" s="73"/>
      <c r="G3" s="73"/>
      <c r="H3" s="73"/>
      <c r="I3" s="74"/>
      <c r="J3" s="62"/>
      <c r="K3" s="57" t="s">
        <v>2</v>
      </c>
      <c r="L3" s="62"/>
      <c r="M3" s="62"/>
      <c r="N3" s="62"/>
    </row>
    <row r="4" spans="1:14">
      <c r="A4" s="233"/>
      <c r="B4" s="62"/>
      <c r="C4" s="62"/>
      <c r="D4" s="62"/>
      <c r="E4" s="62"/>
      <c r="F4" s="62"/>
      <c r="G4" s="62"/>
      <c r="H4" s="62"/>
      <c r="I4" s="234"/>
      <c r="J4" s="62"/>
      <c r="K4" s="62"/>
      <c r="L4" s="62"/>
      <c r="M4" s="62"/>
      <c r="N4" s="62"/>
    </row>
    <row r="5" spans="1:14" ht="33" customHeight="1">
      <c r="A5" s="303" t="s">
        <v>157</v>
      </c>
      <c r="B5" s="304"/>
      <c r="C5" s="304"/>
      <c r="D5" s="304"/>
      <c r="E5" s="304"/>
      <c r="F5" s="304"/>
      <c r="G5" s="304"/>
      <c r="H5" s="304"/>
      <c r="I5" s="305"/>
      <c r="J5" s="62"/>
      <c r="K5" s="286" t="s">
        <v>158</v>
      </c>
      <c r="L5" s="286"/>
      <c r="M5" s="286"/>
      <c r="N5" s="286"/>
    </row>
    <row r="6" spans="1:14" ht="12.75" customHeight="1">
      <c r="A6" s="306" t="s">
        <v>159</v>
      </c>
      <c r="B6" s="307"/>
      <c r="C6" s="307"/>
      <c r="D6" s="307"/>
      <c r="E6" s="307"/>
      <c r="F6" s="307"/>
      <c r="G6" s="307"/>
      <c r="H6" s="307"/>
      <c r="I6" s="308"/>
      <c r="J6" s="62"/>
      <c r="K6" s="286"/>
      <c r="L6" s="286"/>
      <c r="M6" s="286"/>
      <c r="N6" s="286"/>
    </row>
    <row r="7" spans="1:14">
      <c r="A7" s="306"/>
      <c r="B7" s="307"/>
      <c r="C7" s="307"/>
      <c r="D7" s="307"/>
      <c r="E7" s="307"/>
      <c r="F7" s="307"/>
      <c r="G7" s="307"/>
      <c r="H7" s="307"/>
      <c r="I7" s="308"/>
      <c r="J7" s="62"/>
      <c r="K7" s="286"/>
      <c r="L7" s="286"/>
      <c r="M7" s="286"/>
      <c r="N7" s="286"/>
    </row>
    <row r="8" spans="1:14" ht="15.75" customHeight="1">
      <c r="A8" s="306"/>
      <c r="B8" s="307"/>
      <c r="C8" s="307"/>
      <c r="D8" s="307"/>
      <c r="E8" s="307"/>
      <c r="F8" s="307"/>
      <c r="G8" s="307"/>
      <c r="H8" s="307"/>
      <c r="I8" s="308"/>
      <c r="J8" s="62"/>
      <c r="K8" s="286"/>
      <c r="L8" s="286"/>
      <c r="M8" s="286"/>
      <c r="N8" s="286"/>
    </row>
    <row r="9" spans="1:14" ht="13.5" customHeight="1">
      <c r="A9" s="306"/>
      <c r="B9" s="307"/>
      <c r="C9" s="307"/>
      <c r="D9" s="307"/>
      <c r="E9" s="307"/>
      <c r="F9" s="307"/>
      <c r="G9" s="307"/>
      <c r="H9" s="307"/>
      <c r="I9" s="308"/>
      <c r="J9" s="62"/>
      <c r="K9" s="286"/>
      <c r="L9" s="286"/>
      <c r="M9" s="286"/>
      <c r="N9" s="286"/>
    </row>
    <row r="10" spans="1:14" ht="15.75" customHeight="1">
      <c r="A10" s="228"/>
      <c r="B10" s="221"/>
      <c r="C10" s="221"/>
      <c r="D10" s="221"/>
      <c r="E10" s="221"/>
      <c r="F10" s="221"/>
      <c r="G10" s="221"/>
      <c r="H10" s="221"/>
      <c r="I10" s="229"/>
      <c r="J10" s="62"/>
      <c r="K10" s="286"/>
      <c r="L10" s="286"/>
      <c r="M10" s="286"/>
      <c r="N10" s="286"/>
    </row>
    <row r="11" spans="1:14" ht="15.75" customHeight="1">
      <c r="A11" s="228"/>
      <c r="B11" s="221"/>
      <c r="C11" s="221"/>
      <c r="D11" s="221"/>
      <c r="E11" s="221"/>
      <c r="F11" s="221"/>
      <c r="G11" s="221"/>
      <c r="H11" s="221"/>
      <c r="I11" s="229"/>
      <c r="J11" s="62"/>
      <c r="K11" s="286"/>
      <c r="L11" s="286"/>
      <c r="M11" s="286"/>
      <c r="N11" s="286"/>
    </row>
    <row r="12" spans="1:14" ht="15.75" customHeight="1">
      <c r="A12" s="228"/>
      <c r="B12" s="221"/>
      <c r="C12" s="221"/>
      <c r="D12" s="221"/>
      <c r="E12" s="221"/>
      <c r="F12" s="221"/>
      <c r="G12" s="221"/>
      <c r="H12" s="221"/>
      <c r="I12" s="229"/>
      <c r="J12" s="62"/>
      <c r="K12" s="286"/>
      <c r="L12" s="286"/>
      <c r="M12" s="286"/>
      <c r="N12" s="286"/>
    </row>
    <row r="13" spans="1:14" ht="15.75" customHeight="1">
      <c r="A13" s="228"/>
      <c r="B13" s="221"/>
      <c r="C13" s="221"/>
      <c r="D13" s="221"/>
      <c r="E13" s="221"/>
      <c r="F13" s="221"/>
      <c r="G13" s="221"/>
      <c r="H13" s="221"/>
      <c r="I13" s="229"/>
      <c r="J13" s="62"/>
      <c r="K13" s="286"/>
      <c r="L13" s="286"/>
      <c r="M13" s="286"/>
      <c r="N13" s="286"/>
    </row>
    <row r="14" spans="1:14" ht="15.75" customHeight="1">
      <c r="A14" s="228"/>
      <c r="B14" s="221"/>
      <c r="C14" s="221"/>
      <c r="D14" s="221"/>
      <c r="E14" s="221"/>
      <c r="F14" s="221"/>
      <c r="G14" s="221"/>
      <c r="H14" s="221"/>
      <c r="I14" s="229"/>
      <c r="J14" s="62"/>
      <c r="K14" s="286"/>
      <c r="L14" s="286"/>
      <c r="M14" s="286"/>
      <c r="N14" s="286"/>
    </row>
    <row r="15" spans="1:14" ht="15.75" customHeight="1">
      <c r="A15" s="230"/>
      <c r="B15" s="231"/>
      <c r="C15" s="231"/>
      <c r="D15" s="231"/>
      <c r="E15" s="231"/>
      <c r="F15" s="231"/>
      <c r="G15" s="231"/>
      <c r="H15" s="231"/>
      <c r="I15" s="232"/>
      <c r="J15" s="62"/>
      <c r="K15" s="62"/>
      <c r="L15" s="62"/>
      <c r="M15" s="62"/>
      <c r="N15" s="62"/>
    </row>
    <row r="16" spans="1:14">
      <c r="A16" s="62"/>
      <c r="B16" s="62"/>
      <c r="C16" s="62"/>
      <c r="D16" s="62"/>
      <c r="E16" s="62"/>
      <c r="F16" s="62"/>
      <c r="G16" s="62"/>
      <c r="H16" s="62"/>
      <c r="I16" s="62"/>
      <c r="J16" s="62"/>
      <c r="K16" s="64"/>
      <c r="L16" s="64"/>
      <c r="M16" s="64"/>
      <c r="N16" s="64"/>
    </row>
    <row r="17" spans="1:14">
      <c r="A17" s="30" t="s">
        <v>160</v>
      </c>
      <c r="B17" s="73"/>
      <c r="C17" s="73"/>
      <c r="D17" s="73"/>
      <c r="E17" s="73"/>
      <c r="F17" s="73"/>
      <c r="G17" s="73"/>
      <c r="H17" s="73"/>
      <c r="I17" s="74"/>
      <c r="J17" s="62"/>
      <c r="K17" s="64"/>
      <c r="L17" s="64"/>
      <c r="M17" s="64"/>
      <c r="N17" s="64"/>
    </row>
    <row r="18" spans="1:14">
      <c r="A18" s="233"/>
      <c r="B18" s="62"/>
      <c r="C18" s="62"/>
      <c r="D18" s="62"/>
      <c r="E18" s="62"/>
      <c r="F18" s="62"/>
      <c r="G18" s="62"/>
      <c r="H18" s="62"/>
      <c r="I18" s="234"/>
      <c r="J18" s="62"/>
      <c r="K18" s="64"/>
      <c r="L18" s="64"/>
      <c r="M18" s="64"/>
      <c r="N18" s="64"/>
    </row>
    <row r="19" spans="1:14" ht="15" customHeight="1">
      <c r="A19" s="294" t="s">
        <v>161</v>
      </c>
      <c r="B19" s="295"/>
      <c r="C19" s="295"/>
      <c r="D19" s="295"/>
      <c r="E19" s="295"/>
      <c r="F19" s="295"/>
      <c r="G19" s="295"/>
      <c r="H19" s="295"/>
      <c r="I19" s="296"/>
      <c r="J19" s="62"/>
      <c r="K19" s="286" t="s">
        <v>162</v>
      </c>
      <c r="L19" s="286"/>
      <c r="M19" s="286"/>
      <c r="N19" s="286"/>
    </row>
    <row r="20" spans="1:14">
      <c r="A20" s="297"/>
      <c r="B20" s="298"/>
      <c r="C20" s="298"/>
      <c r="D20" s="298"/>
      <c r="E20" s="298"/>
      <c r="F20" s="298"/>
      <c r="G20" s="298"/>
      <c r="H20" s="298"/>
      <c r="I20" s="299"/>
      <c r="J20" s="62"/>
      <c r="K20" s="286"/>
      <c r="L20" s="286"/>
      <c r="M20" s="286"/>
      <c r="N20" s="286"/>
    </row>
    <row r="21" spans="1:14">
      <c r="A21" s="297"/>
      <c r="B21" s="298"/>
      <c r="C21" s="298"/>
      <c r="D21" s="298"/>
      <c r="E21" s="298"/>
      <c r="F21" s="298"/>
      <c r="G21" s="298"/>
      <c r="H21" s="298"/>
      <c r="I21" s="299"/>
      <c r="J21" s="62"/>
      <c r="K21" s="286"/>
      <c r="L21" s="286"/>
      <c r="M21" s="286"/>
      <c r="N21" s="286"/>
    </row>
    <row r="22" spans="1:14">
      <c r="A22" s="297"/>
      <c r="B22" s="298"/>
      <c r="C22" s="298"/>
      <c r="D22" s="298"/>
      <c r="E22" s="298"/>
      <c r="F22" s="298"/>
      <c r="G22" s="298"/>
      <c r="H22" s="298"/>
      <c r="I22" s="299"/>
      <c r="J22" s="62"/>
      <c r="K22" s="286"/>
      <c r="L22" s="286"/>
      <c r="M22" s="286"/>
      <c r="N22" s="286"/>
    </row>
    <row r="23" spans="1:14">
      <c r="A23" s="297"/>
      <c r="B23" s="298"/>
      <c r="C23" s="298"/>
      <c r="D23" s="298"/>
      <c r="E23" s="298"/>
      <c r="F23" s="298"/>
      <c r="G23" s="298"/>
      <c r="H23" s="298"/>
      <c r="I23" s="299"/>
      <c r="J23" s="62"/>
      <c r="K23" s="286"/>
      <c r="L23" s="286"/>
      <c r="M23" s="286"/>
      <c r="N23" s="286"/>
    </row>
    <row r="24" spans="1:14">
      <c r="A24" s="297"/>
      <c r="B24" s="298"/>
      <c r="C24" s="298"/>
      <c r="D24" s="298"/>
      <c r="E24" s="298"/>
      <c r="F24" s="298"/>
      <c r="G24" s="298"/>
      <c r="H24" s="298"/>
      <c r="I24" s="299"/>
      <c r="J24" s="62"/>
      <c r="K24" s="286"/>
      <c r="L24" s="286"/>
      <c r="M24" s="286"/>
      <c r="N24" s="286"/>
    </row>
    <row r="25" spans="1:14">
      <c r="A25" s="297"/>
      <c r="B25" s="298"/>
      <c r="C25" s="298"/>
      <c r="D25" s="298"/>
      <c r="E25" s="298"/>
      <c r="F25" s="298"/>
      <c r="G25" s="298"/>
      <c r="H25" s="298"/>
      <c r="I25" s="299"/>
      <c r="J25" s="62"/>
      <c r="K25" s="286"/>
      <c r="L25" s="286"/>
      <c r="M25" s="286"/>
      <c r="N25" s="286"/>
    </row>
    <row r="26" spans="1:14" ht="14.25" customHeight="1">
      <c r="A26" s="297"/>
      <c r="B26" s="298"/>
      <c r="C26" s="298"/>
      <c r="D26" s="298"/>
      <c r="E26" s="298"/>
      <c r="F26" s="298"/>
      <c r="G26" s="298"/>
      <c r="H26" s="298"/>
      <c r="I26" s="299"/>
      <c r="J26" s="62"/>
      <c r="K26" s="286"/>
      <c r="L26" s="286"/>
      <c r="M26" s="286"/>
      <c r="N26" s="286"/>
    </row>
    <row r="27" spans="1:14">
      <c r="A27" s="297"/>
      <c r="B27" s="298"/>
      <c r="C27" s="298"/>
      <c r="D27" s="298"/>
      <c r="E27" s="298"/>
      <c r="F27" s="298"/>
      <c r="G27" s="298"/>
      <c r="H27" s="298"/>
      <c r="I27" s="299"/>
      <c r="J27" s="62"/>
      <c r="K27" s="286"/>
      <c r="L27" s="286"/>
      <c r="M27" s="286"/>
      <c r="N27" s="286"/>
    </row>
    <row r="28" spans="1:14">
      <c r="A28" s="297"/>
      <c r="B28" s="298"/>
      <c r="C28" s="298"/>
      <c r="D28" s="298"/>
      <c r="E28" s="298"/>
      <c r="F28" s="298"/>
      <c r="G28" s="298"/>
      <c r="H28" s="298"/>
      <c r="I28" s="299"/>
      <c r="J28" s="62"/>
      <c r="K28" s="286"/>
      <c r="L28" s="286"/>
      <c r="M28" s="286"/>
      <c r="N28" s="286"/>
    </row>
    <row r="29" spans="1:14">
      <c r="A29" s="300"/>
      <c r="B29" s="301"/>
      <c r="C29" s="301"/>
      <c r="D29" s="301"/>
      <c r="E29" s="301"/>
      <c r="F29" s="301"/>
      <c r="G29" s="301"/>
      <c r="H29" s="301"/>
      <c r="I29" s="302"/>
      <c r="J29" s="62"/>
      <c r="K29" s="62"/>
      <c r="L29" s="62"/>
      <c r="M29" s="62"/>
      <c r="N29" s="62"/>
    </row>
    <row r="30" spans="1:14">
      <c r="A30" s="62"/>
      <c r="B30" s="62"/>
      <c r="C30" s="62"/>
      <c r="D30" s="62"/>
      <c r="E30" s="62"/>
      <c r="F30" s="62"/>
      <c r="G30" s="62"/>
      <c r="H30" s="62"/>
      <c r="I30" s="62"/>
      <c r="J30" s="62"/>
      <c r="K30" s="62"/>
      <c r="L30" s="62"/>
      <c r="M30" s="62"/>
      <c r="N30" s="62"/>
    </row>
    <row r="31" spans="1:14">
      <c r="A31" s="62"/>
      <c r="B31" s="62"/>
      <c r="C31" s="62"/>
      <c r="D31" s="62"/>
      <c r="E31" s="62"/>
      <c r="F31" s="62"/>
      <c r="G31" s="62"/>
      <c r="H31" s="62"/>
      <c r="I31" s="62"/>
      <c r="J31" s="62"/>
      <c r="K31" s="62"/>
      <c r="L31" s="62"/>
      <c r="M31" s="62"/>
      <c r="N31" s="62"/>
    </row>
    <row r="32" spans="1:14">
      <c r="A32" s="62"/>
      <c r="B32" s="62"/>
      <c r="C32" s="62"/>
      <c r="D32" s="62"/>
      <c r="E32" s="62"/>
      <c r="F32" s="62"/>
      <c r="G32" s="62"/>
      <c r="H32" s="62"/>
      <c r="I32" s="62"/>
      <c r="J32" s="62"/>
      <c r="K32" s="62"/>
      <c r="L32" s="62"/>
      <c r="M32" s="62"/>
      <c r="N32" s="62"/>
    </row>
    <row r="33" spans="1:14">
      <c r="A33" s="62"/>
      <c r="B33" s="62"/>
      <c r="C33" s="62"/>
      <c r="D33" s="62"/>
      <c r="E33" s="62"/>
      <c r="F33" s="62"/>
      <c r="G33" s="62"/>
      <c r="H33" s="62"/>
      <c r="I33" s="62"/>
      <c r="J33" s="62"/>
      <c r="K33" s="62"/>
      <c r="L33" s="62"/>
      <c r="M33" s="62"/>
      <c r="N33" s="62"/>
    </row>
    <row r="34" spans="1:14">
      <c r="A34" s="62"/>
      <c r="B34" s="62"/>
      <c r="C34" s="62"/>
      <c r="D34" s="62"/>
      <c r="E34" s="62"/>
      <c r="F34" s="62"/>
      <c r="G34" s="62"/>
      <c r="H34" s="62"/>
      <c r="I34" s="62"/>
      <c r="J34" s="62"/>
      <c r="K34" s="62"/>
      <c r="L34" s="62"/>
      <c r="M34" s="62"/>
      <c r="N34" s="62"/>
    </row>
    <row r="35" spans="1:14">
      <c r="A35" s="62"/>
      <c r="B35" s="62"/>
      <c r="C35" s="62"/>
      <c r="D35" s="62"/>
      <c r="E35" s="62"/>
      <c r="F35" s="62"/>
      <c r="G35" s="62"/>
      <c r="H35" s="62"/>
      <c r="I35" s="62"/>
      <c r="J35" s="62"/>
      <c r="K35" s="62"/>
      <c r="L35" s="62"/>
      <c r="M35" s="62"/>
      <c r="N35" s="62"/>
    </row>
    <row r="36" spans="1:14">
      <c r="A36" s="62"/>
      <c r="B36" s="62"/>
      <c r="C36" s="62"/>
      <c r="D36" s="62"/>
      <c r="E36" s="62"/>
      <c r="F36" s="62"/>
      <c r="G36" s="62"/>
      <c r="H36" s="62"/>
      <c r="I36" s="62"/>
      <c r="J36" s="62"/>
      <c r="K36" s="62"/>
      <c r="L36" s="62"/>
      <c r="M36" s="62"/>
      <c r="N36" s="62"/>
    </row>
    <row r="37" spans="1:14">
      <c r="A37" s="62"/>
      <c r="B37" s="62"/>
      <c r="C37" s="62"/>
      <c r="D37" s="62"/>
      <c r="E37" s="62"/>
      <c r="F37" s="62"/>
      <c r="G37" s="62"/>
      <c r="H37" s="62"/>
      <c r="I37" s="62"/>
      <c r="J37" s="62"/>
      <c r="K37" s="62"/>
      <c r="L37" s="62"/>
      <c r="M37" s="62"/>
      <c r="N37" s="62"/>
    </row>
    <row r="38" spans="1:14">
      <c r="A38" s="62"/>
      <c r="B38" s="62"/>
      <c r="C38" s="62"/>
      <c r="D38" s="62"/>
      <c r="E38" s="62"/>
      <c r="F38" s="62"/>
      <c r="G38" s="62"/>
      <c r="H38" s="62"/>
      <c r="I38" s="62"/>
      <c r="J38" s="62"/>
      <c r="K38" s="62"/>
      <c r="L38" s="62"/>
      <c r="M38" s="62"/>
      <c r="N38" s="62"/>
    </row>
    <row r="39" spans="1:14">
      <c r="A39" s="62"/>
      <c r="B39" s="62"/>
      <c r="C39" s="62"/>
      <c r="D39" s="62"/>
      <c r="E39" s="62"/>
      <c r="F39" s="62"/>
      <c r="G39" s="62"/>
      <c r="H39" s="62"/>
      <c r="I39" s="62"/>
      <c r="J39" s="62"/>
      <c r="K39" s="62"/>
      <c r="L39" s="62"/>
      <c r="M39" s="62"/>
      <c r="N39" s="62"/>
    </row>
    <row r="40" spans="1:14">
      <c r="A40" s="62"/>
      <c r="B40" s="62"/>
      <c r="C40" s="62"/>
      <c r="D40" s="62"/>
      <c r="E40" s="62"/>
      <c r="F40" s="62"/>
      <c r="G40" s="62"/>
      <c r="H40" s="62"/>
      <c r="I40" s="62"/>
      <c r="J40" s="62"/>
      <c r="K40" s="62"/>
      <c r="L40" s="62"/>
      <c r="M40" s="62"/>
      <c r="N40" s="62"/>
    </row>
    <row r="41" spans="1:14">
      <c r="A41" s="62"/>
      <c r="B41" s="62"/>
      <c r="C41" s="62"/>
      <c r="D41" s="62"/>
      <c r="E41" s="62"/>
      <c r="F41" s="62"/>
      <c r="G41" s="62"/>
      <c r="H41" s="62"/>
      <c r="I41" s="62"/>
      <c r="J41" s="62"/>
      <c r="K41" s="62"/>
      <c r="L41" s="62"/>
      <c r="M41" s="62"/>
      <c r="N41" s="62"/>
    </row>
    <row r="42" spans="1:14">
      <c r="A42" s="62"/>
      <c r="B42" s="62"/>
      <c r="C42" s="62"/>
      <c r="D42" s="62"/>
      <c r="E42" s="62"/>
      <c r="F42" s="62"/>
      <c r="G42" s="62"/>
      <c r="H42" s="62"/>
      <c r="I42" s="62"/>
      <c r="J42" s="62"/>
      <c r="K42" s="62"/>
      <c r="L42" s="62"/>
      <c r="M42" s="62"/>
      <c r="N42" s="62"/>
    </row>
    <row r="43" spans="1:14">
      <c r="A43" s="62"/>
      <c r="B43" s="62"/>
      <c r="C43" s="62"/>
      <c r="D43" s="62"/>
      <c r="E43" s="62"/>
      <c r="F43" s="3"/>
      <c r="G43" s="62"/>
      <c r="H43" s="62"/>
      <c r="I43" s="62"/>
      <c r="J43" s="62"/>
      <c r="K43" s="62"/>
      <c r="L43" s="62"/>
      <c r="M43" s="62"/>
      <c r="N43" s="62"/>
    </row>
    <row r="44" spans="1:14">
      <c r="A44" s="62"/>
      <c r="B44" s="62"/>
      <c r="C44" s="62"/>
      <c r="D44" s="62"/>
      <c r="E44" s="62"/>
      <c r="F44" s="62"/>
      <c r="G44" s="62"/>
      <c r="H44" s="62"/>
      <c r="I44" s="62"/>
      <c r="J44" s="62"/>
      <c r="K44" s="62"/>
      <c r="L44" s="62"/>
      <c r="M44" s="62"/>
      <c r="N44" s="62"/>
    </row>
    <row r="45" spans="1:14">
      <c r="A45" s="62"/>
      <c r="B45" s="62"/>
      <c r="C45" s="62"/>
      <c r="D45" s="62"/>
      <c r="E45" s="62"/>
      <c r="F45" s="62"/>
      <c r="G45" s="62"/>
      <c r="H45" s="62"/>
      <c r="I45" s="62"/>
      <c r="J45" s="62"/>
      <c r="K45" s="62"/>
      <c r="L45" s="62"/>
      <c r="M45" s="62"/>
      <c r="N45" s="62"/>
    </row>
    <row r="46" spans="1:14">
      <c r="A46" s="62"/>
      <c r="B46" s="62"/>
      <c r="C46" s="62"/>
      <c r="D46" s="62"/>
      <c r="E46" s="62"/>
      <c r="F46" s="62"/>
      <c r="G46" s="62"/>
      <c r="H46" s="62"/>
      <c r="I46" s="62"/>
      <c r="J46" s="62"/>
      <c r="K46" s="62"/>
      <c r="L46" s="62"/>
      <c r="M46" s="62"/>
      <c r="N46" s="62"/>
    </row>
    <row r="47" spans="1:14">
      <c r="A47" s="62"/>
      <c r="B47" s="62"/>
      <c r="C47" s="62"/>
      <c r="D47" s="62"/>
      <c r="E47" s="62"/>
      <c r="F47" s="62"/>
      <c r="G47" s="62"/>
      <c r="H47" s="62"/>
      <c r="I47" s="62"/>
      <c r="J47" s="62"/>
      <c r="K47" s="62"/>
      <c r="L47" s="62"/>
      <c r="M47" s="62"/>
      <c r="N47" s="62"/>
    </row>
    <row r="48" spans="1:14">
      <c r="A48" s="62"/>
      <c r="B48" s="62"/>
      <c r="C48" s="62"/>
      <c r="D48" s="62"/>
      <c r="E48" s="62"/>
      <c r="F48" s="62"/>
      <c r="G48" s="62"/>
      <c r="H48" s="62"/>
      <c r="I48" s="62"/>
      <c r="J48" s="62"/>
      <c r="K48" s="62"/>
      <c r="L48" s="62"/>
      <c r="M48" s="62"/>
      <c r="N48" s="62"/>
    </row>
    <row r="55" spans="1:14">
      <c r="A55" s="62"/>
      <c r="B55" s="62"/>
      <c r="C55" s="62"/>
      <c r="D55" s="62"/>
      <c r="E55" s="62"/>
      <c r="F55" s="62"/>
      <c r="G55" s="62"/>
      <c r="H55" s="62"/>
      <c r="I55" s="62"/>
      <c r="J55" s="62"/>
      <c r="K55" s="62"/>
      <c r="L55" s="62"/>
      <c r="M55" s="62"/>
      <c r="N55" s="62"/>
    </row>
    <row r="58" spans="1:14">
      <c r="A58" s="62"/>
      <c r="B58" s="62"/>
      <c r="C58" s="62"/>
      <c r="D58" s="62"/>
      <c r="E58" s="62"/>
      <c r="F58" s="62"/>
      <c r="G58" s="62"/>
      <c r="H58" s="62"/>
      <c r="I58" s="62"/>
      <c r="J58" s="62"/>
      <c r="K58" s="62"/>
      <c r="L58" s="62"/>
      <c r="M58" s="62"/>
      <c r="N58" s="62"/>
    </row>
    <row r="59" spans="1:14">
      <c r="A59" s="62"/>
      <c r="B59" s="62"/>
      <c r="C59" s="62"/>
      <c r="D59" s="62"/>
      <c r="E59" s="62"/>
      <c r="F59" s="62"/>
      <c r="G59" s="62"/>
      <c r="H59" s="62"/>
      <c r="I59" s="62"/>
      <c r="J59" s="62"/>
      <c r="K59" s="62"/>
      <c r="L59" s="62"/>
      <c r="M59" s="62"/>
      <c r="N59" s="62"/>
    </row>
    <row r="60" spans="1:14">
      <c r="A60" s="62"/>
      <c r="B60" s="62"/>
      <c r="C60" s="62"/>
      <c r="D60" s="62"/>
      <c r="E60" s="62"/>
      <c r="F60" s="62"/>
      <c r="G60" s="62"/>
      <c r="H60" s="62"/>
      <c r="I60" s="62"/>
      <c r="J60" s="62"/>
      <c r="K60" s="62"/>
      <c r="L60" s="62"/>
      <c r="M60" s="62"/>
      <c r="N60" s="62"/>
    </row>
    <row r="61" spans="1:14">
      <c r="A61" s="62"/>
      <c r="B61" s="62"/>
      <c r="C61" s="62"/>
      <c r="D61" s="62"/>
      <c r="E61" s="62"/>
      <c r="F61" s="62"/>
      <c r="G61" s="62"/>
      <c r="H61" s="62"/>
      <c r="I61" s="62"/>
      <c r="J61" s="62"/>
      <c r="K61" s="62"/>
      <c r="L61" s="62"/>
      <c r="M61" s="62"/>
      <c r="N61" s="62"/>
    </row>
    <row r="66" spans="1:14">
      <c r="A66" s="62"/>
      <c r="B66" s="62"/>
      <c r="C66" s="62"/>
      <c r="D66" s="62"/>
      <c r="E66" s="62"/>
      <c r="F66" s="62"/>
      <c r="G66" s="62"/>
      <c r="H66" s="62"/>
      <c r="I66" s="62"/>
      <c r="J66" s="62"/>
      <c r="K66" s="62"/>
      <c r="L66" s="62"/>
      <c r="M66" s="62"/>
      <c r="N66" s="62"/>
    </row>
  </sheetData>
  <mergeCells count="5">
    <mergeCell ref="A19:I29"/>
    <mergeCell ref="K5:N14"/>
    <mergeCell ref="K19:N28"/>
    <mergeCell ref="A5:I5"/>
    <mergeCell ref="A6:I9"/>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M62"/>
  <sheetViews>
    <sheetView workbookViewId="0"/>
  </sheetViews>
  <sheetFormatPr defaultColWidth="9.28515625" defaultRowHeight="15"/>
  <cols>
    <col min="1" max="4" width="9.28515625" style="2"/>
    <col min="5" max="5" width="6.5703125" style="2" bestFit="1" customWidth="1"/>
    <col min="6" max="16384" width="9.28515625" style="2"/>
  </cols>
  <sheetData>
    <row r="1" spans="1:13" ht="15.75">
      <c r="A1" s="144">
        <v>2022</v>
      </c>
      <c r="B1" s="144" t="s">
        <v>163</v>
      </c>
      <c r="C1" s="144"/>
      <c r="D1" s="144"/>
      <c r="E1" s="144"/>
      <c r="F1" s="144"/>
      <c r="G1" s="144"/>
      <c r="H1" s="144"/>
      <c r="I1" s="144"/>
      <c r="J1" s="144"/>
      <c r="K1" s="141"/>
      <c r="L1" s="62"/>
      <c r="M1" s="62"/>
    </row>
    <row r="2" spans="1:13" ht="8.25" customHeight="1">
      <c r="A2" s="141"/>
      <c r="B2" s="141"/>
      <c r="C2" s="141"/>
      <c r="D2" s="141"/>
      <c r="E2" s="141"/>
      <c r="F2" s="141"/>
      <c r="G2" s="141"/>
      <c r="H2" s="141"/>
      <c r="I2" s="141"/>
      <c r="J2" s="141"/>
      <c r="K2" s="141"/>
      <c r="L2" s="62"/>
      <c r="M2" s="62"/>
    </row>
    <row r="3" spans="1:13" s="3" customFormat="1" ht="14.25" customHeight="1">
      <c r="A3" s="587" t="s">
        <v>5</v>
      </c>
      <c r="B3" s="587"/>
      <c r="C3" s="587"/>
      <c r="D3" s="587"/>
      <c r="E3" s="587"/>
      <c r="F3" s="182" t="s">
        <v>164</v>
      </c>
      <c r="G3" s="587" t="s">
        <v>165</v>
      </c>
      <c r="H3" s="587"/>
      <c r="I3" s="587"/>
      <c r="J3" s="182"/>
      <c r="K3" s="182"/>
    </row>
    <row r="4" spans="1:13" s="3" customFormat="1" ht="14.25">
      <c r="A4" s="182" t="s">
        <v>166</v>
      </c>
      <c r="B4" s="588" t="s">
        <v>64</v>
      </c>
      <c r="C4" s="588"/>
      <c r="D4" s="588"/>
      <c r="E4" s="588"/>
      <c r="F4" s="182" t="s">
        <v>167</v>
      </c>
      <c r="G4" s="182" t="s">
        <v>168</v>
      </c>
      <c r="H4" s="182"/>
      <c r="I4" s="182"/>
      <c r="J4" s="182"/>
      <c r="K4" s="182"/>
      <c r="L4" s="140"/>
      <c r="M4" s="140"/>
    </row>
    <row r="5" spans="1:13" s="3" customFormat="1" ht="6.75" customHeight="1">
      <c r="A5" s="182"/>
      <c r="B5" s="182"/>
      <c r="C5" s="182"/>
      <c r="D5" s="182"/>
      <c r="E5" s="182"/>
      <c r="F5" s="182"/>
      <c r="G5" s="182"/>
      <c r="H5" s="182"/>
      <c r="I5" s="182"/>
      <c r="J5" s="182"/>
      <c r="K5" s="182"/>
    </row>
    <row r="6" spans="1:13" s="3" customFormat="1" ht="15.75" customHeight="1">
      <c r="A6" s="182" t="s">
        <v>169</v>
      </c>
      <c r="B6" s="182"/>
      <c r="C6" s="182"/>
      <c r="D6" s="323">
        <v>44562</v>
      </c>
      <c r="E6" s="324"/>
      <c r="F6" s="182" t="s">
        <v>170</v>
      </c>
      <c r="G6" s="323">
        <v>44926</v>
      </c>
      <c r="H6" s="324"/>
      <c r="I6" s="182"/>
      <c r="J6" s="182"/>
      <c r="K6" s="182"/>
    </row>
    <row r="7" spans="1:13" s="3" customFormat="1" ht="7.5" customHeight="1">
      <c r="A7" s="182"/>
      <c r="B7" s="182"/>
      <c r="C7" s="182"/>
      <c r="D7" s="182"/>
      <c r="E7" s="182"/>
      <c r="F7" s="182"/>
      <c r="G7" s="182"/>
      <c r="H7" s="182"/>
      <c r="I7" s="182"/>
      <c r="J7" s="182"/>
      <c r="K7" s="182"/>
    </row>
    <row r="8" spans="1:13" s="3" customFormat="1" ht="15.75">
      <c r="A8" s="160">
        <v>2022</v>
      </c>
      <c r="B8" s="144" t="s">
        <v>171</v>
      </c>
      <c r="C8" s="144"/>
      <c r="D8" s="144"/>
      <c r="E8" s="144"/>
      <c r="F8" s="202"/>
      <c r="G8" s="202"/>
      <c r="H8" s="182"/>
      <c r="I8" s="182"/>
      <c r="J8" s="182"/>
      <c r="K8" s="182"/>
    </row>
    <row r="9" spans="1:13" s="3" customFormat="1" ht="28.5" customHeight="1">
      <c r="A9" s="325" t="s">
        <v>172</v>
      </c>
      <c r="B9" s="326"/>
      <c r="C9" s="327" t="s">
        <v>173</v>
      </c>
      <c r="D9" s="326"/>
      <c r="E9" s="327" t="s">
        <v>174</v>
      </c>
      <c r="F9" s="326"/>
      <c r="G9" s="327" t="s">
        <v>175</v>
      </c>
      <c r="H9" s="326"/>
      <c r="I9" s="327" t="s">
        <v>176</v>
      </c>
      <c r="J9" s="326"/>
      <c r="K9" s="182"/>
    </row>
    <row r="10" spans="1:13" s="3" customFormat="1" ht="14.25" customHeight="1">
      <c r="A10" s="312" t="s">
        <v>177</v>
      </c>
      <c r="B10" s="313"/>
      <c r="C10" s="313"/>
      <c r="D10" s="313"/>
      <c r="E10" s="313"/>
      <c r="F10" s="313"/>
      <c r="G10" s="313"/>
      <c r="H10" s="313"/>
      <c r="I10" s="313"/>
      <c r="J10" s="314"/>
      <c r="K10" s="182"/>
    </row>
    <row r="11" spans="1:13" s="3" customFormat="1" ht="14.25" customHeight="1">
      <c r="A11" s="312" t="s">
        <v>178</v>
      </c>
      <c r="B11" s="314"/>
      <c r="C11" s="315" t="s">
        <v>179</v>
      </c>
      <c r="D11" s="316"/>
      <c r="E11" s="317">
        <v>9396.7999999999993</v>
      </c>
      <c r="F11" s="318"/>
      <c r="G11" s="319" t="s">
        <v>68</v>
      </c>
      <c r="H11" s="320"/>
      <c r="I11" s="321">
        <f>SUM(E11/'Operational Data'!G21)</f>
        <v>3.3132706418298304E-2</v>
      </c>
      <c r="J11" s="322"/>
      <c r="K11" s="182"/>
    </row>
    <row r="12" spans="1:13" s="3" customFormat="1" ht="14.25" customHeight="1">
      <c r="A12" s="312" t="s">
        <v>68</v>
      </c>
      <c r="B12" s="314"/>
      <c r="C12" s="315" t="s">
        <v>68</v>
      </c>
      <c r="D12" s="316"/>
      <c r="E12" s="319" t="s">
        <v>68</v>
      </c>
      <c r="F12" s="320"/>
      <c r="G12" s="319" t="s">
        <v>68</v>
      </c>
      <c r="H12" s="320"/>
      <c r="I12" s="328" t="s">
        <v>93</v>
      </c>
      <c r="J12" s="329"/>
      <c r="K12" s="182"/>
    </row>
    <row r="13" spans="1:13" s="3" customFormat="1" ht="14.25" customHeight="1">
      <c r="A13" s="330" t="s">
        <v>68</v>
      </c>
      <c r="B13" s="316"/>
      <c r="C13" s="315" t="s">
        <v>68</v>
      </c>
      <c r="D13" s="316"/>
      <c r="E13" s="319" t="s">
        <v>68</v>
      </c>
      <c r="F13" s="320"/>
      <c r="G13" s="319" t="s">
        <v>68</v>
      </c>
      <c r="H13" s="320"/>
      <c r="I13" s="328" t="s">
        <v>93</v>
      </c>
      <c r="J13" s="329"/>
      <c r="K13" s="182"/>
    </row>
    <row r="14" spans="1:13" s="3" customFormat="1" ht="14.25" customHeight="1">
      <c r="A14" s="330" t="s">
        <v>68</v>
      </c>
      <c r="B14" s="316"/>
      <c r="C14" s="315" t="s">
        <v>68</v>
      </c>
      <c r="D14" s="316"/>
      <c r="E14" s="319" t="s">
        <v>68</v>
      </c>
      <c r="F14" s="320"/>
      <c r="G14" s="319" t="s">
        <v>68</v>
      </c>
      <c r="H14" s="320"/>
      <c r="I14" s="328" t="s">
        <v>93</v>
      </c>
      <c r="J14" s="329"/>
      <c r="K14" s="182"/>
    </row>
    <row r="15" spans="1:13" s="3" customFormat="1" ht="14.25" customHeight="1">
      <c r="A15" s="287" t="s">
        <v>180</v>
      </c>
      <c r="B15" s="335"/>
      <c r="C15" s="335"/>
      <c r="D15" s="329"/>
      <c r="E15" s="317">
        <v>9396.7999999999993</v>
      </c>
      <c r="F15" s="318"/>
      <c r="G15" s="336">
        <v>0</v>
      </c>
      <c r="H15" s="318"/>
      <c r="I15" s="321">
        <f>SUM(E15/'Operational Data'!G21)</f>
        <v>3.3132706418298304E-2</v>
      </c>
      <c r="J15" s="322"/>
      <c r="K15" s="182"/>
    </row>
    <row r="16" spans="1:13" s="3" customFormat="1" ht="14.25" customHeight="1">
      <c r="A16" s="312" t="s">
        <v>68</v>
      </c>
      <c r="B16" s="313"/>
      <c r="C16" s="313" t="s">
        <v>68</v>
      </c>
      <c r="D16" s="313"/>
      <c r="E16" s="313" t="s">
        <v>68</v>
      </c>
      <c r="F16" s="313"/>
      <c r="G16" s="313" t="s">
        <v>68</v>
      </c>
      <c r="H16" s="313"/>
      <c r="I16" s="313" t="s">
        <v>68</v>
      </c>
      <c r="J16" s="331"/>
      <c r="K16" s="182"/>
    </row>
    <row r="17" spans="1:11" s="3" customFormat="1" ht="14.25" customHeight="1">
      <c r="A17" s="332" t="s">
        <v>181</v>
      </c>
      <c r="B17" s="333"/>
      <c r="C17" s="333"/>
      <c r="D17" s="333"/>
      <c r="E17" s="333"/>
      <c r="F17" s="333"/>
      <c r="G17" s="333"/>
      <c r="H17" s="333"/>
      <c r="I17" s="333"/>
      <c r="J17" s="334"/>
      <c r="K17" s="182"/>
    </row>
    <row r="18" spans="1:11" ht="14.25" customHeight="1">
      <c r="A18" s="312" t="s">
        <v>182</v>
      </c>
      <c r="B18" s="314"/>
      <c r="C18" s="315" t="s">
        <v>183</v>
      </c>
      <c r="D18" s="316"/>
      <c r="E18" s="317">
        <v>60654.7</v>
      </c>
      <c r="F18" s="318"/>
      <c r="G18" s="319" t="s">
        <v>68</v>
      </c>
      <c r="H18" s="320"/>
      <c r="I18" s="321">
        <f>SUM(E18/'Operational Data'!G21)</f>
        <v>0.21386582325791312</v>
      </c>
      <c r="J18" s="322"/>
      <c r="K18" s="141"/>
    </row>
    <row r="19" spans="1:11" s="3" customFormat="1" ht="14.25" customHeight="1">
      <c r="A19" s="312" t="s">
        <v>184</v>
      </c>
      <c r="B19" s="314"/>
      <c r="C19" s="315" t="s">
        <v>185</v>
      </c>
      <c r="D19" s="316"/>
      <c r="E19" s="319" t="s">
        <v>68</v>
      </c>
      <c r="F19" s="320"/>
      <c r="G19" s="337">
        <v>1866.6</v>
      </c>
      <c r="H19" s="320"/>
      <c r="I19" s="321">
        <f>SUM(G19/'Operational Data'!G21)</f>
        <v>6.5815500809206975E-3</v>
      </c>
      <c r="J19" s="322"/>
      <c r="K19" s="182"/>
    </row>
    <row r="20" spans="1:11" s="3" customFormat="1" ht="14.25" customHeight="1">
      <c r="A20" s="312" t="s">
        <v>186</v>
      </c>
      <c r="B20" s="314"/>
      <c r="C20" s="315" t="s">
        <v>187</v>
      </c>
      <c r="D20" s="316"/>
      <c r="E20" s="337">
        <v>6221.4</v>
      </c>
      <c r="F20" s="320"/>
      <c r="G20" s="319" t="s">
        <v>68</v>
      </c>
      <c r="H20" s="320"/>
      <c r="I20" s="321">
        <f>SUM(E20/'Operational Data'!G21)</f>
        <v>2.1936384695939153E-2</v>
      </c>
      <c r="J20" s="322"/>
      <c r="K20" s="182"/>
    </row>
    <row r="21" spans="1:11" s="3" customFormat="1" ht="14.25" customHeight="1">
      <c r="A21" s="330" t="s">
        <v>188</v>
      </c>
      <c r="B21" s="316"/>
      <c r="C21" s="315" t="s">
        <v>68</v>
      </c>
      <c r="D21" s="316"/>
      <c r="E21" s="319" t="s">
        <v>68</v>
      </c>
      <c r="F21" s="320"/>
      <c r="G21" s="317">
        <v>2591.1</v>
      </c>
      <c r="H21" s="318"/>
      <c r="I21" s="321">
        <f>SUM(G21/'Operational Data'!G21)</f>
        <v>9.1361054401980172E-3</v>
      </c>
      <c r="J21" s="322"/>
      <c r="K21" s="182"/>
    </row>
    <row r="22" spans="1:11" s="3" customFormat="1" ht="14.25" customHeight="1">
      <c r="A22" s="330" t="s">
        <v>189</v>
      </c>
      <c r="B22" s="316"/>
      <c r="C22" s="315" t="s">
        <v>185</v>
      </c>
      <c r="D22" s="316"/>
      <c r="E22" s="319" t="s">
        <v>68</v>
      </c>
      <c r="F22" s="320"/>
      <c r="G22" s="319">
        <v>445.7</v>
      </c>
      <c r="H22" s="320"/>
      <c r="I22" s="321">
        <f>SUM(G22/'Operational Data'!G21)</f>
        <v>1.5715187351689462E-3</v>
      </c>
      <c r="J22" s="322"/>
      <c r="K22" s="182"/>
    </row>
    <row r="23" spans="1:11" s="3" customFormat="1" ht="14.25" customHeight="1">
      <c r="A23" s="312" t="s">
        <v>190</v>
      </c>
      <c r="B23" s="313"/>
      <c r="C23" s="313"/>
      <c r="D23" s="314"/>
      <c r="E23" s="317">
        <v>66876.100000000006</v>
      </c>
      <c r="F23" s="318"/>
      <c r="G23" s="317">
        <v>4903.3999999999996</v>
      </c>
      <c r="H23" s="318"/>
      <c r="I23" s="321">
        <f>SUM(E23+G23)/'Operational Data'!G21</f>
        <v>0.25309138221013994</v>
      </c>
      <c r="J23" s="322"/>
      <c r="K23" s="182"/>
    </row>
    <row r="24" spans="1:11" s="3" customFormat="1" ht="14.25" customHeight="1">
      <c r="A24" s="338" t="s">
        <v>191</v>
      </c>
      <c r="B24" s="339"/>
      <c r="C24" s="339"/>
      <c r="D24" s="340"/>
      <c r="E24" s="341">
        <v>76273</v>
      </c>
      <c r="F24" s="342"/>
      <c r="G24" s="341">
        <v>4903.3999999999996</v>
      </c>
      <c r="H24" s="342"/>
      <c r="I24" s="343">
        <f>SUM(E24+G24)/'Operational Data'!G21</f>
        <v>0.28622444122407098</v>
      </c>
      <c r="J24" s="344"/>
      <c r="K24" s="182"/>
    </row>
    <row r="25" spans="1:11" s="3" customFormat="1" ht="8.25" customHeight="1">
      <c r="A25" s="142"/>
      <c r="B25" s="202"/>
      <c r="C25" s="202"/>
      <c r="D25" s="202"/>
      <c r="E25" s="202"/>
      <c r="F25" s="202"/>
      <c r="G25" s="202"/>
      <c r="H25" s="182"/>
      <c r="I25" s="182"/>
      <c r="J25" s="182"/>
      <c r="K25" s="182"/>
    </row>
    <row r="26" spans="1:11" s="3" customFormat="1" ht="14.25" customHeight="1">
      <c r="A26" s="345" t="s">
        <v>192</v>
      </c>
      <c r="B26" s="346"/>
      <c r="C26" s="346"/>
      <c r="D26" s="346"/>
      <c r="E26" s="346"/>
      <c r="F26" s="346"/>
      <c r="G26" s="346"/>
      <c r="H26" s="346"/>
      <c r="I26" s="346"/>
      <c r="J26" s="347"/>
      <c r="K26" s="182"/>
    </row>
    <row r="27" spans="1:11" s="3" customFormat="1" ht="14.25" customHeight="1">
      <c r="A27" s="348" t="s">
        <v>68</v>
      </c>
      <c r="B27" s="349"/>
      <c r="C27" s="349"/>
      <c r="D27" s="349"/>
      <c r="E27" s="349"/>
      <c r="F27" s="349"/>
      <c r="G27" s="349"/>
      <c r="H27" s="349"/>
      <c r="I27" s="349"/>
      <c r="J27" s="350"/>
      <c r="K27" s="182"/>
    </row>
    <row r="28" spans="1:11" s="3" customFormat="1" ht="14.25" customHeight="1">
      <c r="A28" s="351"/>
      <c r="B28" s="352"/>
      <c r="C28" s="352"/>
      <c r="D28" s="352"/>
      <c r="E28" s="352"/>
      <c r="F28" s="352"/>
      <c r="G28" s="352"/>
      <c r="H28" s="352"/>
      <c r="I28" s="352"/>
      <c r="J28" s="353"/>
      <c r="K28" s="182"/>
    </row>
    <row r="29" spans="1:11" s="3" customFormat="1" ht="14.25" customHeight="1">
      <c r="A29" s="354"/>
      <c r="B29" s="355"/>
      <c r="C29" s="355"/>
      <c r="D29" s="355"/>
      <c r="E29" s="355"/>
      <c r="F29" s="355"/>
      <c r="G29" s="355"/>
      <c r="H29" s="355"/>
      <c r="I29" s="355"/>
      <c r="J29" s="356"/>
      <c r="K29" s="182"/>
    </row>
    <row r="30" spans="1:11" s="3" customFormat="1" ht="14.25" customHeight="1">
      <c r="A30" s="142"/>
      <c r="B30" s="202"/>
      <c r="C30" s="202"/>
      <c r="D30" s="202"/>
      <c r="E30" s="202"/>
      <c r="F30" s="202"/>
      <c r="G30" s="202"/>
      <c r="H30" s="182"/>
      <c r="I30" s="182"/>
      <c r="J30" s="182"/>
      <c r="K30" s="182"/>
    </row>
    <row r="31" spans="1:11" s="3" customFormat="1" ht="14.25" customHeight="1">
      <c r="A31" s="144">
        <v>2022</v>
      </c>
      <c r="B31" s="144" t="s">
        <v>193</v>
      </c>
      <c r="C31" s="144"/>
      <c r="D31" s="144"/>
      <c r="E31" s="144"/>
      <c r="F31" s="144"/>
      <c r="G31" s="182"/>
      <c r="H31" s="182"/>
      <c r="I31" s="182"/>
      <c r="J31" s="182"/>
      <c r="K31" s="182"/>
    </row>
    <row r="32" spans="1:11" s="3" customFormat="1" ht="24.75" customHeight="1">
      <c r="A32" s="362" t="s">
        <v>194</v>
      </c>
      <c r="B32" s="363"/>
      <c r="C32" s="363"/>
      <c r="D32" s="364"/>
      <c r="E32" s="357" t="s">
        <v>195</v>
      </c>
      <c r="F32" s="326"/>
      <c r="G32" s="208" t="s">
        <v>76</v>
      </c>
      <c r="H32" s="365" t="s">
        <v>196</v>
      </c>
      <c r="I32" s="366"/>
      <c r="J32" s="208" t="s">
        <v>76</v>
      </c>
      <c r="K32" s="182"/>
    </row>
    <row r="33" spans="1:13" s="3" customFormat="1" ht="14.25" customHeight="1">
      <c r="A33" s="312" t="s">
        <v>129</v>
      </c>
      <c r="B33" s="313"/>
      <c r="C33" s="313"/>
      <c r="D33" s="331"/>
      <c r="E33" s="361">
        <v>177276570</v>
      </c>
      <c r="F33" s="359"/>
      <c r="G33" s="212" t="s">
        <v>197</v>
      </c>
      <c r="H33" s="358">
        <v>625.07000000000005</v>
      </c>
      <c r="I33" s="359"/>
      <c r="J33" s="212" t="s">
        <v>198</v>
      </c>
      <c r="K33" s="182"/>
    </row>
    <row r="34" spans="1:13" s="3" customFormat="1" ht="14.25" customHeight="1">
      <c r="A34" s="312" t="s">
        <v>199</v>
      </c>
      <c r="B34" s="313"/>
      <c r="C34" s="313"/>
      <c r="D34" s="331"/>
      <c r="E34" s="361">
        <v>177276570</v>
      </c>
      <c r="F34" s="359"/>
      <c r="G34" s="213" t="s">
        <v>197</v>
      </c>
      <c r="H34" s="358">
        <v>625.07000000000005</v>
      </c>
      <c r="I34" s="359"/>
      <c r="J34" s="213" t="s">
        <v>198</v>
      </c>
      <c r="K34" s="182"/>
    </row>
    <row r="35" spans="1:13" s="3" customFormat="1" ht="14.25" customHeight="1">
      <c r="A35" s="312" t="s">
        <v>200</v>
      </c>
      <c r="B35" s="313"/>
      <c r="C35" s="313"/>
      <c r="D35" s="331"/>
      <c r="E35" s="358">
        <v>0</v>
      </c>
      <c r="F35" s="359"/>
      <c r="G35" s="213" t="s">
        <v>201</v>
      </c>
      <c r="H35" s="360" t="s">
        <v>93</v>
      </c>
      <c r="I35" s="359"/>
      <c r="J35" s="213" t="s">
        <v>202</v>
      </c>
      <c r="K35" s="182"/>
    </row>
    <row r="36" spans="1:13" s="3" customFormat="1" ht="14.25" customHeight="1">
      <c r="A36" s="312" t="s">
        <v>135</v>
      </c>
      <c r="B36" s="313"/>
      <c r="C36" s="313"/>
      <c r="D36" s="331"/>
      <c r="E36" s="361">
        <v>178821</v>
      </c>
      <c r="F36" s="359"/>
      <c r="G36" s="213" t="s">
        <v>201</v>
      </c>
      <c r="H36" s="358">
        <v>0.63</v>
      </c>
      <c r="I36" s="359"/>
      <c r="J36" s="213" t="s">
        <v>202</v>
      </c>
      <c r="K36" s="182"/>
    </row>
    <row r="37" spans="1:13" s="3" customFormat="1" ht="14.25" customHeight="1">
      <c r="A37" s="312" t="s">
        <v>203</v>
      </c>
      <c r="B37" s="313"/>
      <c r="C37" s="313"/>
      <c r="D37" s="331"/>
      <c r="E37" s="361">
        <v>3445171</v>
      </c>
      <c r="F37" s="359"/>
      <c r="G37" s="213" t="s">
        <v>201</v>
      </c>
      <c r="H37" s="358">
        <v>12.15</v>
      </c>
      <c r="I37" s="359"/>
      <c r="J37" s="213" t="s">
        <v>202</v>
      </c>
      <c r="K37" s="182"/>
    </row>
    <row r="38" spans="1:13" s="3" customFormat="1" ht="14.25" customHeight="1">
      <c r="A38" s="330" t="s">
        <v>68</v>
      </c>
      <c r="B38" s="315"/>
      <c r="C38" s="315"/>
      <c r="D38" s="373"/>
      <c r="E38" s="315" t="s">
        <v>68</v>
      </c>
      <c r="F38" s="373"/>
      <c r="G38" s="203" t="s">
        <v>68</v>
      </c>
      <c r="H38" s="315" t="s">
        <v>68</v>
      </c>
      <c r="I38" s="373"/>
      <c r="J38" s="203" t="s">
        <v>68</v>
      </c>
      <c r="K38" s="182"/>
    </row>
    <row r="39" spans="1:13" s="3" customFormat="1" ht="14.25" customHeight="1">
      <c r="A39" s="367" t="s">
        <v>192</v>
      </c>
      <c r="B39" s="368"/>
      <c r="C39" s="368"/>
      <c r="D39" s="368"/>
      <c r="E39" s="368"/>
      <c r="F39" s="368"/>
      <c r="G39" s="368"/>
      <c r="H39" s="368"/>
      <c r="I39" s="368"/>
      <c r="J39" s="369"/>
      <c r="K39" s="182"/>
    </row>
    <row r="40" spans="1:13" s="3" customFormat="1" ht="14.25" customHeight="1">
      <c r="A40" s="309" t="s">
        <v>68</v>
      </c>
      <c r="B40" s="310"/>
      <c r="C40" s="310"/>
      <c r="D40" s="310"/>
      <c r="E40" s="310"/>
      <c r="F40" s="310"/>
      <c r="G40" s="310"/>
      <c r="H40" s="310"/>
      <c r="I40" s="310"/>
      <c r="J40" s="311"/>
      <c r="K40" s="182"/>
    </row>
    <row r="41" spans="1:13" s="3" customFormat="1" ht="14.25" customHeight="1">
      <c r="A41" s="204"/>
      <c r="B41" s="204"/>
      <c r="C41" s="204"/>
      <c r="D41" s="204"/>
      <c r="E41" s="204"/>
      <c r="F41" s="204"/>
      <c r="G41" s="204"/>
      <c r="H41" s="204"/>
      <c r="I41" s="204"/>
      <c r="J41" s="204"/>
      <c r="K41" s="182"/>
    </row>
    <row r="42" spans="1:13" s="3" customFormat="1" ht="14.25" customHeight="1">
      <c r="A42" s="144">
        <v>2022</v>
      </c>
      <c r="B42" s="144" t="s">
        <v>204</v>
      </c>
      <c r="C42" s="144"/>
      <c r="D42" s="144"/>
      <c r="E42" s="144"/>
      <c r="F42" s="144"/>
      <c r="G42" s="141"/>
      <c r="H42" s="182"/>
      <c r="I42" s="182"/>
      <c r="J42" s="182"/>
      <c r="K42" s="182"/>
    </row>
    <row r="43" spans="1:13" ht="14.25" customHeight="1">
      <c r="A43" s="370" t="s">
        <v>205</v>
      </c>
      <c r="B43" s="371"/>
      <c r="C43" s="372" t="s">
        <v>206</v>
      </c>
      <c r="D43" s="372"/>
      <c r="E43" s="372"/>
      <c r="F43" s="372"/>
      <c r="G43" s="372"/>
      <c r="H43" s="372"/>
      <c r="I43" s="372"/>
      <c r="J43" s="371"/>
      <c r="K43" s="141"/>
      <c r="L43" s="62"/>
      <c r="M43" s="62"/>
    </row>
    <row r="44" spans="1:13" ht="14.25" customHeight="1">
      <c r="A44" s="209" t="s">
        <v>68</v>
      </c>
      <c r="B44" s="210" t="s">
        <v>68</v>
      </c>
      <c r="C44" s="211" t="s">
        <v>207</v>
      </c>
      <c r="D44" s="211" t="s">
        <v>208</v>
      </c>
      <c r="E44" s="211" t="s">
        <v>209</v>
      </c>
      <c r="F44" s="211" t="s">
        <v>210</v>
      </c>
      <c r="G44" s="211" t="s">
        <v>211</v>
      </c>
      <c r="H44" s="210" t="s">
        <v>68</v>
      </c>
      <c r="I44" s="210" t="s">
        <v>212</v>
      </c>
      <c r="J44" s="210" t="s">
        <v>213</v>
      </c>
      <c r="K44" s="141"/>
      <c r="L44" s="62"/>
      <c r="M44" s="62"/>
    </row>
    <row r="45" spans="1:13" ht="27.75" customHeight="1">
      <c r="A45" s="312" t="s">
        <v>214</v>
      </c>
      <c r="B45" s="314"/>
      <c r="C45" s="214">
        <v>7113.66</v>
      </c>
      <c r="D45" s="214">
        <v>7534.41</v>
      </c>
      <c r="E45" s="215" t="s">
        <v>68</v>
      </c>
      <c r="F45" s="216" t="s">
        <v>68</v>
      </c>
      <c r="G45" s="216" t="s">
        <v>68</v>
      </c>
      <c r="H45" s="217" t="s">
        <v>68</v>
      </c>
      <c r="I45" s="218">
        <v>7694.8</v>
      </c>
      <c r="J45" s="207" t="s">
        <v>68</v>
      </c>
      <c r="K45" s="141"/>
      <c r="L45" s="62"/>
      <c r="M45" s="62"/>
    </row>
    <row r="46" spans="1:13" ht="39.75" customHeight="1">
      <c r="A46" s="312" t="s">
        <v>215</v>
      </c>
      <c r="B46" s="314"/>
      <c r="C46" s="222">
        <v>5</v>
      </c>
      <c r="D46" s="222">
        <v>3</v>
      </c>
      <c r="E46" s="206" t="s">
        <v>68</v>
      </c>
      <c r="F46" s="207" t="s">
        <v>68</v>
      </c>
      <c r="G46" s="207" t="s">
        <v>68</v>
      </c>
      <c r="H46" s="194" t="s">
        <v>68</v>
      </c>
      <c r="I46" s="194" t="s">
        <v>68</v>
      </c>
      <c r="J46" s="207" t="s">
        <v>68</v>
      </c>
      <c r="K46" s="141"/>
      <c r="L46" s="62"/>
      <c r="M46" s="62"/>
    </row>
    <row r="47" spans="1:13" ht="38.25" customHeight="1">
      <c r="A47" s="312" t="s">
        <v>216</v>
      </c>
      <c r="B47" s="314"/>
      <c r="C47" s="222">
        <v>2.5</v>
      </c>
      <c r="D47" s="222">
        <v>2</v>
      </c>
      <c r="E47" s="206" t="s">
        <v>68</v>
      </c>
      <c r="F47" s="207" t="s">
        <v>68</v>
      </c>
      <c r="G47" s="207" t="s">
        <v>68</v>
      </c>
      <c r="H47" s="194" t="s">
        <v>68</v>
      </c>
      <c r="I47" s="194" t="s">
        <v>68</v>
      </c>
      <c r="J47" s="207" t="s">
        <v>68</v>
      </c>
      <c r="K47" s="141"/>
      <c r="L47" s="62"/>
      <c r="M47" s="62"/>
    </row>
    <row r="48" spans="1:13" ht="8.25" customHeight="1">
      <c r="A48" s="141"/>
      <c r="B48" s="141"/>
      <c r="C48" s="141"/>
      <c r="D48" s="141"/>
      <c r="E48" s="141"/>
      <c r="F48" s="141"/>
      <c r="G48" s="141"/>
      <c r="H48" s="141"/>
      <c r="I48" s="141"/>
      <c r="J48" s="141"/>
      <c r="K48" s="141"/>
      <c r="L48" s="62"/>
      <c r="M48" s="62"/>
    </row>
    <row r="49" spans="1:13" ht="20.25" customHeight="1">
      <c r="A49" s="367" t="s">
        <v>192</v>
      </c>
      <c r="B49" s="368"/>
      <c r="C49" s="368"/>
      <c r="D49" s="368"/>
      <c r="E49" s="368"/>
      <c r="F49" s="368"/>
      <c r="G49" s="368"/>
      <c r="H49" s="368"/>
      <c r="I49" s="368"/>
      <c r="J49" s="369"/>
      <c r="K49" s="141"/>
      <c r="L49" s="62"/>
      <c r="M49" s="62"/>
    </row>
    <row r="50" spans="1:13">
      <c r="A50" s="309" t="s">
        <v>68</v>
      </c>
      <c r="B50" s="310"/>
      <c r="C50" s="310"/>
      <c r="D50" s="310"/>
      <c r="E50" s="310"/>
      <c r="F50" s="310"/>
      <c r="G50" s="310"/>
      <c r="H50" s="310"/>
      <c r="I50" s="310"/>
      <c r="J50" s="311"/>
      <c r="K50" s="141"/>
      <c r="L50" s="62"/>
      <c r="M50" s="62"/>
    </row>
    <row r="51" spans="1:13">
      <c r="A51" s="141"/>
      <c r="B51" s="141"/>
      <c r="C51" s="141"/>
      <c r="D51" s="141"/>
      <c r="E51" s="141"/>
      <c r="F51" s="141"/>
      <c r="G51" s="141"/>
      <c r="H51" s="141"/>
      <c r="I51" s="141"/>
      <c r="J51" s="141"/>
      <c r="K51" s="141"/>
      <c r="L51" s="62"/>
      <c r="M51" s="62"/>
    </row>
    <row r="52" spans="1:13">
      <c r="A52" s="182" t="s">
        <v>217</v>
      </c>
      <c r="B52" s="205" t="s">
        <v>68</v>
      </c>
      <c r="C52" s="205" t="s">
        <v>68</v>
      </c>
      <c r="D52" s="205" t="s">
        <v>68</v>
      </c>
      <c r="E52" s="205" t="s">
        <v>68</v>
      </c>
      <c r="F52" s="182"/>
      <c r="G52" s="182" t="s">
        <v>218</v>
      </c>
      <c r="H52" s="205" t="s">
        <v>68</v>
      </c>
      <c r="I52" s="205" t="s">
        <v>68</v>
      </c>
      <c r="J52" s="141"/>
      <c r="K52" s="141"/>
      <c r="L52" s="62"/>
      <c r="M52" s="62"/>
    </row>
    <row r="53" spans="1:13">
      <c r="A53" s="141"/>
      <c r="B53" s="141"/>
      <c r="C53" s="141"/>
      <c r="D53" s="141"/>
      <c r="E53" s="141"/>
      <c r="F53" s="141"/>
      <c r="G53" s="141"/>
      <c r="H53" s="141"/>
      <c r="I53" s="141"/>
      <c r="J53" s="141"/>
      <c r="K53" s="141"/>
      <c r="L53" s="62"/>
      <c r="M53" s="62"/>
    </row>
    <row r="54" spans="1:13">
      <c r="A54" s="141"/>
      <c r="B54" s="141"/>
      <c r="C54" s="141"/>
      <c r="D54" s="141"/>
      <c r="E54" s="141"/>
      <c r="F54" s="141"/>
      <c r="G54" s="141"/>
      <c r="H54" s="141"/>
      <c r="I54" s="141"/>
      <c r="J54" s="141"/>
      <c r="K54" s="141"/>
      <c r="L54" s="62"/>
      <c r="M54" s="62"/>
    </row>
    <row r="55" spans="1:13">
      <c r="A55" s="141"/>
      <c r="B55" s="141"/>
      <c r="C55" s="141"/>
      <c r="D55" s="141"/>
      <c r="E55" s="141"/>
      <c r="F55" s="141"/>
      <c r="G55" s="141"/>
      <c r="H55" s="141"/>
      <c r="I55" s="141"/>
      <c r="J55" s="141"/>
      <c r="K55" s="141"/>
      <c r="L55" s="62"/>
      <c r="M55" s="62"/>
    </row>
    <row r="56" spans="1:13">
      <c r="A56" s="141"/>
      <c r="B56" s="141"/>
      <c r="C56" s="141"/>
      <c r="D56" s="141"/>
      <c r="E56" s="141"/>
      <c r="F56" s="141"/>
      <c r="G56" s="141"/>
      <c r="H56" s="141"/>
      <c r="I56" s="141"/>
      <c r="J56" s="141"/>
      <c r="K56" s="141"/>
      <c r="L56" s="62"/>
      <c r="M56" s="62"/>
    </row>
    <row r="57" spans="1:13">
      <c r="A57" s="141"/>
      <c r="B57" s="141"/>
      <c r="C57" s="141"/>
      <c r="D57" s="141"/>
      <c r="E57" s="141"/>
      <c r="F57" s="141"/>
      <c r="G57" s="141"/>
      <c r="H57" s="141"/>
      <c r="I57" s="141"/>
      <c r="J57" s="141"/>
      <c r="K57" s="141"/>
      <c r="L57" s="62"/>
      <c r="M57" s="62"/>
    </row>
    <row r="58" spans="1:13">
      <c r="A58" s="141"/>
      <c r="B58" s="141"/>
      <c r="C58" s="141"/>
      <c r="D58" s="141"/>
      <c r="E58" s="141"/>
      <c r="F58" s="141"/>
      <c r="G58" s="141"/>
      <c r="H58" s="141"/>
      <c r="I58" s="141"/>
      <c r="J58" s="141"/>
      <c r="K58" s="141"/>
      <c r="L58" s="62"/>
      <c r="M58" s="62"/>
    </row>
    <row r="59" spans="1:13">
      <c r="A59" s="141"/>
      <c r="B59" s="141"/>
      <c r="C59" s="141"/>
      <c r="D59" s="141"/>
      <c r="E59" s="141"/>
      <c r="F59" s="141"/>
      <c r="G59" s="141"/>
      <c r="H59" s="141"/>
      <c r="I59" s="141"/>
      <c r="J59" s="141"/>
      <c r="K59" s="141"/>
      <c r="L59" s="62"/>
      <c r="M59" s="62"/>
    </row>
    <row r="60" spans="1:13">
      <c r="A60" s="141"/>
      <c r="B60" s="141"/>
      <c r="C60" s="141"/>
      <c r="D60" s="141"/>
      <c r="E60" s="141"/>
      <c r="F60" s="182"/>
      <c r="G60" s="141"/>
      <c r="H60" s="141"/>
      <c r="I60" s="141"/>
      <c r="J60" s="141"/>
      <c r="K60" s="141"/>
      <c r="L60" s="62"/>
      <c r="M60" s="62"/>
    </row>
    <row r="61" spans="1:13">
      <c r="A61" s="62"/>
      <c r="B61" s="62"/>
      <c r="C61" s="62"/>
      <c r="D61" s="62"/>
      <c r="E61" s="62"/>
      <c r="F61" s="62"/>
      <c r="G61" s="62"/>
      <c r="H61" s="62"/>
      <c r="I61" s="62"/>
      <c r="J61" s="62"/>
      <c r="K61" s="62"/>
      <c r="L61" s="62"/>
      <c r="M61" s="62"/>
    </row>
    <row r="62" spans="1:13">
      <c r="A62" s="62"/>
      <c r="B62" s="62"/>
      <c r="C62" s="62"/>
      <c r="D62" s="62"/>
      <c r="E62" s="62"/>
      <c r="F62" s="62"/>
      <c r="G62" s="62"/>
      <c r="H62" s="62"/>
      <c r="I62" s="62"/>
      <c r="J62" s="62"/>
      <c r="K62" s="62"/>
      <c r="L62" s="62"/>
      <c r="M62" s="62"/>
    </row>
  </sheetData>
  <mergeCells count="106">
    <mergeCell ref="A47:B47"/>
    <mergeCell ref="A49:J49"/>
    <mergeCell ref="A39:J39"/>
    <mergeCell ref="A40:J40"/>
    <mergeCell ref="A43:B43"/>
    <mergeCell ref="C43:J43"/>
    <mergeCell ref="A45:B45"/>
    <mergeCell ref="A46:B46"/>
    <mergeCell ref="A37:D37"/>
    <mergeCell ref="E37:F37"/>
    <mergeCell ref="H37:I37"/>
    <mergeCell ref="A38:D38"/>
    <mergeCell ref="E38:F38"/>
    <mergeCell ref="H38:I38"/>
    <mergeCell ref="A35:D35"/>
    <mergeCell ref="E35:F35"/>
    <mergeCell ref="H35:I35"/>
    <mergeCell ref="A36:D36"/>
    <mergeCell ref="E36:F36"/>
    <mergeCell ref="H36:I36"/>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E32:F32"/>
    <mergeCell ref="A22:B22"/>
    <mergeCell ref="C22:D22"/>
    <mergeCell ref="E22:F22"/>
    <mergeCell ref="G22:H22"/>
    <mergeCell ref="I22:J22"/>
    <mergeCell ref="A23:D23"/>
    <mergeCell ref="E23:F23"/>
    <mergeCell ref="G23:H23"/>
    <mergeCell ref="I23:J23"/>
    <mergeCell ref="A20:B20"/>
    <mergeCell ref="C20:D20"/>
    <mergeCell ref="E20:F20"/>
    <mergeCell ref="G20:H20"/>
    <mergeCell ref="I20:J20"/>
    <mergeCell ref="A21:B21"/>
    <mergeCell ref="C21:D21"/>
    <mergeCell ref="E21:F21"/>
    <mergeCell ref="G21:H21"/>
    <mergeCell ref="I21:J21"/>
    <mergeCell ref="A18:B18"/>
    <mergeCell ref="C18:D18"/>
    <mergeCell ref="E18:F18"/>
    <mergeCell ref="G18:H18"/>
    <mergeCell ref="I18:J18"/>
    <mergeCell ref="A19:B19"/>
    <mergeCell ref="C19:D19"/>
    <mergeCell ref="E19:F19"/>
    <mergeCell ref="G19:H19"/>
    <mergeCell ref="I19:J19"/>
    <mergeCell ref="E13:F13"/>
    <mergeCell ref="G13:H13"/>
    <mergeCell ref="I13:J13"/>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50:J50"/>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 ref="A12:B12"/>
    <mergeCell ref="C12:D12"/>
    <mergeCell ref="E12:F12"/>
    <mergeCell ref="G12:H12"/>
    <mergeCell ref="I12:J12"/>
    <mergeCell ref="A13:B13"/>
    <mergeCell ref="C13:D13"/>
  </mergeCells>
  <pageMargins left="0.25" right="0.25"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M60"/>
  <sheetViews>
    <sheetView workbookViewId="0"/>
  </sheetViews>
  <sheetFormatPr defaultColWidth="9.28515625" defaultRowHeight="15"/>
  <cols>
    <col min="1" max="1" width="9.42578125" style="2" bestFit="1" customWidth="1"/>
    <col min="2" max="16384" width="9.28515625" style="2"/>
  </cols>
  <sheetData>
    <row r="1" spans="1:13" ht="15.6">
      <c r="A1" s="17">
        <f>+'Cover Page'!C39</f>
        <v>2022</v>
      </c>
      <c r="B1" s="18" t="s">
        <v>219</v>
      </c>
      <c r="C1" s="18"/>
      <c r="D1" s="18"/>
      <c r="E1" s="18"/>
      <c r="F1" s="18"/>
      <c r="G1" s="18"/>
      <c r="H1" s="18"/>
      <c r="I1" s="18"/>
      <c r="J1" s="18"/>
      <c r="K1" s="62"/>
      <c r="L1" s="62"/>
      <c r="M1" s="62"/>
    </row>
    <row r="3" spans="1:13" s="3" customFormat="1" ht="15" customHeight="1">
      <c r="A3" s="3" t="str">
        <f>+'Cover Page'!B31</f>
        <v>Permit EPR/NP3034CG</v>
      </c>
      <c r="F3" s="3" t="s">
        <v>164</v>
      </c>
      <c r="G3" s="374">
        <f>+'Cover Page'!B37:I37</f>
        <v>0</v>
      </c>
      <c r="H3" s="374"/>
      <c r="I3" s="374"/>
    </row>
    <row r="4" spans="1:13" s="3" customFormat="1" ht="13.9"/>
    <row r="5" spans="1:13" s="3" customFormat="1" ht="13.9">
      <c r="A5" s="3" t="s">
        <v>166</v>
      </c>
      <c r="B5" s="375" t="str">
        <f>+'Cover Page'!B33:I33</f>
        <v xml:space="preserve">Thalia Waste Management </v>
      </c>
      <c r="C5" s="375"/>
      <c r="D5" s="375"/>
      <c r="E5" s="375"/>
      <c r="F5" s="3" t="s">
        <v>167</v>
      </c>
      <c r="G5" s="3" t="s">
        <v>220</v>
      </c>
    </row>
    <row r="6" spans="1:13" s="3" customFormat="1" ht="14.25">
      <c r="K6" s="140"/>
      <c r="L6" s="140"/>
      <c r="M6" s="140"/>
    </row>
    <row r="7" spans="1:13" s="3" customFormat="1" ht="15.75" customHeight="1">
      <c r="A7" s="3" t="s">
        <v>169</v>
      </c>
      <c r="D7" s="376">
        <f>+'Perf. Form 1'!D6:E6</f>
        <v>44562</v>
      </c>
      <c r="E7" s="376"/>
      <c r="F7" s="19" t="s">
        <v>170</v>
      </c>
      <c r="G7" s="376">
        <f>+'Perf. Form 1'!G6:H6</f>
        <v>44926</v>
      </c>
      <c r="H7" s="376"/>
    </row>
    <row r="8" spans="1:13" s="3" customFormat="1" ht="14.45">
      <c r="B8"/>
      <c r="C8"/>
      <c r="D8"/>
    </row>
    <row r="9" spans="1:13" s="3" customFormat="1" ht="37.5" customHeight="1">
      <c r="A9" s="377" t="s">
        <v>221</v>
      </c>
      <c r="B9" s="377"/>
      <c r="C9" s="377"/>
      <c r="D9" s="378" t="s">
        <v>222</v>
      </c>
      <c r="E9" s="378"/>
      <c r="F9" s="20" t="s">
        <v>76</v>
      </c>
      <c r="G9" s="377" t="s">
        <v>223</v>
      </c>
      <c r="H9" s="377"/>
      <c r="I9" s="377"/>
    </row>
    <row r="10" spans="1:13" s="3" customFormat="1" ht="24.75" customHeight="1">
      <c r="A10" s="379" t="s">
        <v>224</v>
      </c>
      <c r="B10" s="379"/>
      <c r="C10" s="379"/>
      <c r="D10" s="380">
        <v>207546.96</v>
      </c>
      <c r="E10" s="381"/>
      <c r="F10" s="83" t="s">
        <v>108</v>
      </c>
      <c r="G10" s="382">
        <f>+'Operational Data'!H24</f>
        <v>732</v>
      </c>
      <c r="H10" s="382"/>
      <c r="I10" s="382"/>
    </row>
    <row r="11" spans="1:13" s="3" customFormat="1" ht="24.75" customHeight="1">
      <c r="A11" s="379" t="s">
        <v>225</v>
      </c>
      <c r="B11" s="379"/>
      <c r="C11" s="379"/>
      <c r="D11" s="383">
        <v>1384.06</v>
      </c>
      <c r="E11" s="384"/>
      <c r="F11" s="83" t="s">
        <v>108</v>
      </c>
      <c r="G11" s="382">
        <f>+'Operational Data'!H27</f>
        <v>5</v>
      </c>
      <c r="H11" s="382"/>
      <c r="I11" s="382"/>
    </row>
    <row r="12" spans="1:13" s="3" customFormat="1" ht="24.75" customHeight="1">
      <c r="A12" s="379" t="s">
        <v>226</v>
      </c>
      <c r="B12" s="379"/>
      <c r="C12" s="379"/>
      <c r="D12" s="380">
        <v>185423.55000000002</v>
      </c>
      <c r="E12" s="381"/>
      <c r="F12" s="83" t="s">
        <v>108</v>
      </c>
      <c r="G12" s="382">
        <f>+'Operational Data'!H25</f>
        <v>654</v>
      </c>
      <c r="H12" s="382"/>
      <c r="I12" s="382"/>
    </row>
    <row r="13" spans="1:13" s="3" customFormat="1" ht="24.75" customHeight="1">
      <c r="A13" s="379" t="s">
        <v>227</v>
      </c>
      <c r="B13" s="379"/>
      <c r="C13" s="379"/>
      <c r="D13" s="385">
        <v>598.16411564625901</v>
      </c>
      <c r="E13" s="386"/>
      <c r="F13" s="83" t="s">
        <v>84</v>
      </c>
      <c r="G13" s="387"/>
      <c r="H13" s="387"/>
      <c r="I13" s="387"/>
    </row>
    <row r="14" spans="1:13" s="3" customFormat="1" ht="24.75" customHeight="1">
      <c r="A14" s="379" t="s">
        <v>228</v>
      </c>
      <c r="B14" s="379"/>
      <c r="C14" s="379"/>
      <c r="D14" s="380">
        <v>0</v>
      </c>
      <c r="E14" s="381"/>
      <c r="F14" s="83" t="s">
        <v>229</v>
      </c>
      <c r="G14" s="382" t="str">
        <f>+'Operational Data'!H30</f>
        <v xml:space="preserve"> - </v>
      </c>
      <c r="H14" s="382"/>
      <c r="I14" s="382"/>
    </row>
    <row r="15" spans="1:13" s="3" customFormat="1" ht="24.75" customHeight="1">
      <c r="A15" s="388"/>
      <c r="B15" s="388"/>
      <c r="C15" s="388"/>
      <c r="D15" s="388"/>
      <c r="E15" s="388"/>
      <c r="F15" s="80"/>
      <c r="G15" s="257"/>
      <c r="H15" s="257"/>
      <c r="I15" s="257"/>
    </row>
    <row r="16" spans="1:13" s="3" customFormat="1" ht="24.75" customHeight="1">
      <c r="A16" s="388"/>
      <c r="B16" s="388"/>
      <c r="C16" s="388"/>
      <c r="D16" s="388"/>
      <c r="E16" s="388"/>
      <c r="F16" s="80"/>
      <c r="G16" s="257"/>
      <c r="H16" s="257"/>
      <c r="I16" s="257"/>
    </row>
    <row r="17" spans="1:13" s="3" customFormat="1" ht="14.45">
      <c r="A17" s="24"/>
      <c r="B17"/>
      <c r="C17"/>
      <c r="D17"/>
    </row>
    <row r="18" spans="1:13" s="3" customFormat="1" ht="24" customHeight="1">
      <c r="A18" s="389" t="s">
        <v>192</v>
      </c>
      <c r="B18" s="389"/>
      <c r="C18" s="389"/>
      <c r="D18" s="389"/>
      <c r="E18" s="389"/>
      <c r="F18" s="389"/>
      <c r="G18" s="389"/>
      <c r="H18" s="389"/>
      <c r="I18" s="389"/>
    </row>
    <row r="19" spans="1:13" s="3" customFormat="1" ht="13.9">
      <c r="A19" s="390"/>
      <c r="B19" s="390"/>
      <c r="C19" s="390"/>
      <c r="D19" s="390"/>
      <c r="E19" s="390"/>
      <c r="F19" s="390"/>
      <c r="G19" s="390"/>
      <c r="H19" s="390"/>
      <c r="I19" s="390"/>
    </row>
    <row r="20" spans="1:13" s="3" customFormat="1" ht="13.9">
      <c r="A20" s="390"/>
      <c r="B20" s="390"/>
      <c r="C20" s="390"/>
      <c r="D20" s="390"/>
      <c r="E20" s="390"/>
      <c r="F20" s="390"/>
      <c r="G20" s="390"/>
      <c r="H20" s="390"/>
      <c r="I20" s="390"/>
    </row>
    <row r="21" spans="1:13" s="3" customFormat="1" ht="13.9">
      <c r="A21" s="390"/>
      <c r="B21" s="390"/>
      <c r="C21" s="390"/>
      <c r="D21" s="390"/>
      <c r="E21" s="390"/>
      <c r="F21" s="390"/>
      <c r="G21" s="390"/>
      <c r="H21" s="390"/>
      <c r="I21" s="390"/>
    </row>
    <row r="22" spans="1:13" s="3" customFormat="1" ht="13.9">
      <c r="A22" s="22"/>
      <c r="B22" s="22"/>
      <c r="C22" s="22"/>
      <c r="D22" s="22"/>
      <c r="E22" s="22"/>
      <c r="F22" s="22"/>
      <c r="G22" s="22"/>
      <c r="H22" s="22"/>
      <c r="I22" s="22"/>
    </row>
    <row r="23" spans="1:13" s="3" customFormat="1" ht="13.9"/>
    <row r="24" spans="1:13" s="3" customFormat="1" ht="13.9"/>
    <row r="25" spans="1:13" s="3" customFormat="1" ht="13.9">
      <c r="A25" s="3" t="s">
        <v>217</v>
      </c>
      <c r="B25" s="23"/>
      <c r="C25" s="23"/>
      <c r="D25" s="23"/>
      <c r="E25" s="23"/>
      <c r="G25" s="3" t="s">
        <v>218</v>
      </c>
      <c r="H25" s="23"/>
      <c r="I25" s="23"/>
    </row>
    <row r="26" spans="1:13" s="3" customFormat="1" ht="13.9"/>
    <row r="27" spans="1:13" ht="14.25" customHeight="1">
      <c r="A27" s="3"/>
      <c r="B27" s="3"/>
      <c r="C27" s="3"/>
      <c r="D27" s="3"/>
      <c r="E27" s="3"/>
      <c r="F27" s="3"/>
      <c r="G27" s="3"/>
      <c r="H27" s="3"/>
      <c r="I27" s="3"/>
      <c r="J27" s="62"/>
      <c r="K27" s="62"/>
      <c r="L27" s="62"/>
      <c r="M27" s="62"/>
    </row>
    <row r="28" spans="1:13" s="3" customFormat="1" ht="13.9"/>
    <row r="29" spans="1:13" s="3" customFormat="1" ht="13.9"/>
    <row r="30" spans="1:13" s="3" customFormat="1">
      <c r="A30" s="62"/>
      <c r="B30" s="62"/>
      <c r="C30" s="62"/>
      <c r="D30" s="62"/>
      <c r="E30" s="62"/>
      <c r="F30" s="62"/>
      <c r="G30" s="62"/>
      <c r="H30" s="62"/>
      <c r="I30" s="62"/>
    </row>
    <row r="31" spans="1:13" s="3" customFormat="1" ht="13.9"/>
    <row r="32" spans="1:13" s="3" customFormat="1" ht="13.9"/>
    <row r="33" spans="1:13" s="3" customFormat="1" ht="13.9"/>
    <row r="34" spans="1:13" s="3" customFormat="1" ht="13.9"/>
    <row r="35" spans="1:13" s="3" customFormat="1" ht="13.9"/>
    <row r="36" spans="1:13" s="3" customFormat="1" ht="13.9"/>
    <row r="37" spans="1:13" s="3" customFormat="1" ht="13.9"/>
    <row r="38" spans="1:13" s="3" customFormat="1" ht="13.9"/>
    <row r="39" spans="1:13">
      <c r="A39" s="3"/>
      <c r="B39" s="3"/>
      <c r="C39" s="3"/>
      <c r="D39" s="3"/>
      <c r="E39" s="3"/>
      <c r="F39" s="3"/>
      <c r="G39" s="3"/>
      <c r="H39" s="3"/>
      <c r="I39" s="3"/>
      <c r="J39" s="62"/>
      <c r="K39" s="62"/>
      <c r="L39" s="62"/>
      <c r="M39" s="62"/>
    </row>
    <row r="40" spans="1:13">
      <c r="A40" s="3"/>
      <c r="B40" s="3"/>
      <c r="C40" s="3"/>
      <c r="D40" s="3"/>
      <c r="E40" s="3"/>
      <c r="F40" s="3"/>
      <c r="G40" s="3"/>
      <c r="H40" s="3"/>
      <c r="I40" s="3"/>
      <c r="J40" s="62"/>
      <c r="K40" s="62"/>
      <c r="L40" s="62"/>
      <c r="M40" s="62"/>
    </row>
    <row r="41" spans="1:13">
      <c r="A41" s="3"/>
      <c r="B41" s="3"/>
      <c r="C41" s="3"/>
      <c r="D41" s="3"/>
      <c r="E41" s="3"/>
      <c r="F41" s="3"/>
      <c r="G41" s="3"/>
      <c r="H41" s="3"/>
      <c r="I41" s="3"/>
      <c r="J41" s="62"/>
      <c r="K41" s="62"/>
      <c r="L41" s="62"/>
      <c r="M41" s="62"/>
    </row>
    <row r="45" spans="1:13">
      <c r="A45" s="62"/>
      <c r="B45" s="62"/>
      <c r="C45" s="62"/>
      <c r="D45" s="62"/>
      <c r="E45" s="62"/>
      <c r="F45" s="62"/>
      <c r="G45" s="62"/>
      <c r="H45" s="62"/>
      <c r="I45" s="62"/>
      <c r="J45" s="62"/>
      <c r="K45" s="62"/>
      <c r="L45" s="62"/>
      <c r="M45" s="62"/>
    </row>
    <row r="46" spans="1:13">
      <c r="A46" s="62"/>
      <c r="B46" s="62"/>
      <c r="C46" s="62"/>
      <c r="D46" s="62"/>
      <c r="E46" s="62"/>
      <c r="F46" s="62"/>
      <c r="G46" s="62"/>
      <c r="H46" s="62"/>
      <c r="I46" s="62"/>
      <c r="J46" s="62"/>
      <c r="K46" s="62"/>
      <c r="L46" s="62"/>
      <c r="M46" s="62"/>
    </row>
    <row r="47" spans="1:13">
      <c r="A47" s="62"/>
      <c r="B47" s="62"/>
      <c r="C47" s="62"/>
      <c r="D47" s="62"/>
      <c r="E47" s="62"/>
      <c r="F47" s="62"/>
      <c r="G47" s="62"/>
      <c r="H47" s="62"/>
      <c r="I47" s="62"/>
      <c r="J47" s="62"/>
      <c r="K47" s="62"/>
      <c r="L47" s="62"/>
      <c r="M47" s="62"/>
    </row>
    <row r="48" spans="1:13">
      <c r="A48" s="62"/>
      <c r="B48" s="62"/>
      <c r="C48" s="62"/>
      <c r="D48" s="62"/>
      <c r="E48" s="62"/>
      <c r="F48" s="62"/>
      <c r="G48" s="62"/>
      <c r="H48" s="62"/>
      <c r="I48" s="62"/>
      <c r="J48" s="62"/>
      <c r="K48" s="62"/>
      <c r="L48" s="62"/>
      <c r="M48" s="62"/>
    </row>
    <row r="60" spans="1:13">
      <c r="A60" s="62"/>
      <c r="B60" s="62"/>
      <c r="C60" s="62"/>
      <c r="D60" s="62"/>
      <c r="E60" s="62"/>
      <c r="F60" s="3"/>
      <c r="G60" s="62"/>
      <c r="H60" s="62"/>
      <c r="I60" s="62"/>
      <c r="J60" s="62"/>
      <c r="K60" s="62"/>
      <c r="L60" s="62"/>
      <c r="M60" s="62"/>
    </row>
  </sheetData>
  <mergeCells count="30">
    <mergeCell ref="A16:C16"/>
    <mergeCell ref="D16:E16"/>
    <mergeCell ref="G16:I16"/>
    <mergeCell ref="A18:I18"/>
    <mergeCell ref="A19:I21"/>
    <mergeCell ref="A14:C14"/>
    <mergeCell ref="D14:E14"/>
    <mergeCell ref="G14:I14"/>
    <mergeCell ref="A15:C15"/>
    <mergeCell ref="D15:E15"/>
    <mergeCell ref="G15:I15"/>
    <mergeCell ref="A12:C12"/>
    <mergeCell ref="D12:E12"/>
    <mergeCell ref="G12:I12"/>
    <mergeCell ref="A13:C13"/>
    <mergeCell ref="D13:E13"/>
    <mergeCell ref="G13:I13"/>
    <mergeCell ref="A10:C10"/>
    <mergeCell ref="D10:E10"/>
    <mergeCell ref="G10:I10"/>
    <mergeCell ref="A11:C11"/>
    <mergeCell ref="D11:E11"/>
    <mergeCell ref="G11:I11"/>
    <mergeCell ref="G3:I3"/>
    <mergeCell ref="B5:E5"/>
    <mergeCell ref="D7:E7"/>
    <mergeCell ref="G7:H7"/>
    <mergeCell ref="A9:C9"/>
    <mergeCell ref="D9:E9"/>
    <mergeCell ref="G9:I9"/>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P84"/>
  <sheetViews>
    <sheetView workbookViewId="0"/>
  </sheetViews>
  <sheetFormatPr defaultColWidth="9.28515625" defaultRowHeight="15"/>
  <cols>
    <col min="1" max="1" width="12.28515625" style="2" customWidth="1"/>
    <col min="2" max="2" width="11.7109375" style="2" customWidth="1"/>
    <col min="3" max="3" width="18.28515625" style="2" bestFit="1" customWidth="1"/>
    <col min="4" max="4" width="12.5703125" style="2" bestFit="1" customWidth="1"/>
    <col min="5" max="5" width="3.28515625" style="2" customWidth="1"/>
    <col min="6" max="8" width="9.28515625" style="2"/>
    <col min="9" max="9" width="8.7109375" style="2" customWidth="1"/>
    <col min="10" max="10" width="9.28515625" style="2" hidden="1" customWidth="1"/>
    <col min="11" max="11" width="10.7109375" style="2" bestFit="1" customWidth="1"/>
    <col min="12" max="12" width="31.7109375" style="2" customWidth="1"/>
    <col min="13" max="16384" width="9.28515625" style="2"/>
  </cols>
  <sheetData>
    <row r="1" spans="1:15">
      <c r="A1" s="62" t="str">
        <f>+'Cover Page'!$B$29</f>
        <v>Annual Performance Report 2022</v>
      </c>
      <c r="B1" s="62"/>
      <c r="C1" s="62"/>
      <c r="D1" s="62"/>
      <c r="E1" s="62" t="str">
        <f>+'Cover Page'!$B$33</f>
        <v xml:space="preserve">Thalia Waste Management </v>
      </c>
      <c r="F1" s="62"/>
      <c r="G1" s="62"/>
      <c r="H1" s="62"/>
      <c r="I1" s="62"/>
      <c r="J1" s="62"/>
      <c r="K1" s="62"/>
      <c r="L1" s="62"/>
      <c r="M1" s="62"/>
      <c r="N1" s="62"/>
      <c r="O1" s="62"/>
    </row>
    <row r="3" spans="1:15" ht="15.6">
      <c r="A3" s="1" t="s">
        <v>230</v>
      </c>
      <c r="B3" s="62"/>
      <c r="C3" s="62"/>
      <c r="D3" s="62"/>
      <c r="E3" s="62"/>
      <c r="F3" s="62"/>
      <c r="G3" s="62"/>
      <c r="H3" s="62"/>
      <c r="I3" s="62"/>
      <c r="J3" s="62"/>
      <c r="K3" s="62"/>
      <c r="L3" s="62"/>
      <c r="M3" s="62"/>
      <c r="N3" s="62"/>
      <c r="O3" s="62"/>
    </row>
    <row r="4" spans="1:15" ht="15.6">
      <c r="A4" s="1"/>
      <c r="B4" s="62"/>
      <c r="C4" s="62"/>
      <c r="D4" s="62"/>
      <c r="E4" s="62"/>
      <c r="F4" s="62"/>
      <c r="G4" s="62"/>
      <c r="H4" s="62"/>
      <c r="I4" s="62"/>
      <c r="J4" s="62"/>
      <c r="K4" s="62"/>
      <c r="L4" s="62"/>
      <c r="M4" s="62"/>
      <c r="N4" s="62"/>
      <c r="O4" s="62"/>
    </row>
    <row r="5" spans="1:15">
      <c r="A5" s="9" t="s">
        <v>231</v>
      </c>
      <c r="B5" s="62"/>
      <c r="C5" s="62"/>
      <c r="D5" s="62"/>
      <c r="E5" s="62"/>
      <c r="F5" s="62"/>
      <c r="G5" s="62"/>
      <c r="H5" s="62"/>
      <c r="I5" s="62"/>
      <c r="J5" s="62"/>
      <c r="K5" s="62"/>
      <c r="L5" s="62"/>
      <c r="M5" s="62"/>
      <c r="N5" s="62"/>
      <c r="O5" s="62"/>
    </row>
    <row r="6" spans="1:15">
      <c r="A6" s="9"/>
      <c r="B6" s="62"/>
      <c r="C6" s="62"/>
      <c r="D6" s="62"/>
      <c r="E6" s="62"/>
      <c r="F6" s="62"/>
      <c r="G6" s="62"/>
      <c r="H6" s="62"/>
      <c r="I6" s="62"/>
      <c r="J6" s="62"/>
      <c r="K6" s="62"/>
      <c r="L6" s="62"/>
      <c r="M6" s="62"/>
      <c r="N6" s="62"/>
      <c r="O6" s="62"/>
    </row>
    <row r="7" spans="1:15">
      <c r="A7" s="78" t="s">
        <v>232</v>
      </c>
      <c r="B7" s="62"/>
      <c r="C7" s="62"/>
      <c r="D7" s="62"/>
      <c r="E7" s="62"/>
      <c r="F7" s="62"/>
      <c r="G7" s="62"/>
      <c r="H7" s="62"/>
      <c r="I7" s="62"/>
      <c r="J7" s="62"/>
      <c r="K7" s="62"/>
      <c r="L7" s="62"/>
      <c r="M7" s="62"/>
      <c r="N7" s="62"/>
      <c r="O7" s="62"/>
    </row>
    <row r="8" spans="1:15" s="3" customFormat="1" ht="25.5" customHeight="1">
      <c r="A8" s="410" t="s">
        <v>233</v>
      </c>
      <c r="B8" s="411"/>
      <c r="C8" s="410" t="s">
        <v>234</v>
      </c>
      <c r="D8" s="412"/>
      <c r="E8" s="412"/>
      <c r="F8" s="412"/>
      <c r="G8" s="412"/>
      <c r="H8" s="412"/>
      <c r="I8" s="411"/>
      <c r="L8" s="57" t="s">
        <v>2</v>
      </c>
    </row>
    <row r="9" spans="1:15" s="3" customFormat="1" ht="22.5" customHeight="1">
      <c r="A9" s="413"/>
      <c r="B9" s="414"/>
      <c r="C9" s="415" t="s">
        <v>235</v>
      </c>
      <c r="D9" s="415"/>
      <c r="E9" s="415"/>
      <c r="F9" s="415" t="s">
        <v>236</v>
      </c>
      <c r="G9" s="415"/>
      <c r="H9" s="415"/>
      <c r="I9" s="415"/>
      <c r="L9" s="286" t="s">
        <v>237</v>
      </c>
      <c r="M9" s="286"/>
      <c r="N9" s="286"/>
      <c r="O9" s="286"/>
    </row>
    <row r="10" spans="1:15" s="3" customFormat="1" ht="22.5" customHeight="1">
      <c r="A10" s="402" t="s">
        <v>238</v>
      </c>
      <c r="B10" s="402"/>
      <c r="C10" s="403" t="s">
        <v>239</v>
      </c>
      <c r="D10" s="404"/>
      <c r="E10" s="405"/>
      <c r="F10" s="406" t="s">
        <v>239</v>
      </c>
      <c r="G10" s="406"/>
      <c r="H10" s="406"/>
      <c r="I10" s="406"/>
      <c r="L10" s="286"/>
      <c r="M10" s="286"/>
      <c r="N10" s="286"/>
      <c r="O10" s="286"/>
    </row>
    <row r="11" spans="1:15" s="3" customFormat="1" ht="22.5" customHeight="1">
      <c r="A11" s="402" t="s">
        <v>240</v>
      </c>
      <c r="B11" s="402"/>
      <c r="C11" s="407" t="s">
        <v>239</v>
      </c>
      <c r="D11" s="406"/>
      <c r="E11" s="406"/>
      <c r="F11" s="406" t="s">
        <v>239</v>
      </c>
      <c r="G11" s="406"/>
      <c r="H11" s="406"/>
      <c r="I11" s="406"/>
      <c r="L11" s="286"/>
      <c r="M11" s="286"/>
      <c r="N11" s="286"/>
      <c r="O11" s="286"/>
    </row>
    <row r="12" spans="1:15" s="3" customFormat="1" ht="22.5" customHeight="1">
      <c r="A12" s="402" t="s">
        <v>241</v>
      </c>
      <c r="B12" s="402"/>
      <c r="C12" s="407" t="s">
        <v>239</v>
      </c>
      <c r="D12" s="406"/>
      <c r="E12" s="406"/>
      <c r="F12" s="406" t="s">
        <v>239</v>
      </c>
      <c r="G12" s="406"/>
      <c r="H12" s="406"/>
      <c r="I12" s="406"/>
      <c r="L12" s="286"/>
      <c r="M12" s="286"/>
      <c r="N12" s="286"/>
      <c r="O12" s="286"/>
    </row>
    <row r="13" spans="1:15" s="3" customFormat="1" ht="22.5" customHeight="1">
      <c r="A13" s="402" t="s">
        <v>242</v>
      </c>
      <c r="B13" s="402"/>
      <c r="C13" s="407" t="s">
        <v>243</v>
      </c>
      <c r="D13" s="406"/>
      <c r="E13" s="406"/>
      <c r="F13" s="406" t="s">
        <v>239</v>
      </c>
      <c r="G13" s="406"/>
      <c r="H13" s="406"/>
      <c r="I13" s="406"/>
      <c r="L13" s="286"/>
      <c r="M13" s="286"/>
      <c r="N13" s="286"/>
      <c r="O13" s="286"/>
    </row>
    <row r="14" spans="1:15" s="3" customFormat="1" ht="22.5" customHeight="1">
      <c r="A14" s="402" t="s">
        <v>244</v>
      </c>
      <c r="B14" s="402"/>
      <c r="C14" s="403" t="s">
        <v>245</v>
      </c>
      <c r="D14" s="404"/>
      <c r="E14" s="405"/>
      <c r="F14" s="406" t="s">
        <v>239</v>
      </c>
      <c r="G14" s="406"/>
      <c r="H14" s="406"/>
      <c r="I14" s="406"/>
      <c r="L14" s="286"/>
      <c r="M14" s="286"/>
      <c r="N14" s="286"/>
      <c r="O14" s="286"/>
    </row>
    <row r="15" spans="1:15" s="3" customFormat="1" ht="22.5" customHeight="1">
      <c r="A15" s="402" t="s">
        <v>246</v>
      </c>
      <c r="B15" s="402"/>
      <c r="C15" s="407" t="s">
        <v>239</v>
      </c>
      <c r="D15" s="406"/>
      <c r="E15" s="406"/>
      <c r="F15" s="406" t="s">
        <v>239</v>
      </c>
      <c r="G15" s="406"/>
      <c r="H15" s="406"/>
      <c r="I15" s="406"/>
      <c r="L15" s="286"/>
      <c r="M15" s="286"/>
      <c r="N15" s="286"/>
      <c r="O15" s="286"/>
    </row>
    <row r="16" spans="1:15" s="3" customFormat="1" ht="22.5" customHeight="1">
      <c r="A16" s="402" t="s">
        <v>247</v>
      </c>
      <c r="B16" s="402"/>
      <c r="C16" s="407" t="s">
        <v>239</v>
      </c>
      <c r="D16" s="406"/>
      <c r="E16" s="406"/>
      <c r="F16" s="406" t="s">
        <v>239</v>
      </c>
      <c r="G16" s="406"/>
      <c r="H16" s="406"/>
      <c r="I16" s="406"/>
      <c r="L16" s="286"/>
      <c r="M16" s="286"/>
      <c r="N16" s="286"/>
      <c r="O16" s="286"/>
    </row>
    <row r="17" spans="1:15" s="3" customFormat="1" ht="14.25">
      <c r="L17" s="286"/>
      <c r="M17" s="286"/>
      <c r="N17" s="286"/>
      <c r="O17" s="286"/>
    </row>
    <row r="18" spans="1:15" s="24" customFormat="1" ht="21.75" customHeight="1">
      <c r="A18" s="416" t="s">
        <v>248</v>
      </c>
      <c r="B18" s="417"/>
      <c r="C18" s="417"/>
      <c r="D18" s="417"/>
      <c r="E18" s="417"/>
      <c r="F18" s="417"/>
      <c r="G18" s="417"/>
      <c r="H18" s="417"/>
      <c r="I18" s="417"/>
      <c r="J18" s="417"/>
      <c r="K18" s="418"/>
    </row>
    <row r="19" spans="1:15" s="3" customFormat="1" ht="38.25" customHeight="1">
      <c r="A19" s="25" t="s">
        <v>51</v>
      </c>
      <c r="B19" s="408" t="s">
        <v>249</v>
      </c>
      <c r="C19" s="408"/>
      <c r="D19" s="408"/>
      <c r="E19" s="408" t="s">
        <v>250</v>
      </c>
      <c r="F19" s="408"/>
      <c r="G19" s="408"/>
      <c r="H19" s="408" t="s">
        <v>251</v>
      </c>
      <c r="I19" s="408"/>
      <c r="J19" s="419"/>
      <c r="K19" s="219"/>
    </row>
    <row r="20" spans="1:15" s="3" customFormat="1" ht="31.5" customHeight="1">
      <c r="A20" s="220">
        <v>44585</v>
      </c>
      <c r="B20" s="397" t="s">
        <v>252</v>
      </c>
      <c r="C20" s="397"/>
      <c r="D20" s="397"/>
      <c r="E20" s="391" t="s">
        <v>253</v>
      </c>
      <c r="F20" s="392"/>
      <c r="G20" s="393"/>
      <c r="H20" s="391" t="s">
        <v>254</v>
      </c>
      <c r="I20" s="393"/>
      <c r="J20" s="87"/>
      <c r="K20" s="219"/>
    </row>
    <row r="21" spans="1:15" s="3" customFormat="1" ht="39.75" customHeight="1">
      <c r="A21" s="220">
        <v>44588</v>
      </c>
      <c r="B21" s="394" t="s">
        <v>252</v>
      </c>
      <c r="C21" s="395"/>
      <c r="D21" s="396"/>
      <c r="E21" s="398" t="s">
        <v>255</v>
      </c>
      <c r="F21" s="399"/>
      <c r="G21" s="400"/>
      <c r="H21" s="391" t="s">
        <v>256</v>
      </c>
      <c r="I21" s="393"/>
      <c r="J21" s="87"/>
      <c r="K21" s="219"/>
    </row>
    <row r="22" spans="1:15" s="3" customFormat="1" ht="20.25" customHeight="1">
      <c r="A22" s="220">
        <v>44607</v>
      </c>
      <c r="B22" s="394" t="s">
        <v>257</v>
      </c>
      <c r="C22" s="395"/>
      <c r="D22" s="396"/>
      <c r="E22" s="391" t="s">
        <v>258</v>
      </c>
      <c r="F22" s="392"/>
      <c r="G22" s="393"/>
      <c r="H22" s="391" t="s">
        <v>259</v>
      </c>
      <c r="I22" s="393"/>
      <c r="J22" s="87"/>
      <c r="K22" s="219"/>
    </row>
    <row r="23" spans="1:15" s="3" customFormat="1" ht="21.75" customHeight="1">
      <c r="A23" s="220">
        <v>44607</v>
      </c>
      <c r="B23" s="394" t="s">
        <v>260</v>
      </c>
      <c r="C23" s="395"/>
      <c r="D23" s="396"/>
      <c r="E23" s="391" t="s">
        <v>261</v>
      </c>
      <c r="F23" s="392"/>
      <c r="G23" s="393"/>
      <c r="H23" s="391" t="s">
        <v>259</v>
      </c>
      <c r="I23" s="393"/>
      <c r="J23" s="87"/>
      <c r="K23" s="219"/>
    </row>
    <row r="24" spans="1:15" s="3" customFormat="1" ht="39" customHeight="1">
      <c r="A24" s="220">
        <v>44641</v>
      </c>
      <c r="B24" s="394" t="s">
        <v>262</v>
      </c>
      <c r="C24" s="395"/>
      <c r="D24" s="396"/>
      <c r="E24" s="391" t="s">
        <v>263</v>
      </c>
      <c r="F24" s="392"/>
      <c r="G24" s="393"/>
      <c r="H24" s="391" t="s">
        <v>264</v>
      </c>
      <c r="I24" s="393"/>
      <c r="J24" s="87"/>
      <c r="K24" s="219"/>
    </row>
    <row r="25" spans="1:15" s="3" customFormat="1" ht="48" customHeight="1">
      <c r="A25" s="220">
        <v>44766</v>
      </c>
      <c r="B25" s="394" t="s">
        <v>265</v>
      </c>
      <c r="C25" s="395"/>
      <c r="D25" s="396"/>
      <c r="E25" s="391" t="s">
        <v>266</v>
      </c>
      <c r="F25" s="392"/>
      <c r="G25" s="393"/>
      <c r="H25" s="391" t="s">
        <v>267</v>
      </c>
      <c r="I25" s="393"/>
      <c r="J25" s="87"/>
      <c r="K25" s="219"/>
    </row>
    <row r="26" spans="1:15" s="3" customFormat="1" ht="32.25" customHeight="1">
      <c r="A26" s="220">
        <v>44778</v>
      </c>
      <c r="B26" s="394" t="s">
        <v>265</v>
      </c>
      <c r="C26" s="395"/>
      <c r="D26" s="396"/>
      <c r="E26" s="391" t="s">
        <v>268</v>
      </c>
      <c r="F26" s="392"/>
      <c r="G26" s="393"/>
      <c r="H26" s="391" t="s">
        <v>269</v>
      </c>
      <c r="I26" s="393"/>
      <c r="J26" s="87"/>
      <c r="K26" s="219"/>
    </row>
    <row r="27" spans="1:15" s="3" customFormat="1" ht="40.5" customHeight="1">
      <c r="A27" s="220">
        <v>44797</v>
      </c>
      <c r="B27" s="394" t="s">
        <v>252</v>
      </c>
      <c r="C27" s="395"/>
      <c r="D27" s="396"/>
      <c r="E27" s="391" t="s">
        <v>270</v>
      </c>
      <c r="F27" s="392"/>
      <c r="G27" s="393"/>
      <c r="H27" s="391" t="s">
        <v>271</v>
      </c>
      <c r="I27" s="393"/>
      <c r="J27" s="87"/>
      <c r="K27" s="219"/>
    </row>
    <row r="28" spans="1:15" s="3" customFormat="1" ht="41.25" customHeight="1">
      <c r="A28" s="220">
        <v>44799</v>
      </c>
      <c r="B28" s="394" t="s">
        <v>252</v>
      </c>
      <c r="C28" s="395"/>
      <c r="D28" s="396"/>
      <c r="E28" s="391" t="s">
        <v>272</v>
      </c>
      <c r="F28" s="392"/>
      <c r="G28" s="393"/>
      <c r="H28" s="391" t="s">
        <v>273</v>
      </c>
      <c r="I28" s="393"/>
      <c r="J28" s="87"/>
      <c r="K28" s="219"/>
    </row>
    <row r="29" spans="1:15" s="3" customFormat="1" ht="38.25" customHeight="1">
      <c r="A29" s="220">
        <v>44800</v>
      </c>
      <c r="B29" s="394" t="s">
        <v>252</v>
      </c>
      <c r="C29" s="395"/>
      <c r="D29" s="396"/>
      <c r="E29" s="391" t="s">
        <v>274</v>
      </c>
      <c r="F29" s="392"/>
      <c r="G29" s="393"/>
      <c r="H29" s="391" t="s">
        <v>275</v>
      </c>
      <c r="I29" s="393"/>
      <c r="J29" s="87"/>
      <c r="K29" s="219"/>
    </row>
    <row r="30" spans="1:15" s="3" customFormat="1" ht="38.25" customHeight="1">
      <c r="A30" s="220">
        <v>44801</v>
      </c>
      <c r="B30" s="394" t="s">
        <v>265</v>
      </c>
      <c r="C30" s="395"/>
      <c r="D30" s="396"/>
      <c r="E30" s="391" t="s">
        <v>276</v>
      </c>
      <c r="F30" s="392"/>
      <c r="G30" s="393"/>
      <c r="H30" s="391" t="s">
        <v>275</v>
      </c>
      <c r="I30" s="393"/>
      <c r="J30" s="87"/>
      <c r="K30" s="219"/>
    </row>
    <row r="31" spans="1:15" s="3" customFormat="1" ht="38.25" customHeight="1">
      <c r="A31" s="220">
        <v>44803</v>
      </c>
      <c r="B31" s="394" t="s">
        <v>252</v>
      </c>
      <c r="C31" s="395"/>
      <c r="D31" s="396"/>
      <c r="E31" s="391" t="s">
        <v>277</v>
      </c>
      <c r="F31" s="392"/>
      <c r="G31" s="393"/>
      <c r="H31" s="391" t="s">
        <v>275</v>
      </c>
      <c r="I31" s="393"/>
      <c r="J31" s="87"/>
      <c r="K31" s="219"/>
    </row>
    <row r="32" spans="1:15" s="3" customFormat="1" ht="69.75" customHeight="1">
      <c r="A32" s="220">
        <v>44894</v>
      </c>
      <c r="B32" s="394" t="s">
        <v>262</v>
      </c>
      <c r="C32" s="395"/>
      <c r="D32" s="396"/>
      <c r="E32" s="391" t="s">
        <v>278</v>
      </c>
      <c r="F32" s="392"/>
      <c r="G32" s="393"/>
      <c r="H32" s="391" t="s">
        <v>279</v>
      </c>
      <c r="I32" s="393"/>
      <c r="J32" s="87"/>
      <c r="K32" s="219"/>
    </row>
    <row r="33" spans="1:16" s="3" customFormat="1" ht="30" customHeight="1">
      <c r="A33" s="220">
        <v>44895</v>
      </c>
      <c r="B33" s="394" t="s">
        <v>262</v>
      </c>
      <c r="C33" s="395"/>
      <c r="D33" s="396"/>
      <c r="E33" s="391" t="s">
        <v>280</v>
      </c>
      <c r="F33" s="392"/>
      <c r="G33" s="393"/>
      <c r="H33" s="391" t="s">
        <v>281</v>
      </c>
      <c r="I33" s="393"/>
      <c r="J33" s="87"/>
      <c r="K33" s="219"/>
    </row>
    <row r="34" spans="1:16" s="3" customFormat="1" ht="31.5" customHeight="1">
      <c r="A34" s="220">
        <v>44896</v>
      </c>
      <c r="B34" s="394" t="s">
        <v>262</v>
      </c>
      <c r="C34" s="395"/>
      <c r="D34" s="396"/>
      <c r="E34" s="391" t="s">
        <v>282</v>
      </c>
      <c r="F34" s="392"/>
      <c r="G34" s="393"/>
      <c r="H34" s="391" t="s">
        <v>283</v>
      </c>
      <c r="I34" s="393"/>
      <c r="J34" s="87"/>
      <c r="K34" s="219"/>
    </row>
    <row r="35" spans="1:16" s="3" customFormat="1" ht="39.75" customHeight="1">
      <c r="A35" s="220">
        <v>44897</v>
      </c>
      <c r="B35" s="394" t="s">
        <v>262</v>
      </c>
      <c r="C35" s="395"/>
      <c r="D35" s="396"/>
      <c r="E35" s="391" t="s">
        <v>284</v>
      </c>
      <c r="F35" s="392"/>
      <c r="G35" s="393"/>
      <c r="H35" s="391" t="s">
        <v>285</v>
      </c>
      <c r="I35" s="393"/>
      <c r="J35" s="87"/>
      <c r="K35" s="219"/>
    </row>
    <row r="36" spans="1:16" s="3" customFormat="1" ht="29.25" customHeight="1">
      <c r="A36" s="220">
        <v>44900</v>
      </c>
      <c r="B36" s="394" t="s">
        <v>262</v>
      </c>
      <c r="C36" s="395"/>
      <c r="D36" s="396"/>
      <c r="E36" s="391" t="s">
        <v>286</v>
      </c>
      <c r="F36" s="392"/>
      <c r="G36" s="393"/>
      <c r="H36" s="391" t="s">
        <v>287</v>
      </c>
      <c r="I36" s="393"/>
      <c r="J36" s="87"/>
      <c r="K36" s="219"/>
    </row>
    <row r="37" spans="1:16" s="3" customFormat="1" ht="29.25" customHeight="1">
      <c r="A37" s="220">
        <v>44907</v>
      </c>
      <c r="B37" s="394" t="s">
        <v>262</v>
      </c>
      <c r="C37" s="395"/>
      <c r="D37" s="396"/>
      <c r="E37" s="391" t="s">
        <v>288</v>
      </c>
      <c r="F37" s="392"/>
      <c r="G37" s="393"/>
      <c r="H37" s="391" t="s">
        <v>289</v>
      </c>
      <c r="I37" s="393"/>
      <c r="J37" s="87"/>
      <c r="K37" s="219"/>
    </row>
    <row r="38" spans="1:16" s="3" customFormat="1" ht="32.25" customHeight="1">
      <c r="A38" s="220">
        <v>44914</v>
      </c>
      <c r="B38" s="394" t="s">
        <v>262</v>
      </c>
      <c r="C38" s="395"/>
      <c r="D38" s="396"/>
      <c r="E38" s="391" t="s">
        <v>290</v>
      </c>
      <c r="F38" s="392"/>
      <c r="G38" s="393"/>
      <c r="H38" s="391" t="s">
        <v>291</v>
      </c>
      <c r="I38" s="393"/>
      <c r="J38" s="87"/>
      <c r="K38" s="219"/>
    </row>
    <row r="39" spans="1:16" s="3" customFormat="1" ht="41.25" customHeight="1">
      <c r="A39" s="220">
        <v>44915</v>
      </c>
      <c r="B39" s="394" t="s">
        <v>262</v>
      </c>
      <c r="C39" s="395"/>
      <c r="D39" s="396"/>
      <c r="E39" s="391" t="s">
        <v>292</v>
      </c>
      <c r="F39" s="392"/>
      <c r="G39" s="393"/>
      <c r="H39" s="391" t="s">
        <v>293</v>
      </c>
      <c r="I39" s="393"/>
      <c r="J39" s="87"/>
      <c r="K39" s="219"/>
    </row>
    <row r="40" spans="1:16" s="3" customFormat="1" ht="31.5" customHeight="1">
      <c r="A40" s="220">
        <v>44922</v>
      </c>
      <c r="B40" s="397" t="s">
        <v>262</v>
      </c>
      <c r="C40" s="397"/>
      <c r="D40" s="397"/>
      <c r="E40" s="391" t="s">
        <v>294</v>
      </c>
      <c r="F40" s="392"/>
      <c r="G40" s="393"/>
      <c r="H40" s="391" t="s">
        <v>295</v>
      </c>
      <c r="I40" s="393"/>
      <c r="J40" s="87"/>
      <c r="K40" s="219"/>
    </row>
    <row r="41" spans="1:16" s="3" customFormat="1" ht="14.25"/>
    <row r="42" spans="1:16" s="24" customFormat="1" ht="22.5" customHeight="1">
      <c r="A42" s="416" t="s">
        <v>296</v>
      </c>
      <c r="B42" s="417"/>
      <c r="C42" s="417"/>
      <c r="D42" s="417"/>
      <c r="E42" s="417"/>
      <c r="F42" s="417"/>
      <c r="G42" s="417"/>
      <c r="H42" s="417"/>
      <c r="I42" s="417"/>
      <c r="J42" s="417"/>
      <c r="K42" s="418"/>
    </row>
    <row r="43" spans="1:16" s="3" customFormat="1" ht="39" customHeight="1">
      <c r="A43" s="25" t="s">
        <v>51</v>
      </c>
      <c r="B43" s="408" t="s">
        <v>297</v>
      </c>
      <c r="C43" s="408"/>
      <c r="D43" s="408"/>
      <c r="E43" s="408" t="s">
        <v>298</v>
      </c>
      <c r="F43" s="408"/>
      <c r="G43" s="408"/>
      <c r="H43" s="408" t="s">
        <v>251</v>
      </c>
      <c r="I43" s="408"/>
      <c r="J43" s="419"/>
      <c r="K43" s="49"/>
      <c r="L43" s="24"/>
    </row>
    <row r="44" spans="1:16" s="3" customFormat="1" ht="13.9">
      <c r="A44" s="71"/>
      <c r="B44" s="257" t="s">
        <v>299</v>
      </c>
      <c r="C44" s="257"/>
      <c r="D44" s="257"/>
      <c r="E44" s="257"/>
      <c r="F44" s="257"/>
      <c r="G44" s="257"/>
      <c r="H44" s="257"/>
      <c r="I44" s="257"/>
      <c r="J44" s="409"/>
      <c r="K44" s="49"/>
      <c r="L44" s="24"/>
    </row>
    <row r="45" spans="1:16" s="3" customFormat="1" ht="14.25">
      <c r="A45" s="71"/>
      <c r="B45" s="257"/>
      <c r="C45" s="257"/>
      <c r="D45" s="257"/>
      <c r="E45" s="257"/>
      <c r="F45" s="257"/>
      <c r="G45" s="257"/>
      <c r="H45" s="257"/>
      <c r="I45" s="257"/>
      <c r="J45" s="409"/>
      <c r="K45" s="49"/>
    </row>
    <row r="46" spans="1:16" s="3" customFormat="1" ht="29.25" customHeight="1">
      <c r="A46" s="78"/>
      <c r="E46" s="401" t="s">
        <v>300</v>
      </c>
      <c r="F46" s="401"/>
      <c r="G46" s="401"/>
      <c r="H46" s="401"/>
      <c r="I46" s="401"/>
      <c r="J46" s="78"/>
    </row>
    <row r="47" spans="1:16">
      <c r="A47" s="62"/>
      <c r="B47" s="62"/>
      <c r="C47" s="62"/>
      <c r="D47" s="62"/>
      <c r="E47" s="62"/>
      <c r="F47" s="62"/>
      <c r="G47" s="62"/>
      <c r="H47" s="62"/>
      <c r="I47" s="62"/>
      <c r="J47" s="62"/>
      <c r="K47" s="62"/>
      <c r="L47" s="62"/>
      <c r="M47" s="62"/>
      <c r="N47" s="62"/>
      <c r="O47" s="62"/>
      <c r="P47" s="62"/>
    </row>
    <row r="48" spans="1:16">
      <c r="A48" s="62"/>
      <c r="B48" s="62"/>
      <c r="C48" s="62"/>
      <c r="D48" s="62"/>
      <c r="E48" s="62"/>
      <c r="F48" s="62"/>
      <c r="G48" s="62"/>
      <c r="H48" s="62"/>
      <c r="I48" s="62"/>
      <c r="J48" s="62"/>
      <c r="K48" s="62"/>
      <c r="L48" s="62"/>
      <c r="M48" s="62"/>
      <c r="N48" s="62"/>
      <c r="O48" s="62"/>
      <c r="P48" s="62"/>
    </row>
    <row r="59" spans="1:15">
      <c r="A59" s="62"/>
      <c r="B59" s="62"/>
      <c r="C59" s="62"/>
      <c r="D59" s="62"/>
      <c r="E59" s="62"/>
      <c r="F59" s="62"/>
      <c r="G59" s="62"/>
      <c r="H59" s="62"/>
      <c r="I59" s="62"/>
      <c r="J59" s="62"/>
      <c r="K59" s="62"/>
      <c r="L59" s="62"/>
      <c r="M59" s="62"/>
      <c r="N59" s="62"/>
      <c r="O59" s="62"/>
    </row>
    <row r="60" spans="1:15">
      <c r="A60" s="62"/>
      <c r="B60" s="62"/>
      <c r="C60" s="62"/>
      <c r="D60" s="62"/>
      <c r="E60" s="62"/>
      <c r="F60" s="62"/>
      <c r="G60" s="62"/>
      <c r="H60" s="62"/>
      <c r="I60" s="62"/>
      <c r="J60" s="62"/>
      <c r="K60" s="62"/>
      <c r="L60" s="62"/>
      <c r="M60" s="62"/>
      <c r="N60" s="62"/>
      <c r="O60" s="62"/>
    </row>
    <row r="61" spans="1:15">
      <c r="A61" s="62"/>
      <c r="B61" s="62"/>
      <c r="C61" s="62"/>
      <c r="D61" s="62"/>
      <c r="E61" s="62"/>
      <c r="F61" s="62"/>
      <c r="G61" s="62"/>
      <c r="H61" s="62"/>
      <c r="I61" s="62"/>
      <c r="J61" s="62"/>
      <c r="K61" s="62"/>
      <c r="L61" s="62"/>
      <c r="M61" s="62"/>
      <c r="N61" s="62"/>
      <c r="O61" s="62"/>
    </row>
    <row r="62" spans="1:15">
      <c r="A62" s="62"/>
      <c r="B62" s="62"/>
      <c r="C62" s="62"/>
      <c r="D62" s="62"/>
      <c r="E62" s="62"/>
      <c r="F62" s="62"/>
      <c r="G62" s="62"/>
      <c r="H62" s="62"/>
      <c r="I62" s="62"/>
      <c r="J62" s="62"/>
      <c r="K62" s="62"/>
      <c r="L62" s="62"/>
      <c r="M62" s="62"/>
      <c r="N62" s="62"/>
      <c r="O62" s="62"/>
    </row>
    <row r="63" spans="1:15">
      <c r="A63" s="62"/>
      <c r="B63" s="62"/>
      <c r="C63" s="62"/>
      <c r="D63" s="62"/>
      <c r="E63" s="62"/>
      <c r="F63" s="62"/>
      <c r="G63" s="62"/>
      <c r="H63" s="62"/>
      <c r="I63" s="62"/>
      <c r="J63" s="62"/>
      <c r="K63" s="62"/>
      <c r="L63" s="62"/>
      <c r="M63" s="62"/>
      <c r="N63" s="62"/>
      <c r="O63" s="62"/>
    </row>
    <row r="67" spans="1:15">
      <c r="A67" s="62"/>
      <c r="B67" s="62"/>
      <c r="C67" s="62"/>
      <c r="D67" s="62"/>
      <c r="E67" s="62"/>
      <c r="F67" s="62"/>
      <c r="G67" s="62"/>
      <c r="H67" s="62"/>
      <c r="I67" s="62"/>
      <c r="J67" s="62"/>
      <c r="K67" s="62"/>
      <c r="L67" s="62"/>
      <c r="M67" s="62"/>
      <c r="N67" s="62"/>
      <c r="O67" s="62"/>
    </row>
    <row r="72" spans="1:15">
      <c r="A72" s="62"/>
      <c r="B72" s="62"/>
      <c r="C72" s="62"/>
      <c r="D72" s="62"/>
      <c r="E72" s="62"/>
      <c r="F72" s="62"/>
      <c r="G72" s="62"/>
      <c r="H72" s="62"/>
      <c r="I72" s="62"/>
      <c r="J72" s="62"/>
      <c r="K72" s="62"/>
      <c r="L72" s="62"/>
      <c r="M72" s="62"/>
      <c r="N72" s="62"/>
      <c r="O72" s="62"/>
    </row>
    <row r="75" spans="1:15">
      <c r="A75" s="62"/>
      <c r="B75" s="62"/>
      <c r="C75" s="62"/>
      <c r="D75" s="62"/>
      <c r="E75" s="62"/>
      <c r="F75" s="62"/>
      <c r="G75" s="62"/>
      <c r="H75" s="62"/>
      <c r="I75" s="62"/>
      <c r="J75" s="62"/>
      <c r="K75" s="62"/>
      <c r="L75" s="62"/>
      <c r="M75" s="62"/>
      <c r="N75" s="62"/>
      <c r="O75" s="62"/>
    </row>
    <row r="79" spans="1:15">
      <c r="A79" s="62"/>
      <c r="B79" s="62"/>
      <c r="C79" s="62"/>
      <c r="D79" s="62"/>
      <c r="E79" s="62"/>
      <c r="F79" s="3"/>
      <c r="G79" s="62"/>
      <c r="H79" s="62"/>
      <c r="I79" s="62"/>
      <c r="J79" s="62"/>
      <c r="K79" s="62"/>
      <c r="L79" s="62"/>
      <c r="M79" s="62"/>
      <c r="N79" s="62"/>
      <c r="O79" s="62"/>
    </row>
    <row r="80" spans="1:15">
      <c r="A80" s="62"/>
      <c r="B80" s="62"/>
      <c r="C80" s="62"/>
      <c r="D80" s="62"/>
      <c r="E80" s="62"/>
      <c r="F80" s="62"/>
      <c r="G80" s="62"/>
      <c r="H80" s="62"/>
      <c r="I80" s="62"/>
      <c r="J80" s="62"/>
      <c r="K80" s="62"/>
      <c r="L80" s="62"/>
      <c r="M80" s="62"/>
      <c r="N80" s="62"/>
      <c r="O80" s="62"/>
    </row>
    <row r="83" spans="1:15">
      <c r="A83" s="62"/>
      <c r="B83" s="62"/>
      <c r="C83" s="62"/>
      <c r="D83" s="62"/>
      <c r="E83" s="62"/>
      <c r="F83" s="62"/>
      <c r="G83" s="62"/>
      <c r="H83" s="62"/>
      <c r="I83" s="62"/>
      <c r="J83" s="62"/>
      <c r="K83" s="62"/>
      <c r="L83" s="62"/>
      <c r="M83" s="62"/>
      <c r="N83" s="62"/>
      <c r="O83" s="62"/>
    </row>
    <row r="84" spans="1:15">
      <c r="A84" s="62"/>
      <c r="B84" s="62"/>
      <c r="C84" s="62"/>
      <c r="D84" s="62"/>
      <c r="E84" s="62"/>
      <c r="F84" s="62"/>
      <c r="G84" s="62"/>
      <c r="H84" s="62"/>
      <c r="I84" s="62"/>
      <c r="J84" s="62"/>
      <c r="K84" s="62"/>
      <c r="L84" s="62"/>
      <c r="M84" s="62"/>
      <c r="N84" s="62"/>
      <c r="O84" s="62"/>
    </row>
  </sheetData>
  <mergeCells count="105">
    <mergeCell ref="H19:J19"/>
    <mergeCell ref="E24:G24"/>
    <mergeCell ref="B29:D29"/>
    <mergeCell ref="E29:G29"/>
    <mergeCell ref="H29:I29"/>
    <mergeCell ref="E33:G33"/>
    <mergeCell ref="B31:D31"/>
    <mergeCell ref="B30:D30"/>
    <mergeCell ref="B43:D43"/>
    <mergeCell ref="E43:G43"/>
    <mergeCell ref="H43:J43"/>
    <mergeCell ref="B40:D40"/>
    <mergeCell ref="E40:G40"/>
    <mergeCell ref="B35:D35"/>
    <mergeCell ref="E35:G35"/>
    <mergeCell ref="B39:D39"/>
    <mergeCell ref="E39:G39"/>
    <mergeCell ref="B36:D36"/>
    <mergeCell ref="E36:G36"/>
    <mergeCell ref="B37:D37"/>
    <mergeCell ref="E37:G37"/>
    <mergeCell ref="B38:D38"/>
    <mergeCell ref="E38:G38"/>
    <mergeCell ref="H24:I24"/>
    <mergeCell ref="E45:G45"/>
    <mergeCell ref="H45:J45"/>
    <mergeCell ref="B44:D44"/>
    <mergeCell ref="E44:G44"/>
    <mergeCell ref="H44:J44"/>
    <mergeCell ref="A8:B8"/>
    <mergeCell ref="C8:I8"/>
    <mergeCell ref="A9:B9"/>
    <mergeCell ref="C9:E9"/>
    <mergeCell ref="F9:I9"/>
    <mergeCell ref="F14:I14"/>
    <mergeCell ref="A15:B15"/>
    <mergeCell ref="C15:E15"/>
    <mergeCell ref="F15:I15"/>
    <mergeCell ref="B32:D32"/>
    <mergeCell ref="B33:D33"/>
    <mergeCell ref="E30:G30"/>
    <mergeCell ref="H30:I30"/>
    <mergeCell ref="H31:I31"/>
    <mergeCell ref="H32:I32"/>
    <mergeCell ref="H33:I33"/>
    <mergeCell ref="A42:K42"/>
    <mergeCell ref="E23:G23"/>
    <mergeCell ref="A18:K18"/>
    <mergeCell ref="L9:O17"/>
    <mergeCell ref="E46:I46"/>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A16:B16"/>
    <mergeCell ref="C16:E16"/>
    <mergeCell ref="F16:I16"/>
    <mergeCell ref="B19:D19"/>
    <mergeCell ref="E19:G19"/>
    <mergeCell ref="B34:D34"/>
    <mergeCell ref="H23:I23"/>
    <mergeCell ref="B45:D45"/>
    <mergeCell ref="H20:I20"/>
    <mergeCell ref="H21:I21"/>
    <mergeCell ref="H22:I22"/>
    <mergeCell ref="B27:D27"/>
    <mergeCell ref="E27:G27"/>
    <mergeCell ref="H27:I27"/>
    <mergeCell ref="B28:D28"/>
    <mergeCell ref="E28:G28"/>
    <mergeCell ref="H28:I28"/>
    <mergeCell ref="B25:D25"/>
    <mergeCell ref="E25:G25"/>
    <mergeCell ref="H25:I25"/>
    <mergeCell ref="B26:D26"/>
    <mergeCell ref="E26:G26"/>
    <mergeCell ref="H26:I26"/>
    <mergeCell ref="B20:D20"/>
    <mergeCell ref="E20:G20"/>
    <mergeCell ref="B21:D21"/>
    <mergeCell ref="E21:G21"/>
    <mergeCell ref="B22:D22"/>
    <mergeCell ref="E22:G22"/>
    <mergeCell ref="B23:D23"/>
    <mergeCell ref="B24:D24"/>
    <mergeCell ref="E31:G31"/>
    <mergeCell ref="E32:G32"/>
    <mergeCell ref="H40:I40"/>
    <mergeCell ref="H37:I37"/>
    <mergeCell ref="H38:I38"/>
    <mergeCell ref="H39:I39"/>
    <mergeCell ref="H34:I34"/>
    <mergeCell ref="H35:I35"/>
    <mergeCell ref="H36:I36"/>
    <mergeCell ref="E34:G34"/>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Q66"/>
  <sheetViews>
    <sheetView workbookViewId="0"/>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17">
      <c r="A1" s="62" t="str">
        <f>+'Cover Page'!$B$29</f>
        <v>Annual Performance Report 2022</v>
      </c>
      <c r="B1" s="62"/>
      <c r="C1" s="62"/>
      <c r="D1" s="62"/>
      <c r="E1" s="62" t="str">
        <f>+'Cover Page'!$B$33</f>
        <v xml:space="preserve">Thalia Waste Management </v>
      </c>
      <c r="F1" s="62"/>
      <c r="G1" s="62"/>
      <c r="H1" s="62"/>
      <c r="I1" s="62"/>
      <c r="J1" s="62"/>
      <c r="K1" s="62"/>
      <c r="L1" s="62"/>
      <c r="M1" s="62"/>
      <c r="N1" s="62"/>
      <c r="O1" s="62"/>
      <c r="P1" s="62"/>
      <c r="Q1" s="62"/>
    </row>
    <row r="3" spans="1:17" ht="15.75">
      <c r="A3" s="1" t="s">
        <v>301</v>
      </c>
      <c r="B3" s="62"/>
      <c r="C3" s="62"/>
      <c r="D3" s="62"/>
      <c r="E3" s="62"/>
      <c r="F3" s="62"/>
      <c r="G3" s="62"/>
      <c r="H3" s="62"/>
      <c r="I3" s="62"/>
      <c r="J3" s="62"/>
      <c r="K3" s="3"/>
      <c r="L3" s="62"/>
      <c r="M3" s="62"/>
      <c r="N3" s="62"/>
      <c r="O3" s="62"/>
      <c r="P3" s="62"/>
      <c r="Q3" s="62"/>
    </row>
    <row r="4" spans="1:17" ht="15.75">
      <c r="A4" s="1"/>
      <c r="B4" s="62"/>
      <c r="C4" s="62"/>
      <c r="D4" s="62"/>
      <c r="E4" s="62"/>
      <c r="F4" s="62"/>
      <c r="G4" s="62"/>
      <c r="H4" s="62"/>
      <c r="I4" s="62"/>
      <c r="J4" s="62"/>
      <c r="K4" s="3"/>
      <c r="L4" s="62"/>
      <c r="M4" s="62"/>
      <c r="N4" s="62"/>
      <c r="O4" s="62"/>
      <c r="P4" s="62"/>
      <c r="Q4" s="62"/>
    </row>
    <row r="5" spans="1:17" s="3" customFormat="1">
      <c r="A5" s="431" t="s">
        <v>302</v>
      </c>
      <c r="B5" s="432"/>
      <c r="C5" s="432"/>
      <c r="D5" s="432"/>
      <c r="E5" s="432"/>
      <c r="F5" s="432"/>
      <c r="G5" s="432"/>
      <c r="H5" s="432"/>
      <c r="I5" s="433"/>
    </row>
    <row r="6" spans="1:17" s="3" customFormat="1" ht="15.75" customHeight="1">
      <c r="A6" s="423" t="s">
        <v>303</v>
      </c>
      <c r="B6" s="424"/>
      <c r="C6" s="424"/>
      <c r="D6" s="424"/>
      <c r="E6" s="424"/>
      <c r="F6" s="424"/>
      <c r="G6" s="424"/>
      <c r="H6" s="424"/>
      <c r="I6" s="425"/>
    </row>
    <row r="7" spans="1:17" s="3" customFormat="1" ht="15.75" customHeight="1">
      <c r="A7" s="426"/>
      <c r="B7" s="272"/>
      <c r="C7" s="272"/>
      <c r="D7" s="272"/>
      <c r="E7" s="272"/>
      <c r="F7" s="272"/>
      <c r="G7" s="272"/>
      <c r="H7" s="272"/>
      <c r="I7" s="427"/>
    </row>
    <row r="8" spans="1:17" s="3" customFormat="1" ht="15.75" customHeight="1">
      <c r="A8" s="426"/>
      <c r="B8" s="272"/>
      <c r="C8" s="272"/>
      <c r="D8" s="272"/>
      <c r="E8" s="272"/>
      <c r="F8" s="272"/>
      <c r="G8" s="272"/>
      <c r="H8" s="272"/>
      <c r="I8" s="427"/>
    </row>
    <row r="9" spans="1:17" s="3" customFormat="1" ht="15.75" customHeight="1">
      <c r="A9" s="426"/>
      <c r="B9" s="272"/>
      <c r="C9" s="272"/>
      <c r="D9" s="272"/>
      <c r="E9" s="272"/>
      <c r="F9" s="272"/>
      <c r="G9" s="272"/>
      <c r="H9" s="272"/>
      <c r="I9" s="427"/>
    </row>
    <row r="10" spans="1:17" s="3" customFormat="1" ht="15.75" customHeight="1">
      <c r="A10" s="426"/>
      <c r="B10" s="272"/>
      <c r="C10" s="272"/>
      <c r="D10" s="272"/>
      <c r="E10" s="272"/>
      <c r="F10" s="272"/>
      <c r="G10" s="272"/>
      <c r="H10" s="272"/>
      <c r="I10" s="427"/>
    </row>
    <row r="11" spans="1:17" s="3" customFormat="1" ht="15.75" customHeight="1">
      <c r="A11" s="426"/>
      <c r="B11" s="272"/>
      <c r="C11" s="272"/>
      <c r="D11" s="272"/>
      <c r="E11" s="272"/>
      <c r="F11" s="272"/>
      <c r="G11" s="272"/>
      <c r="H11" s="272"/>
      <c r="I11" s="427"/>
    </row>
    <row r="12" spans="1:17" s="3" customFormat="1" ht="15.75" customHeight="1">
      <c r="A12" s="426"/>
      <c r="B12" s="272"/>
      <c r="C12" s="272"/>
      <c r="D12" s="272"/>
      <c r="E12" s="272"/>
      <c r="F12" s="272"/>
      <c r="G12" s="272"/>
      <c r="H12" s="272"/>
      <c r="I12" s="427"/>
    </row>
    <row r="13" spans="1:17" s="3" customFormat="1" ht="15.75" customHeight="1">
      <c r="A13" s="426"/>
      <c r="B13" s="272"/>
      <c r="C13" s="272"/>
      <c r="D13" s="272"/>
      <c r="E13" s="272"/>
      <c r="F13" s="272"/>
      <c r="G13" s="272"/>
      <c r="H13" s="272"/>
      <c r="I13" s="427"/>
    </row>
    <row r="14" spans="1:17" s="3" customFormat="1" ht="15.75" customHeight="1">
      <c r="A14" s="428"/>
      <c r="B14" s="429"/>
      <c r="C14" s="429"/>
      <c r="D14" s="429"/>
      <c r="E14" s="429"/>
      <c r="F14" s="429"/>
      <c r="G14" s="429"/>
      <c r="H14" s="429"/>
      <c r="I14" s="430"/>
    </row>
    <row r="15" spans="1:17" s="3" customFormat="1" ht="14.25"/>
    <row r="16" spans="1:17" s="26" customFormat="1" ht="33.75" customHeight="1">
      <c r="A16" s="420" t="s">
        <v>304</v>
      </c>
      <c r="B16" s="421"/>
      <c r="C16" s="421"/>
      <c r="D16" s="421"/>
      <c r="E16" s="421"/>
      <c r="F16" s="421"/>
      <c r="G16" s="421"/>
      <c r="H16" s="421"/>
      <c r="I16" s="422"/>
      <c r="J16" s="132"/>
      <c r="K16" s="132"/>
      <c r="L16" s="132"/>
      <c r="M16" s="132"/>
      <c r="N16" s="132"/>
      <c r="O16" s="132"/>
      <c r="P16" s="132"/>
      <c r="Q16" s="132"/>
    </row>
    <row r="17" spans="1:10" ht="15.75" customHeight="1">
      <c r="A17" s="434" t="s">
        <v>305</v>
      </c>
      <c r="B17" s="435"/>
      <c r="C17" s="435"/>
      <c r="D17" s="435"/>
      <c r="E17" s="435"/>
      <c r="F17" s="435"/>
      <c r="G17" s="435"/>
      <c r="H17" s="435"/>
      <c r="I17" s="436"/>
      <c r="J17" s="62"/>
    </row>
    <row r="18" spans="1:10" ht="15.75" customHeight="1">
      <c r="A18" s="437"/>
      <c r="B18" s="438"/>
      <c r="C18" s="438"/>
      <c r="D18" s="438"/>
      <c r="E18" s="438"/>
      <c r="F18" s="438"/>
      <c r="G18" s="438"/>
      <c r="H18" s="438"/>
      <c r="I18" s="439"/>
      <c r="J18" s="62"/>
    </row>
    <row r="19" spans="1:10" ht="15.75" customHeight="1">
      <c r="A19" s="437"/>
      <c r="B19" s="438"/>
      <c r="C19" s="438"/>
      <c r="D19" s="438"/>
      <c r="E19" s="438"/>
      <c r="F19" s="438"/>
      <c r="G19" s="438"/>
      <c r="H19" s="438"/>
      <c r="I19" s="439"/>
      <c r="J19" s="62"/>
    </row>
    <row r="20" spans="1:10" ht="15.75" customHeight="1">
      <c r="A20" s="437"/>
      <c r="B20" s="438"/>
      <c r="C20" s="438"/>
      <c r="D20" s="438"/>
      <c r="E20" s="438"/>
      <c r="F20" s="438"/>
      <c r="G20" s="438"/>
      <c r="H20" s="438"/>
      <c r="I20" s="439"/>
      <c r="J20" s="62"/>
    </row>
    <row r="21" spans="1:10" ht="15.75" customHeight="1">
      <c r="A21" s="437"/>
      <c r="B21" s="438"/>
      <c r="C21" s="438"/>
      <c r="D21" s="438"/>
      <c r="E21" s="438"/>
      <c r="F21" s="438"/>
      <c r="G21" s="438"/>
      <c r="H21" s="438"/>
      <c r="I21" s="439"/>
      <c r="J21" s="62"/>
    </row>
    <row r="22" spans="1:10" ht="15.75" customHeight="1">
      <c r="A22" s="437"/>
      <c r="B22" s="438"/>
      <c r="C22" s="438"/>
      <c r="D22" s="438"/>
      <c r="E22" s="438"/>
      <c r="F22" s="438"/>
      <c r="G22" s="438"/>
      <c r="H22" s="438"/>
      <c r="I22" s="439"/>
      <c r="J22" s="62"/>
    </row>
    <row r="23" spans="1:10" ht="15.75" customHeight="1">
      <c r="A23" s="437"/>
      <c r="B23" s="438"/>
      <c r="C23" s="438"/>
      <c r="D23" s="438"/>
      <c r="E23" s="438"/>
      <c r="F23" s="438"/>
      <c r="G23" s="438"/>
      <c r="H23" s="438"/>
      <c r="I23" s="439"/>
      <c r="J23" s="62"/>
    </row>
    <row r="24" spans="1:10" ht="15.75" customHeight="1">
      <c r="A24" s="437"/>
      <c r="B24" s="438"/>
      <c r="C24" s="438"/>
      <c r="D24" s="438"/>
      <c r="E24" s="438"/>
      <c r="F24" s="438"/>
      <c r="G24" s="438"/>
      <c r="H24" s="438"/>
      <c r="I24" s="439"/>
      <c r="J24" s="62"/>
    </row>
    <row r="25" spans="1:10" ht="15.75" customHeight="1">
      <c r="A25" s="440"/>
      <c r="B25" s="441"/>
      <c r="C25" s="441"/>
      <c r="D25" s="441"/>
      <c r="E25" s="441"/>
      <c r="F25" s="441"/>
      <c r="G25" s="441"/>
      <c r="H25" s="441"/>
      <c r="I25" s="442"/>
      <c r="J25" s="62"/>
    </row>
    <row r="26" spans="1:10" ht="15.6">
      <c r="A26" s="1"/>
      <c r="B26" s="62"/>
      <c r="C26" s="62"/>
      <c r="D26" s="62"/>
      <c r="E26" s="62"/>
      <c r="F26" s="62"/>
      <c r="G26" s="62"/>
      <c r="H26" s="62"/>
      <c r="I26" s="62"/>
      <c r="J26" s="62"/>
    </row>
    <row r="27" spans="1:10" ht="36.75" customHeight="1">
      <c r="A27" s="420" t="s">
        <v>306</v>
      </c>
      <c r="B27" s="421"/>
      <c r="C27" s="421"/>
      <c r="D27" s="421"/>
      <c r="E27" s="421"/>
      <c r="F27" s="421"/>
      <c r="G27" s="421"/>
      <c r="H27" s="421"/>
      <c r="I27" s="422"/>
      <c r="J27" s="62"/>
    </row>
    <row r="28" spans="1:10" ht="15.75" customHeight="1">
      <c r="A28" s="434" t="s">
        <v>305</v>
      </c>
      <c r="B28" s="435"/>
      <c r="C28" s="435"/>
      <c r="D28" s="435"/>
      <c r="E28" s="435"/>
      <c r="F28" s="435"/>
      <c r="G28" s="435"/>
      <c r="H28" s="435"/>
      <c r="I28" s="436"/>
      <c r="J28" s="62"/>
    </row>
    <row r="29" spans="1:10" ht="15.75" customHeight="1">
      <c r="A29" s="437"/>
      <c r="B29" s="438"/>
      <c r="C29" s="438"/>
      <c r="D29" s="438"/>
      <c r="E29" s="438"/>
      <c r="F29" s="438"/>
      <c r="G29" s="438"/>
      <c r="H29" s="438"/>
      <c r="I29" s="439"/>
      <c r="J29" s="62"/>
    </row>
    <row r="30" spans="1:10" ht="15.75" customHeight="1">
      <c r="A30" s="437"/>
      <c r="B30" s="438"/>
      <c r="C30" s="438"/>
      <c r="D30" s="438"/>
      <c r="E30" s="438"/>
      <c r="F30" s="438"/>
      <c r="G30" s="438"/>
      <c r="H30" s="438"/>
      <c r="I30" s="439"/>
      <c r="J30" s="62"/>
    </row>
    <row r="31" spans="1:10" ht="15.75" customHeight="1">
      <c r="A31" s="437"/>
      <c r="B31" s="438"/>
      <c r="C31" s="438"/>
      <c r="D31" s="438"/>
      <c r="E31" s="438"/>
      <c r="F31" s="438"/>
      <c r="G31" s="438"/>
      <c r="H31" s="438"/>
      <c r="I31" s="439"/>
      <c r="J31" s="62"/>
    </row>
    <row r="32" spans="1:10" ht="15.75" customHeight="1">
      <c r="A32" s="437"/>
      <c r="B32" s="438"/>
      <c r="C32" s="438"/>
      <c r="D32" s="438"/>
      <c r="E32" s="438"/>
      <c r="F32" s="438"/>
      <c r="G32" s="438"/>
      <c r="H32" s="438"/>
      <c r="I32" s="439"/>
      <c r="J32" s="62"/>
    </row>
    <row r="33" spans="1:10" ht="15.75" customHeight="1">
      <c r="A33" s="437"/>
      <c r="B33" s="438"/>
      <c r="C33" s="438"/>
      <c r="D33" s="438"/>
      <c r="E33" s="438"/>
      <c r="F33" s="438"/>
      <c r="G33" s="438"/>
      <c r="H33" s="438"/>
      <c r="I33" s="439"/>
      <c r="J33" s="62"/>
    </row>
    <row r="34" spans="1:10" ht="15.75" customHeight="1">
      <c r="A34" s="437"/>
      <c r="B34" s="438"/>
      <c r="C34" s="438"/>
      <c r="D34" s="438"/>
      <c r="E34" s="438"/>
      <c r="F34" s="438"/>
      <c r="G34" s="438"/>
      <c r="H34" s="438"/>
      <c r="I34" s="439"/>
      <c r="J34" s="62"/>
    </row>
    <row r="35" spans="1:10" ht="15.75" customHeight="1">
      <c r="A35" s="437"/>
      <c r="B35" s="438"/>
      <c r="C35" s="438"/>
      <c r="D35" s="438"/>
      <c r="E35" s="438"/>
      <c r="F35" s="438"/>
      <c r="G35" s="438"/>
      <c r="H35" s="438"/>
      <c r="I35" s="439"/>
      <c r="J35" s="62"/>
    </row>
    <row r="36" spans="1:10" ht="15.75" customHeight="1">
      <c r="A36" s="440"/>
      <c r="B36" s="441"/>
      <c r="C36" s="441"/>
      <c r="D36" s="441"/>
      <c r="E36" s="441"/>
      <c r="F36" s="441"/>
      <c r="G36" s="441"/>
      <c r="H36" s="441"/>
      <c r="I36" s="442"/>
      <c r="J36" s="62"/>
    </row>
    <row r="37" spans="1:10">
      <c r="A37" s="62"/>
      <c r="B37" s="62"/>
      <c r="C37" s="62"/>
      <c r="D37" s="62"/>
      <c r="E37" s="62"/>
      <c r="F37" s="62"/>
      <c r="G37" s="62"/>
      <c r="H37" s="62"/>
      <c r="I37" s="62"/>
      <c r="J37" s="62"/>
    </row>
    <row r="38" spans="1:10" ht="33" customHeight="1">
      <c r="A38" s="420" t="s">
        <v>307</v>
      </c>
      <c r="B38" s="421"/>
      <c r="C38" s="421"/>
      <c r="D38" s="421"/>
      <c r="E38" s="421"/>
      <c r="F38" s="421"/>
      <c r="G38" s="421"/>
      <c r="H38" s="421"/>
      <c r="I38" s="422"/>
      <c r="J38" s="62"/>
    </row>
    <row r="39" spans="1:10" ht="15.75" customHeight="1">
      <c r="A39" s="423" t="s">
        <v>308</v>
      </c>
      <c r="B39" s="424"/>
      <c r="C39" s="424"/>
      <c r="D39" s="424"/>
      <c r="E39" s="424"/>
      <c r="F39" s="424"/>
      <c r="G39" s="424"/>
      <c r="H39" s="424"/>
      <c r="I39" s="425"/>
      <c r="J39" s="62"/>
    </row>
    <row r="40" spans="1:10" ht="15.75" customHeight="1">
      <c r="A40" s="426"/>
      <c r="B40" s="272"/>
      <c r="C40" s="272"/>
      <c r="D40" s="272"/>
      <c r="E40" s="272"/>
      <c r="F40" s="272"/>
      <c r="G40" s="272"/>
      <c r="H40" s="272"/>
      <c r="I40" s="427"/>
      <c r="J40" s="62"/>
    </row>
    <row r="41" spans="1:10" ht="15.75" customHeight="1">
      <c r="A41" s="426"/>
      <c r="B41" s="272"/>
      <c r="C41" s="272"/>
      <c r="D41" s="272"/>
      <c r="E41" s="272"/>
      <c r="F41" s="272"/>
      <c r="G41" s="272"/>
      <c r="H41" s="272"/>
      <c r="I41" s="427"/>
      <c r="J41" s="62"/>
    </row>
    <row r="42" spans="1:10" ht="15.75" customHeight="1">
      <c r="A42" s="426"/>
      <c r="B42" s="272"/>
      <c r="C42" s="272"/>
      <c r="D42" s="272"/>
      <c r="E42" s="272"/>
      <c r="F42" s="272"/>
      <c r="G42" s="272"/>
      <c r="H42" s="272"/>
      <c r="I42" s="427"/>
      <c r="J42" s="62"/>
    </row>
    <row r="43" spans="1:10" ht="15.75" customHeight="1">
      <c r="A43" s="426"/>
      <c r="B43" s="272"/>
      <c r="C43" s="272"/>
      <c r="D43" s="272"/>
      <c r="E43" s="272"/>
      <c r="F43" s="272"/>
      <c r="G43" s="272"/>
      <c r="H43" s="272"/>
      <c r="I43" s="427"/>
      <c r="J43" s="62"/>
    </row>
    <row r="44" spans="1:10" ht="15.75" customHeight="1">
      <c r="A44" s="426"/>
      <c r="B44" s="272"/>
      <c r="C44" s="272"/>
      <c r="D44" s="272"/>
      <c r="E44" s="272"/>
      <c r="F44" s="272"/>
      <c r="G44" s="272"/>
      <c r="H44" s="272"/>
      <c r="I44" s="427"/>
      <c r="J44" s="62"/>
    </row>
    <row r="45" spans="1:10" ht="15.75" customHeight="1">
      <c r="A45" s="426"/>
      <c r="B45" s="272"/>
      <c r="C45" s="272"/>
      <c r="D45" s="272"/>
      <c r="E45" s="272"/>
      <c r="F45" s="272"/>
      <c r="G45" s="272"/>
      <c r="H45" s="272"/>
      <c r="I45" s="427"/>
      <c r="J45" s="62"/>
    </row>
    <row r="46" spans="1:10" ht="15.75" customHeight="1">
      <c r="A46" s="426"/>
      <c r="B46" s="272"/>
      <c r="C46" s="272"/>
      <c r="D46" s="272"/>
      <c r="E46" s="272"/>
      <c r="F46" s="272"/>
      <c r="G46" s="272"/>
      <c r="H46" s="272"/>
      <c r="I46" s="427"/>
      <c r="J46" s="62"/>
    </row>
    <row r="47" spans="1:10" ht="15.75" customHeight="1">
      <c r="A47" s="426"/>
      <c r="B47" s="272"/>
      <c r="C47" s="272"/>
      <c r="D47" s="272"/>
      <c r="E47" s="272"/>
      <c r="F47" s="272"/>
      <c r="G47" s="272"/>
      <c r="H47" s="272"/>
      <c r="I47" s="427"/>
      <c r="J47" s="62"/>
    </row>
    <row r="48" spans="1:10" ht="15.75" customHeight="1">
      <c r="A48" s="428"/>
      <c r="B48" s="429"/>
      <c r="C48" s="429"/>
      <c r="D48" s="429"/>
      <c r="E48" s="429"/>
      <c r="F48" s="429"/>
      <c r="G48" s="429"/>
      <c r="H48" s="429"/>
      <c r="I48" s="430"/>
      <c r="J48" s="62"/>
    </row>
    <row r="49" spans="1:9">
      <c r="A49" s="62"/>
      <c r="B49" s="62"/>
      <c r="C49" s="62"/>
      <c r="D49" s="62"/>
      <c r="E49" s="62"/>
      <c r="F49" s="62"/>
      <c r="G49" s="62"/>
      <c r="H49" s="62"/>
      <c r="I49" s="62"/>
    </row>
    <row r="66" spans="6:6">
      <c r="F66"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J142"/>
  <sheetViews>
    <sheetView workbookViewId="0"/>
  </sheetViews>
  <sheetFormatPr defaultColWidth="9.28515625" defaultRowHeight="15"/>
  <cols>
    <col min="1" max="1" width="14" style="2" customWidth="1"/>
    <col min="2" max="2" width="3.7109375" style="2" customWidth="1"/>
    <col min="3" max="8" width="9.28515625" style="2"/>
    <col min="9" max="9" width="20.7109375" style="2" customWidth="1"/>
    <col min="10" max="16384" width="9.28515625" style="2"/>
  </cols>
  <sheetData>
    <row r="1" spans="1:10">
      <c r="A1" s="62" t="str">
        <f>+'Cover Page'!$B$29</f>
        <v>Annual Performance Report 2022</v>
      </c>
      <c r="B1" s="62"/>
      <c r="C1" s="62"/>
      <c r="D1" s="62"/>
      <c r="E1" s="62"/>
      <c r="F1" s="62"/>
      <c r="G1" s="62" t="str">
        <f>+'Cover Page'!$B$33</f>
        <v xml:space="preserve">Thalia Waste Management </v>
      </c>
      <c r="H1" s="62"/>
      <c r="I1" s="62"/>
      <c r="J1" s="62"/>
    </row>
    <row r="3" spans="1:10" ht="15.75">
      <c r="A3" s="1" t="s">
        <v>309</v>
      </c>
      <c r="B3" s="62"/>
      <c r="C3" s="62"/>
      <c r="D3" s="62"/>
      <c r="E3" s="62"/>
      <c r="F3" s="62"/>
      <c r="G3" s="62"/>
      <c r="H3" s="62"/>
      <c r="I3" s="62"/>
      <c r="J3" s="62"/>
    </row>
    <row r="4" spans="1:10" ht="15.75">
      <c r="A4" s="1"/>
      <c r="B4" s="62"/>
      <c r="C4" s="62"/>
      <c r="D4" s="62"/>
      <c r="E4" s="62"/>
      <c r="F4" s="62"/>
      <c r="G4" s="62"/>
      <c r="H4" s="62"/>
      <c r="I4" s="62"/>
      <c r="J4" s="62"/>
    </row>
    <row r="5" spans="1:10" s="3" customFormat="1" ht="28.5" customHeight="1">
      <c r="A5" s="454" t="s">
        <v>310</v>
      </c>
      <c r="B5" s="467"/>
      <c r="C5" s="467"/>
      <c r="D5" s="467"/>
      <c r="E5" s="467"/>
      <c r="F5" s="467"/>
      <c r="G5" s="467"/>
      <c r="H5" s="467"/>
      <c r="I5" s="455"/>
    </row>
    <row r="6" spans="1:10" s="3" customFormat="1" ht="15.75" customHeight="1">
      <c r="A6" s="125" t="s">
        <v>51</v>
      </c>
      <c r="B6" s="467" t="s">
        <v>311</v>
      </c>
      <c r="C6" s="467"/>
      <c r="D6" s="467"/>
      <c r="E6" s="467"/>
      <c r="F6" s="467"/>
      <c r="G6" s="467"/>
      <c r="H6" s="467"/>
      <c r="I6" s="455"/>
    </row>
    <row r="7" spans="1:10" s="3" customFormat="1" ht="15.75" customHeight="1">
      <c r="A7" s="126">
        <v>44573</v>
      </c>
      <c r="B7" s="458" t="s">
        <v>312</v>
      </c>
      <c r="C7" s="456"/>
      <c r="D7" s="456"/>
      <c r="E7" s="456"/>
      <c r="F7" s="456"/>
      <c r="G7" s="456"/>
      <c r="H7" s="456"/>
      <c r="I7" s="457"/>
    </row>
    <row r="8" spans="1:10" s="3" customFormat="1" ht="15.75" customHeight="1">
      <c r="A8" s="127">
        <v>44586</v>
      </c>
      <c r="B8" s="458" t="s">
        <v>313</v>
      </c>
      <c r="C8" s="456"/>
      <c r="D8" s="456"/>
      <c r="E8" s="456"/>
      <c r="F8" s="456"/>
      <c r="G8" s="456"/>
      <c r="H8" s="456"/>
      <c r="I8" s="457"/>
    </row>
    <row r="9" spans="1:10" s="3" customFormat="1" ht="15.75" customHeight="1">
      <c r="A9" s="127">
        <v>44594</v>
      </c>
      <c r="B9" s="458" t="s">
        <v>314</v>
      </c>
      <c r="C9" s="456"/>
      <c r="D9" s="456"/>
      <c r="E9" s="456"/>
      <c r="F9" s="456"/>
      <c r="G9" s="456"/>
      <c r="H9" s="456"/>
      <c r="I9" s="457"/>
    </row>
    <row r="10" spans="1:10" s="3" customFormat="1" ht="15.75" customHeight="1">
      <c r="A10" s="127">
        <v>44609</v>
      </c>
      <c r="B10" s="458" t="s">
        <v>315</v>
      </c>
      <c r="C10" s="456"/>
      <c r="D10" s="456"/>
      <c r="E10" s="456"/>
      <c r="F10" s="456"/>
      <c r="G10" s="456"/>
      <c r="H10" s="456"/>
      <c r="I10" s="457"/>
    </row>
    <row r="11" spans="1:10" s="3" customFormat="1" ht="15.75" customHeight="1">
      <c r="A11" s="127">
        <v>44614</v>
      </c>
      <c r="B11" s="458" t="s">
        <v>313</v>
      </c>
      <c r="C11" s="456"/>
      <c r="D11" s="456"/>
      <c r="E11" s="456"/>
      <c r="F11" s="456"/>
      <c r="G11" s="456"/>
      <c r="H11" s="456"/>
      <c r="I11" s="457"/>
    </row>
    <row r="12" spans="1:10" s="3" customFormat="1" ht="15.75" customHeight="1">
      <c r="A12" s="127">
        <v>44636</v>
      </c>
      <c r="B12" s="458" t="s">
        <v>316</v>
      </c>
      <c r="C12" s="456"/>
      <c r="D12" s="456"/>
      <c r="E12" s="456"/>
      <c r="F12" s="456"/>
      <c r="G12" s="456"/>
      <c r="H12" s="456"/>
      <c r="I12" s="457"/>
    </row>
    <row r="13" spans="1:10" s="3" customFormat="1" ht="15.75" customHeight="1">
      <c r="A13" s="127">
        <v>44637</v>
      </c>
      <c r="B13" s="458" t="s">
        <v>317</v>
      </c>
      <c r="C13" s="456"/>
      <c r="D13" s="456"/>
      <c r="E13" s="456"/>
      <c r="F13" s="456"/>
      <c r="G13" s="456"/>
      <c r="H13" s="456"/>
      <c r="I13" s="457"/>
    </row>
    <row r="14" spans="1:10" s="3" customFormat="1" ht="15.75" customHeight="1">
      <c r="A14" s="127">
        <v>44637</v>
      </c>
      <c r="B14" s="458" t="s">
        <v>318</v>
      </c>
      <c r="C14" s="456"/>
      <c r="D14" s="456"/>
      <c r="E14" s="456"/>
      <c r="F14" s="456"/>
      <c r="G14" s="456"/>
      <c r="H14" s="456"/>
      <c r="I14" s="457"/>
    </row>
    <row r="15" spans="1:10" s="3" customFormat="1" ht="15.75" customHeight="1">
      <c r="A15" s="127">
        <v>44644</v>
      </c>
      <c r="B15" s="458" t="s">
        <v>319</v>
      </c>
      <c r="C15" s="456"/>
      <c r="D15" s="456"/>
      <c r="E15" s="456"/>
      <c r="F15" s="456"/>
      <c r="G15" s="456"/>
      <c r="H15" s="456"/>
      <c r="I15" s="457"/>
    </row>
    <row r="16" spans="1:10" s="3" customFormat="1" ht="15.75" customHeight="1">
      <c r="A16" s="127">
        <v>44649</v>
      </c>
      <c r="B16" s="458" t="s">
        <v>313</v>
      </c>
      <c r="C16" s="456"/>
      <c r="D16" s="456"/>
      <c r="E16" s="456"/>
      <c r="F16" s="456"/>
      <c r="G16" s="456"/>
      <c r="H16" s="456"/>
      <c r="I16" s="457"/>
    </row>
    <row r="17" spans="1:9" s="3" customFormat="1" ht="15.75" customHeight="1">
      <c r="A17" s="127">
        <v>44650</v>
      </c>
      <c r="B17" s="458" t="s">
        <v>319</v>
      </c>
      <c r="C17" s="456"/>
      <c r="D17" s="456"/>
      <c r="E17" s="456"/>
      <c r="F17" s="456"/>
      <c r="G17" s="456"/>
      <c r="H17" s="456"/>
      <c r="I17" s="457"/>
    </row>
    <row r="18" spans="1:9" s="3" customFormat="1" ht="15.75" customHeight="1">
      <c r="A18" s="127">
        <v>44651</v>
      </c>
      <c r="B18" s="458" t="s">
        <v>313</v>
      </c>
      <c r="C18" s="456"/>
      <c r="D18" s="456"/>
      <c r="E18" s="456"/>
      <c r="F18" s="456"/>
      <c r="G18" s="456"/>
      <c r="H18" s="456"/>
      <c r="I18" s="457"/>
    </row>
    <row r="19" spans="1:9" s="3" customFormat="1" ht="15.75" customHeight="1">
      <c r="A19" s="127">
        <v>44656</v>
      </c>
      <c r="B19" s="458" t="s">
        <v>320</v>
      </c>
      <c r="C19" s="456"/>
      <c r="D19" s="456"/>
      <c r="E19" s="456"/>
      <c r="F19" s="456"/>
      <c r="G19" s="456"/>
      <c r="H19" s="456"/>
      <c r="I19" s="457"/>
    </row>
    <row r="20" spans="1:9" s="3" customFormat="1" ht="15.75" customHeight="1">
      <c r="A20" s="127">
        <v>44693</v>
      </c>
      <c r="B20" s="458" t="s">
        <v>321</v>
      </c>
      <c r="C20" s="456"/>
      <c r="D20" s="456"/>
      <c r="E20" s="456"/>
      <c r="F20" s="456"/>
      <c r="G20" s="456"/>
      <c r="H20" s="456"/>
      <c r="I20" s="457"/>
    </row>
    <row r="21" spans="1:9" s="3" customFormat="1" ht="15.75" customHeight="1">
      <c r="A21" s="127">
        <v>44697</v>
      </c>
      <c r="B21" s="458" t="s">
        <v>322</v>
      </c>
      <c r="C21" s="456"/>
      <c r="D21" s="456"/>
      <c r="E21" s="456"/>
      <c r="F21" s="456"/>
      <c r="G21" s="456"/>
      <c r="H21" s="456"/>
      <c r="I21" s="457"/>
    </row>
    <row r="22" spans="1:9" s="3" customFormat="1" ht="15.75" customHeight="1">
      <c r="A22" s="127">
        <v>44700</v>
      </c>
      <c r="B22" s="458" t="s">
        <v>323</v>
      </c>
      <c r="C22" s="456"/>
      <c r="D22" s="456"/>
      <c r="E22" s="456"/>
      <c r="F22" s="456"/>
      <c r="G22" s="456"/>
      <c r="H22" s="456"/>
      <c r="I22" s="457"/>
    </row>
    <row r="23" spans="1:9" s="3" customFormat="1" ht="15.75" customHeight="1">
      <c r="A23" s="127">
        <v>44705</v>
      </c>
      <c r="B23" s="458" t="s">
        <v>324</v>
      </c>
      <c r="C23" s="456"/>
      <c r="D23" s="456"/>
      <c r="E23" s="456"/>
      <c r="F23" s="456"/>
      <c r="G23" s="456"/>
      <c r="H23" s="456"/>
      <c r="I23" s="457"/>
    </row>
    <row r="24" spans="1:9" s="3" customFormat="1" ht="15.75" customHeight="1">
      <c r="A24" s="127">
        <v>44711</v>
      </c>
      <c r="B24" s="458" t="s">
        <v>313</v>
      </c>
      <c r="C24" s="456"/>
      <c r="D24" s="456"/>
      <c r="E24" s="456"/>
      <c r="F24" s="456"/>
      <c r="G24" s="456"/>
      <c r="H24" s="456"/>
      <c r="I24" s="457"/>
    </row>
    <row r="25" spans="1:9" s="3" customFormat="1" ht="15.75" customHeight="1">
      <c r="A25" s="127">
        <v>44712</v>
      </c>
      <c r="B25" s="458" t="s">
        <v>313</v>
      </c>
      <c r="C25" s="456"/>
      <c r="D25" s="456"/>
      <c r="E25" s="456"/>
      <c r="F25" s="456"/>
      <c r="G25" s="456"/>
      <c r="H25" s="456"/>
      <c r="I25" s="457"/>
    </row>
    <row r="26" spans="1:9" s="3" customFormat="1" ht="15.75" customHeight="1">
      <c r="A26" s="127">
        <v>44718</v>
      </c>
      <c r="B26" s="458" t="s">
        <v>325</v>
      </c>
      <c r="C26" s="456"/>
      <c r="D26" s="456"/>
      <c r="E26" s="456"/>
      <c r="F26" s="456"/>
      <c r="G26" s="456"/>
      <c r="H26" s="456"/>
      <c r="I26" s="457"/>
    </row>
    <row r="27" spans="1:9" s="3" customFormat="1" ht="15.75" customHeight="1">
      <c r="A27" s="127">
        <v>44718</v>
      </c>
      <c r="B27" s="458" t="s">
        <v>326</v>
      </c>
      <c r="C27" s="456"/>
      <c r="D27" s="456"/>
      <c r="E27" s="456"/>
      <c r="F27" s="456"/>
      <c r="G27" s="456"/>
      <c r="H27" s="456"/>
      <c r="I27" s="457"/>
    </row>
    <row r="28" spans="1:9" s="3" customFormat="1" ht="15.75" customHeight="1">
      <c r="A28" s="127">
        <v>44719</v>
      </c>
      <c r="B28" s="458" t="s">
        <v>327</v>
      </c>
      <c r="C28" s="456"/>
      <c r="D28" s="456"/>
      <c r="E28" s="456"/>
      <c r="F28" s="456"/>
      <c r="G28" s="456"/>
      <c r="H28" s="456"/>
      <c r="I28" s="457"/>
    </row>
    <row r="29" spans="1:9" s="3" customFormat="1" ht="15.75" customHeight="1">
      <c r="A29" s="127">
        <v>44722</v>
      </c>
      <c r="B29" s="458" t="s">
        <v>328</v>
      </c>
      <c r="C29" s="456"/>
      <c r="D29" s="456"/>
      <c r="E29" s="456"/>
      <c r="F29" s="456"/>
      <c r="G29" s="456"/>
      <c r="H29" s="456"/>
      <c r="I29" s="457"/>
    </row>
    <row r="30" spans="1:9" s="3" customFormat="1" ht="15.75" customHeight="1">
      <c r="A30" s="127">
        <v>44723</v>
      </c>
      <c r="B30" s="458" t="s">
        <v>329</v>
      </c>
      <c r="C30" s="456"/>
      <c r="D30" s="456"/>
      <c r="E30" s="456"/>
      <c r="F30" s="456"/>
      <c r="G30" s="456"/>
      <c r="H30" s="456"/>
      <c r="I30" s="457"/>
    </row>
    <row r="31" spans="1:9" s="3" customFormat="1" ht="15.75" customHeight="1">
      <c r="A31" s="127">
        <v>44725</v>
      </c>
      <c r="B31" s="458" t="s">
        <v>330</v>
      </c>
      <c r="C31" s="456"/>
      <c r="D31" s="456"/>
      <c r="E31" s="456"/>
      <c r="F31" s="456"/>
      <c r="G31" s="456"/>
      <c r="H31" s="456"/>
      <c r="I31" s="457"/>
    </row>
    <row r="32" spans="1:9" s="3" customFormat="1" ht="15.75" customHeight="1">
      <c r="A32" s="127">
        <v>44725</v>
      </c>
      <c r="B32" s="458" t="s">
        <v>322</v>
      </c>
      <c r="C32" s="456"/>
      <c r="D32" s="456"/>
      <c r="E32" s="456"/>
      <c r="F32" s="456"/>
      <c r="G32" s="456"/>
      <c r="H32" s="456"/>
      <c r="I32" s="457"/>
    </row>
    <row r="33" spans="1:9" s="3" customFormat="1" ht="15.75" customHeight="1">
      <c r="A33" s="127">
        <v>44726</v>
      </c>
      <c r="B33" s="458" t="s">
        <v>331</v>
      </c>
      <c r="C33" s="456"/>
      <c r="D33" s="456"/>
      <c r="E33" s="456"/>
      <c r="F33" s="456"/>
      <c r="G33" s="456"/>
      <c r="H33" s="456"/>
      <c r="I33" s="457"/>
    </row>
    <row r="34" spans="1:9" s="3" customFormat="1" ht="15.75" customHeight="1">
      <c r="A34" s="127">
        <v>44726</v>
      </c>
      <c r="B34" s="458" t="s">
        <v>332</v>
      </c>
      <c r="C34" s="456"/>
      <c r="D34" s="456"/>
      <c r="E34" s="456"/>
      <c r="F34" s="456"/>
      <c r="G34" s="456"/>
      <c r="H34" s="456"/>
      <c r="I34" s="457"/>
    </row>
    <row r="35" spans="1:9" s="3" customFormat="1" ht="15.75" customHeight="1">
      <c r="A35" s="127">
        <v>44728</v>
      </c>
      <c r="B35" s="458" t="s">
        <v>333</v>
      </c>
      <c r="C35" s="456"/>
      <c r="D35" s="456"/>
      <c r="E35" s="456"/>
      <c r="F35" s="456"/>
      <c r="G35" s="456"/>
      <c r="H35" s="456"/>
      <c r="I35" s="457"/>
    </row>
    <row r="36" spans="1:9" s="3" customFormat="1" ht="15.75" customHeight="1">
      <c r="A36" s="127">
        <v>44739</v>
      </c>
      <c r="B36" s="458" t="s">
        <v>334</v>
      </c>
      <c r="C36" s="456"/>
      <c r="D36" s="456"/>
      <c r="E36" s="456"/>
      <c r="F36" s="456"/>
      <c r="G36" s="456"/>
      <c r="H36" s="456"/>
      <c r="I36" s="457"/>
    </row>
    <row r="37" spans="1:9" s="3" customFormat="1" ht="15.75" customHeight="1">
      <c r="A37" s="127">
        <v>44740</v>
      </c>
      <c r="B37" s="458" t="s">
        <v>313</v>
      </c>
      <c r="C37" s="456"/>
      <c r="D37" s="456"/>
      <c r="E37" s="456"/>
      <c r="F37" s="456"/>
      <c r="G37" s="456"/>
      <c r="H37" s="456"/>
      <c r="I37" s="457"/>
    </row>
    <row r="38" spans="1:9" s="3" customFormat="1" ht="15.75" customHeight="1">
      <c r="A38" s="127">
        <v>44740</v>
      </c>
      <c r="B38" s="458" t="s">
        <v>335</v>
      </c>
      <c r="C38" s="456"/>
      <c r="D38" s="456"/>
      <c r="E38" s="456"/>
      <c r="F38" s="456"/>
      <c r="G38" s="456"/>
      <c r="H38" s="456"/>
      <c r="I38" s="457"/>
    </row>
    <row r="39" spans="1:9" s="3" customFormat="1" ht="15.75" customHeight="1">
      <c r="A39" s="127">
        <v>44742</v>
      </c>
      <c r="B39" s="458" t="s">
        <v>336</v>
      </c>
      <c r="C39" s="456"/>
      <c r="D39" s="456"/>
      <c r="E39" s="456"/>
      <c r="F39" s="456"/>
      <c r="G39" s="456"/>
      <c r="H39" s="456"/>
      <c r="I39" s="457"/>
    </row>
    <row r="40" spans="1:9" s="3" customFormat="1" ht="15.75" customHeight="1">
      <c r="A40" s="127">
        <v>44743</v>
      </c>
      <c r="B40" s="458" t="s">
        <v>337</v>
      </c>
      <c r="C40" s="456"/>
      <c r="D40" s="456"/>
      <c r="E40" s="456"/>
      <c r="F40" s="456"/>
      <c r="G40" s="456"/>
      <c r="H40" s="456"/>
      <c r="I40" s="457"/>
    </row>
    <row r="41" spans="1:9" s="3" customFormat="1" ht="15.75" customHeight="1">
      <c r="A41" s="127">
        <v>44767</v>
      </c>
      <c r="B41" s="458" t="s">
        <v>338</v>
      </c>
      <c r="C41" s="456"/>
      <c r="D41" s="456"/>
      <c r="E41" s="456"/>
      <c r="F41" s="456"/>
      <c r="G41" s="456"/>
      <c r="H41" s="456"/>
      <c r="I41" s="457"/>
    </row>
    <row r="42" spans="1:9" s="3" customFormat="1" ht="15.75" customHeight="1">
      <c r="A42" s="127">
        <v>44768</v>
      </c>
      <c r="B42" s="458" t="s">
        <v>339</v>
      </c>
      <c r="C42" s="456"/>
      <c r="D42" s="456"/>
      <c r="E42" s="456"/>
      <c r="F42" s="456"/>
      <c r="G42" s="456"/>
      <c r="H42" s="456"/>
      <c r="I42" s="457"/>
    </row>
    <row r="43" spans="1:9" s="3" customFormat="1" ht="15.75" customHeight="1">
      <c r="A43" s="127">
        <v>44768</v>
      </c>
      <c r="B43" s="458" t="s">
        <v>313</v>
      </c>
      <c r="C43" s="456"/>
      <c r="D43" s="456"/>
      <c r="E43" s="456"/>
      <c r="F43" s="456"/>
      <c r="G43" s="456"/>
      <c r="H43" s="456"/>
      <c r="I43" s="457"/>
    </row>
    <row r="44" spans="1:9" s="3" customFormat="1" ht="15.75" customHeight="1">
      <c r="A44" s="127">
        <v>44769</v>
      </c>
      <c r="B44" s="458" t="s">
        <v>340</v>
      </c>
      <c r="C44" s="456"/>
      <c r="D44" s="456"/>
      <c r="E44" s="456"/>
      <c r="F44" s="456"/>
      <c r="G44" s="456"/>
      <c r="H44" s="456"/>
      <c r="I44" s="457"/>
    </row>
    <row r="45" spans="1:9" s="3" customFormat="1" ht="15.75" customHeight="1">
      <c r="A45" s="127">
        <v>44775</v>
      </c>
      <c r="B45" s="458" t="s">
        <v>341</v>
      </c>
      <c r="C45" s="456"/>
      <c r="D45" s="456"/>
      <c r="E45" s="456"/>
      <c r="F45" s="456"/>
      <c r="G45" s="456"/>
      <c r="H45" s="456"/>
      <c r="I45" s="457"/>
    </row>
    <row r="46" spans="1:9" s="3" customFormat="1" ht="15.75" customHeight="1">
      <c r="A46" s="127">
        <v>44777</v>
      </c>
      <c r="B46" s="458" t="s">
        <v>342</v>
      </c>
      <c r="C46" s="456"/>
      <c r="D46" s="456"/>
      <c r="E46" s="456"/>
      <c r="F46" s="456"/>
      <c r="G46" s="456"/>
      <c r="H46" s="456"/>
      <c r="I46" s="457"/>
    </row>
    <row r="47" spans="1:9" s="3" customFormat="1" ht="15.75" customHeight="1">
      <c r="A47" s="127">
        <v>44782</v>
      </c>
      <c r="B47" s="458" t="s">
        <v>343</v>
      </c>
      <c r="C47" s="456"/>
      <c r="D47" s="456"/>
      <c r="E47" s="456"/>
      <c r="F47" s="456"/>
      <c r="G47" s="456"/>
      <c r="H47" s="456"/>
      <c r="I47" s="457"/>
    </row>
    <row r="48" spans="1:9" s="3" customFormat="1" ht="15.75" customHeight="1">
      <c r="A48" s="127">
        <v>44789</v>
      </c>
      <c r="B48" s="458" t="s">
        <v>344</v>
      </c>
      <c r="C48" s="456"/>
      <c r="D48" s="456"/>
      <c r="E48" s="456"/>
      <c r="F48" s="456"/>
      <c r="G48" s="456"/>
      <c r="H48" s="456"/>
      <c r="I48" s="457"/>
    </row>
    <row r="49" spans="1:9" s="3" customFormat="1" ht="15.75" customHeight="1">
      <c r="A49" s="127">
        <v>44790</v>
      </c>
      <c r="B49" s="458" t="s">
        <v>345</v>
      </c>
      <c r="C49" s="456"/>
      <c r="D49" s="456"/>
      <c r="E49" s="456"/>
      <c r="F49" s="456"/>
      <c r="G49" s="456"/>
      <c r="H49" s="456"/>
      <c r="I49" s="457"/>
    </row>
    <row r="50" spans="1:9" s="3" customFormat="1" ht="15.75" customHeight="1">
      <c r="A50" s="127">
        <v>44792</v>
      </c>
      <c r="B50" s="458" t="s">
        <v>313</v>
      </c>
      <c r="C50" s="456"/>
      <c r="D50" s="456"/>
      <c r="E50" s="456"/>
      <c r="F50" s="456"/>
      <c r="G50" s="456"/>
      <c r="H50" s="456"/>
      <c r="I50" s="457"/>
    </row>
    <row r="51" spans="1:9" s="3" customFormat="1" ht="15.75" customHeight="1">
      <c r="A51" s="127">
        <v>44796</v>
      </c>
      <c r="B51" s="458" t="s">
        <v>346</v>
      </c>
      <c r="C51" s="456"/>
      <c r="D51" s="456"/>
      <c r="E51" s="456"/>
      <c r="F51" s="456"/>
      <c r="G51" s="456"/>
      <c r="H51" s="456"/>
      <c r="I51" s="457"/>
    </row>
    <row r="52" spans="1:9" s="3" customFormat="1" ht="15.75" customHeight="1">
      <c r="A52" s="127">
        <v>44803</v>
      </c>
      <c r="B52" s="458" t="s">
        <v>313</v>
      </c>
      <c r="C52" s="456"/>
      <c r="D52" s="456"/>
      <c r="E52" s="456"/>
      <c r="F52" s="456"/>
      <c r="G52" s="456"/>
      <c r="H52" s="456"/>
      <c r="I52" s="457"/>
    </row>
    <row r="53" spans="1:9" s="3" customFormat="1" ht="15.75" customHeight="1">
      <c r="A53" s="128">
        <v>44804</v>
      </c>
      <c r="B53" s="458" t="s">
        <v>347</v>
      </c>
      <c r="C53" s="456"/>
      <c r="D53" s="456"/>
      <c r="E53" s="456"/>
      <c r="F53" s="456"/>
      <c r="G53" s="456"/>
      <c r="H53" s="456"/>
      <c r="I53" s="457"/>
    </row>
    <row r="54" spans="1:9" s="3" customFormat="1" ht="15.75" customHeight="1">
      <c r="A54" s="129">
        <v>44809</v>
      </c>
      <c r="B54" s="458" t="s">
        <v>348</v>
      </c>
      <c r="C54" s="456"/>
      <c r="D54" s="456"/>
      <c r="E54" s="456"/>
      <c r="F54" s="456"/>
      <c r="G54" s="456"/>
      <c r="H54" s="456"/>
      <c r="I54" s="457"/>
    </row>
    <row r="55" spans="1:9" s="3" customFormat="1" ht="15.75" customHeight="1">
      <c r="A55" s="126">
        <v>44825</v>
      </c>
      <c r="B55" s="458" t="s">
        <v>349</v>
      </c>
      <c r="C55" s="456"/>
      <c r="D55" s="456"/>
      <c r="E55" s="456"/>
      <c r="F55" s="456"/>
      <c r="G55" s="456"/>
      <c r="H55" s="456"/>
      <c r="I55" s="457"/>
    </row>
    <row r="56" spans="1:9" s="3" customFormat="1" ht="15.75" customHeight="1">
      <c r="A56" s="127">
        <v>44826</v>
      </c>
      <c r="B56" s="458" t="s">
        <v>350</v>
      </c>
      <c r="C56" s="456"/>
      <c r="D56" s="456"/>
      <c r="E56" s="456"/>
      <c r="F56" s="456"/>
      <c r="G56" s="456"/>
      <c r="H56" s="456"/>
      <c r="I56" s="457"/>
    </row>
    <row r="57" spans="1:9" s="3" customFormat="1" ht="15.75" customHeight="1">
      <c r="A57" s="127">
        <v>44828</v>
      </c>
      <c r="B57" s="458" t="s">
        <v>351</v>
      </c>
      <c r="C57" s="456"/>
      <c r="D57" s="456"/>
      <c r="E57" s="456"/>
      <c r="F57" s="456"/>
      <c r="G57" s="456"/>
      <c r="H57" s="456"/>
      <c r="I57" s="457"/>
    </row>
    <row r="58" spans="1:9" s="3" customFormat="1" ht="15.75" customHeight="1">
      <c r="A58" s="127">
        <v>44831</v>
      </c>
      <c r="B58" s="458" t="s">
        <v>313</v>
      </c>
      <c r="C58" s="456"/>
      <c r="D58" s="456"/>
      <c r="E58" s="456"/>
      <c r="F58" s="456"/>
      <c r="G58" s="456"/>
      <c r="H58" s="456"/>
      <c r="I58" s="457"/>
    </row>
    <row r="59" spans="1:9" s="3" customFormat="1" ht="15.75" customHeight="1">
      <c r="A59" s="128">
        <v>44832</v>
      </c>
      <c r="B59" s="458" t="s">
        <v>352</v>
      </c>
      <c r="C59" s="456"/>
      <c r="D59" s="456"/>
      <c r="E59" s="456"/>
      <c r="F59" s="456"/>
      <c r="G59" s="456"/>
      <c r="H59" s="456"/>
      <c r="I59" s="457"/>
    </row>
    <row r="60" spans="1:9" s="3" customFormat="1" ht="15.75" customHeight="1">
      <c r="A60" s="126">
        <v>44851</v>
      </c>
      <c r="B60" s="458" t="s">
        <v>353</v>
      </c>
      <c r="C60" s="456"/>
      <c r="D60" s="456"/>
      <c r="E60" s="456"/>
      <c r="F60" s="456"/>
      <c r="G60" s="456"/>
      <c r="H60" s="456"/>
      <c r="I60" s="457"/>
    </row>
    <row r="61" spans="1:9" s="3" customFormat="1" ht="15.75" customHeight="1">
      <c r="A61" s="127">
        <v>44852</v>
      </c>
      <c r="B61" s="458" t="s">
        <v>354</v>
      </c>
      <c r="C61" s="456"/>
      <c r="D61" s="456"/>
      <c r="E61" s="456"/>
      <c r="F61" s="456"/>
      <c r="G61" s="456"/>
      <c r="H61" s="456"/>
      <c r="I61" s="457"/>
    </row>
    <row r="62" spans="1:9" s="3" customFormat="1" ht="15.75" customHeight="1">
      <c r="A62" s="127">
        <v>44854</v>
      </c>
      <c r="B62" s="458" t="s">
        <v>355</v>
      </c>
      <c r="C62" s="456"/>
      <c r="D62" s="456"/>
      <c r="E62" s="456"/>
      <c r="F62" s="456"/>
      <c r="G62" s="456"/>
      <c r="H62" s="456"/>
      <c r="I62" s="457"/>
    </row>
    <row r="63" spans="1:9" s="3" customFormat="1" ht="15.75" customHeight="1">
      <c r="A63" s="127">
        <v>44854</v>
      </c>
      <c r="B63" s="458" t="s">
        <v>356</v>
      </c>
      <c r="C63" s="456"/>
      <c r="D63" s="456"/>
      <c r="E63" s="456"/>
      <c r="F63" s="456"/>
      <c r="G63" s="456"/>
      <c r="H63" s="456"/>
      <c r="I63" s="457"/>
    </row>
    <row r="64" spans="1:9" s="3" customFormat="1" ht="15.75" customHeight="1">
      <c r="A64" s="127">
        <v>44858</v>
      </c>
      <c r="B64" s="458" t="s">
        <v>357</v>
      </c>
      <c r="C64" s="456"/>
      <c r="D64" s="456"/>
      <c r="E64" s="456"/>
      <c r="F64" s="456"/>
      <c r="G64" s="456"/>
      <c r="H64" s="456"/>
      <c r="I64" s="457"/>
    </row>
    <row r="65" spans="1:9" s="3" customFormat="1" ht="15.75" customHeight="1">
      <c r="A65" s="127">
        <v>44859</v>
      </c>
      <c r="B65" s="458" t="s">
        <v>313</v>
      </c>
      <c r="C65" s="456"/>
      <c r="D65" s="456"/>
      <c r="E65" s="456"/>
      <c r="F65" s="456"/>
      <c r="G65" s="456"/>
      <c r="H65" s="456"/>
      <c r="I65" s="457"/>
    </row>
    <row r="66" spans="1:9" s="3" customFormat="1" ht="15.75" customHeight="1">
      <c r="A66" s="127">
        <v>44859</v>
      </c>
      <c r="B66" s="458" t="s">
        <v>358</v>
      </c>
      <c r="C66" s="456"/>
      <c r="D66" s="456"/>
      <c r="E66" s="456"/>
      <c r="F66" s="456"/>
      <c r="G66" s="456"/>
      <c r="H66" s="456"/>
      <c r="I66" s="457"/>
    </row>
    <row r="67" spans="1:9" s="3" customFormat="1" ht="15.75" customHeight="1">
      <c r="A67" s="127">
        <v>44859</v>
      </c>
      <c r="B67" s="458" t="s">
        <v>359</v>
      </c>
      <c r="C67" s="456"/>
      <c r="D67" s="456"/>
      <c r="E67" s="456"/>
      <c r="F67" s="456"/>
      <c r="G67" s="456"/>
      <c r="H67" s="456"/>
      <c r="I67" s="457"/>
    </row>
    <row r="68" spans="1:9" s="3" customFormat="1" ht="15.75" customHeight="1">
      <c r="A68" s="127">
        <v>44860</v>
      </c>
      <c r="B68" s="458" t="s">
        <v>360</v>
      </c>
      <c r="C68" s="456"/>
      <c r="D68" s="456"/>
      <c r="E68" s="456"/>
      <c r="F68" s="456"/>
      <c r="G68" s="456"/>
      <c r="H68" s="456"/>
      <c r="I68" s="457"/>
    </row>
    <row r="69" spans="1:9" s="3" customFormat="1" ht="15.75" customHeight="1">
      <c r="A69" s="127">
        <v>44866</v>
      </c>
      <c r="B69" s="458" t="s">
        <v>361</v>
      </c>
      <c r="C69" s="456"/>
      <c r="D69" s="456"/>
      <c r="E69" s="456"/>
      <c r="F69" s="456"/>
      <c r="G69" s="456"/>
      <c r="H69" s="456"/>
      <c r="I69" s="457"/>
    </row>
    <row r="70" spans="1:9" s="3" customFormat="1" ht="15.75" customHeight="1">
      <c r="A70" s="127">
        <v>44866</v>
      </c>
      <c r="B70" s="458" t="s">
        <v>362</v>
      </c>
      <c r="C70" s="456"/>
      <c r="D70" s="456"/>
      <c r="E70" s="456"/>
      <c r="F70" s="456"/>
      <c r="G70" s="456"/>
      <c r="H70" s="456"/>
      <c r="I70" s="457"/>
    </row>
    <row r="71" spans="1:9" s="3" customFormat="1" ht="15.75" customHeight="1">
      <c r="A71" s="127">
        <v>44867</v>
      </c>
      <c r="B71" s="458" t="s">
        <v>363</v>
      </c>
      <c r="C71" s="456"/>
      <c r="D71" s="456"/>
      <c r="E71" s="456"/>
      <c r="F71" s="456"/>
      <c r="G71" s="456"/>
      <c r="H71" s="456"/>
      <c r="I71" s="457"/>
    </row>
    <row r="72" spans="1:9" s="3" customFormat="1" ht="15.75" customHeight="1">
      <c r="A72" s="127">
        <v>44868</v>
      </c>
      <c r="B72" s="458" t="s">
        <v>364</v>
      </c>
      <c r="C72" s="456"/>
      <c r="D72" s="456"/>
      <c r="E72" s="456"/>
      <c r="F72" s="456"/>
      <c r="G72" s="456"/>
      <c r="H72" s="456"/>
      <c r="I72" s="457"/>
    </row>
    <row r="73" spans="1:9" s="3" customFormat="1" ht="15.75" customHeight="1">
      <c r="A73" s="128">
        <v>44874</v>
      </c>
      <c r="B73" s="458" t="s">
        <v>365</v>
      </c>
      <c r="C73" s="456"/>
      <c r="D73" s="456"/>
      <c r="E73" s="456"/>
      <c r="F73" s="456"/>
      <c r="G73" s="456"/>
      <c r="H73" s="456"/>
      <c r="I73" s="457"/>
    </row>
    <row r="74" spans="1:9" s="3" customFormat="1" ht="15.75" customHeight="1">
      <c r="A74" s="130">
        <v>44879</v>
      </c>
      <c r="B74" s="456" t="s">
        <v>366</v>
      </c>
      <c r="C74" s="456"/>
      <c r="D74" s="456"/>
      <c r="E74" s="456"/>
      <c r="F74" s="456"/>
      <c r="G74" s="456"/>
      <c r="H74" s="456"/>
      <c r="I74" s="457"/>
    </row>
    <row r="75" spans="1:9" s="3" customFormat="1" ht="15.75" customHeight="1">
      <c r="A75" s="128">
        <v>44881</v>
      </c>
      <c r="B75" s="458" t="s">
        <v>362</v>
      </c>
      <c r="C75" s="456"/>
      <c r="D75" s="456"/>
      <c r="E75" s="456"/>
      <c r="F75" s="456"/>
      <c r="G75" s="456"/>
      <c r="H75" s="456"/>
      <c r="I75" s="457"/>
    </row>
    <row r="76" spans="1:9" s="3" customFormat="1" ht="15.75" customHeight="1">
      <c r="A76" s="130">
        <v>44882</v>
      </c>
      <c r="B76" s="456" t="s">
        <v>313</v>
      </c>
      <c r="C76" s="456"/>
      <c r="D76" s="456"/>
      <c r="E76" s="456"/>
      <c r="F76" s="456"/>
      <c r="G76" s="456"/>
      <c r="H76" s="456"/>
      <c r="I76" s="457"/>
    </row>
    <row r="77" spans="1:9" s="3" customFormat="1" ht="15.75" customHeight="1">
      <c r="A77" s="128">
        <v>44883</v>
      </c>
      <c r="B77" s="458" t="s">
        <v>361</v>
      </c>
      <c r="C77" s="456"/>
      <c r="D77" s="456"/>
      <c r="E77" s="456"/>
      <c r="F77" s="456"/>
      <c r="G77" s="456"/>
      <c r="H77" s="456"/>
      <c r="I77" s="457"/>
    </row>
    <row r="78" spans="1:9" s="3" customFormat="1" ht="15.75" customHeight="1">
      <c r="A78" s="130">
        <v>44888</v>
      </c>
      <c r="B78" s="456" t="s">
        <v>367</v>
      </c>
      <c r="C78" s="456"/>
      <c r="D78" s="456"/>
      <c r="E78" s="456"/>
      <c r="F78" s="456"/>
      <c r="G78" s="456"/>
      <c r="H78" s="456"/>
      <c r="I78" s="457"/>
    </row>
    <row r="79" spans="1:9" s="3" customFormat="1" ht="15.75" customHeight="1">
      <c r="A79" s="128">
        <v>44889</v>
      </c>
      <c r="B79" s="458" t="s">
        <v>368</v>
      </c>
      <c r="C79" s="456"/>
      <c r="D79" s="456"/>
      <c r="E79" s="456"/>
      <c r="F79" s="456"/>
      <c r="G79" s="456"/>
      <c r="H79" s="456"/>
      <c r="I79" s="457"/>
    </row>
    <row r="80" spans="1:9" s="3" customFormat="1" ht="15.75" customHeight="1">
      <c r="A80" s="130">
        <v>44894</v>
      </c>
      <c r="B80" s="456" t="s">
        <v>313</v>
      </c>
      <c r="C80" s="456"/>
      <c r="D80" s="456"/>
      <c r="E80" s="456"/>
      <c r="F80" s="456"/>
      <c r="G80" s="456"/>
      <c r="H80" s="456"/>
      <c r="I80" s="457"/>
    </row>
    <row r="81" spans="1:10" s="3" customFormat="1" ht="15.75" customHeight="1">
      <c r="A81" s="128">
        <v>44894</v>
      </c>
      <c r="B81" s="458" t="s">
        <v>369</v>
      </c>
      <c r="C81" s="456"/>
      <c r="D81" s="456"/>
      <c r="E81" s="456"/>
      <c r="F81" s="456"/>
      <c r="G81" s="456"/>
      <c r="H81" s="456"/>
      <c r="I81" s="457"/>
    </row>
    <row r="82" spans="1:10" s="3" customFormat="1" ht="15.75" customHeight="1">
      <c r="A82" s="130">
        <v>44894</v>
      </c>
      <c r="B82" s="456" t="s">
        <v>313</v>
      </c>
      <c r="C82" s="456"/>
      <c r="D82" s="456"/>
      <c r="E82" s="456"/>
      <c r="F82" s="456"/>
      <c r="G82" s="456"/>
      <c r="H82" s="456"/>
      <c r="I82" s="457"/>
    </row>
    <row r="83" spans="1:10" s="3" customFormat="1" ht="15.75" customHeight="1">
      <c r="A83" s="128">
        <v>44896</v>
      </c>
      <c r="B83" s="458" t="s">
        <v>370</v>
      </c>
      <c r="C83" s="456"/>
      <c r="D83" s="456"/>
      <c r="E83" s="456"/>
      <c r="F83" s="456"/>
      <c r="G83" s="456"/>
      <c r="H83" s="456"/>
      <c r="I83" s="457"/>
    </row>
    <row r="84" spans="1:10" s="3" customFormat="1" ht="15.75" customHeight="1">
      <c r="A84" s="130">
        <v>44900</v>
      </c>
      <c r="B84" s="456" t="s">
        <v>371</v>
      </c>
      <c r="C84" s="456"/>
      <c r="D84" s="456"/>
      <c r="E84" s="456"/>
      <c r="F84" s="456"/>
      <c r="G84" s="456"/>
      <c r="H84" s="456"/>
      <c r="I84" s="457"/>
    </row>
    <row r="85" spans="1:10" s="3" customFormat="1" ht="15.75" customHeight="1">
      <c r="A85" s="128">
        <v>44903</v>
      </c>
      <c r="B85" s="458" t="s">
        <v>372</v>
      </c>
      <c r="C85" s="456"/>
      <c r="D85" s="456"/>
      <c r="E85" s="456"/>
      <c r="F85" s="456"/>
      <c r="G85" s="456"/>
      <c r="H85" s="456"/>
      <c r="I85" s="457"/>
    </row>
    <row r="86" spans="1:10" s="3" customFormat="1" ht="15.75" customHeight="1">
      <c r="A86" s="131">
        <v>44909</v>
      </c>
      <c r="B86" s="456" t="s">
        <v>331</v>
      </c>
      <c r="C86" s="456"/>
      <c r="D86" s="456"/>
      <c r="E86" s="456"/>
      <c r="F86" s="456"/>
      <c r="G86" s="456"/>
      <c r="H86" s="456"/>
      <c r="I86" s="457"/>
    </row>
    <row r="87" spans="1:10" s="3" customFormat="1" ht="15.75" customHeight="1">
      <c r="A87" s="130">
        <v>44909</v>
      </c>
      <c r="B87" s="456" t="s">
        <v>373</v>
      </c>
      <c r="C87" s="456"/>
      <c r="D87" s="456"/>
      <c r="E87" s="456"/>
      <c r="F87" s="456"/>
      <c r="G87" s="456"/>
      <c r="H87" s="456"/>
      <c r="I87" s="457"/>
    </row>
    <row r="88" spans="1:10" s="3" customFormat="1" ht="14.25"/>
    <row r="89" spans="1:10" s="26" customFormat="1" ht="33.75" customHeight="1">
      <c r="A89" s="443" t="s">
        <v>374</v>
      </c>
      <c r="B89" s="444"/>
      <c r="C89" s="444"/>
      <c r="D89" s="444"/>
      <c r="E89" s="444"/>
      <c r="F89" s="444"/>
      <c r="G89" s="444"/>
      <c r="H89" s="444"/>
      <c r="I89" s="445"/>
      <c r="J89" s="132"/>
    </row>
    <row r="90" spans="1:10" ht="15.75" customHeight="1">
      <c r="A90" s="454" t="s">
        <v>51</v>
      </c>
      <c r="B90" s="455"/>
      <c r="C90" s="431" t="s">
        <v>311</v>
      </c>
      <c r="D90" s="432"/>
      <c r="E90" s="432"/>
      <c r="F90" s="432"/>
      <c r="G90" s="432"/>
      <c r="H90" s="432"/>
      <c r="I90" s="432"/>
      <c r="J90" s="62"/>
    </row>
    <row r="91" spans="1:10" ht="15.75" customHeight="1">
      <c r="A91" s="446" t="s">
        <v>375</v>
      </c>
      <c r="B91" s="447"/>
      <c r="C91" s="468" t="s">
        <v>376</v>
      </c>
      <c r="D91" s="469"/>
      <c r="E91" s="469"/>
      <c r="F91" s="469"/>
      <c r="G91" s="469"/>
      <c r="H91" s="469"/>
      <c r="I91" s="470"/>
      <c r="J91" s="62"/>
    </row>
    <row r="92" spans="1:10" ht="15.75" customHeight="1">
      <c r="A92" s="448"/>
      <c r="B92" s="449"/>
      <c r="C92" s="471"/>
      <c r="D92" s="472"/>
      <c r="E92" s="472"/>
      <c r="F92" s="472"/>
      <c r="G92" s="472"/>
      <c r="H92" s="472"/>
      <c r="I92" s="473"/>
      <c r="J92" s="62"/>
    </row>
    <row r="93" spans="1:10" ht="15.75" customHeight="1">
      <c r="A93" s="450" t="s">
        <v>377</v>
      </c>
      <c r="B93" s="451"/>
      <c r="C93" s="474" t="s">
        <v>378</v>
      </c>
      <c r="D93" s="475"/>
      <c r="E93" s="475"/>
      <c r="F93" s="475"/>
      <c r="G93" s="475"/>
      <c r="H93" s="475"/>
      <c r="I93" s="476"/>
      <c r="J93" s="62"/>
    </row>
    <row r="94" spans="1:10" ht="15.75" customHeight="1">
      <c r="A94" s="450"/>
      <c r="B94" s="451"/>
      <c r="C94" s="477"/>
      <c r="D94" s="478"/>
      <c r="E94" s="478"/>
      <c r="F94" s="478"/>
      <c r="G94" s="478"/>
      <c r="H94" s="478"/>
      <c r="I94" s="479"/>
      <c r="J94" s="62"/>
    </row>
    <row r="95" spans="1:10" ht="15.75" customHeight="1">
      <c r="A95" s="448" t="s">
        <v>379</v>
      </c>
      <c r="B95" s="449"/>
      <c r="C95" s="480" t="s">
        <v>331</v>
      </c>
      <c r="D95" s="481"/>
      <c r="E95" s="481"/>
      <c r="F95" s="481"/>
      <c r="G95" s="481"/>
      <c r="H95" s="481"/>
      <c r="I95" s="482"/>
      <c r="J95" s="62"/>
    </row>
    <row r="96" spans="1:10" ht="15.75" customHeight="1">
      <c r="A96" s="452"/>
      <c r="B96" s="453"/>
      <c r="C96" s="464" t="s">
        <v>373</v>
      </c>
      <c r="D96" s="465"/>
      <c r="E96" s="465"/>
      <c r="F96" s="465"/>
      <c r="G96" s="465"/>
      <c r="H96" s="465"/>
      <c r="I96" s="466"/>
      <c r="J96" s="62"/>
    </row>
    <row r="97" spans="1:10" ht="15.75" customHeight="1">
      <c r="A97" s="446" t="s">
        <v>380</v>
      </c>
      <c r="B97" s="447"/>
      <c r="C97" s="459" t="s">
        <v>381</v>
      </c>
      <c r="D97" s="449"/>
      <c r="E97" s="449"/>
      <c r="F97" s="449"/>
      <c r="G97" s="449"/>
      <c r="H97" s="449"/>
      <c r="I97" s="460"/>
      <c r="J97" s="62"/>
    </row>
    <row r="98" spans="1:10" ht="15.75" customHeight="1">
      <c r="A98" s="452"/>
      <c r="B98" s="453"/>
      <c r="C98" s="461"/>
      <c r="D98" s="462"/>
      <c r="E98" s="462"/>
      <c r="F98" s="462"/>
      <c r="G98" s="462"/>
      <c r="H98" s="462"/>
      <c r="I98" s="463"/>
      <c r="J98" s="62"/>
    </row>
    <row r="99" spans="1:10" ht="15.75">
      <c r="A99" s="1"/>
      <c r="B99" s="62"/>
      <c r="C99" s="62"/>
      <c r="D99" s="62"/>
      <c r="E99" s="62"/>
      <c r="F99" s="62"/>
      <c r="G99" s="62"/>
      <c r="H99" s="62"/>
      <c r="I99" s="62"/>
      <c r="J99" s="62"/>
    </row>
    <row r="100" spans="1:10" ht="36.75" customHeight="1">
      <c r="A100" s="443" t="s">
        <v>382</v>
      </c>
      <c r="B100" s="444"/>
      <c r="C100" s="444"/>
      <c r="D100" s="444"/>
      <c r="E100" s="444"/>
      <c r="F100" s="444"/>
      <c r="G100" s="444"/>
      <c r="H100" s="444"/>
      <c r="I100" s="445"/>
      <c r="J100" s="62"/>
    </row>
    <row r="103" spans="1:10">
      <c r="A103" s="62"/>
      <c r="B103" s="62"/>
      <c r="C103" s="62"/>
      <c r="D103" s="62"/>
      <c r="E103" s="62"/>
      <c r="F103" s="62"/>
      <c r="G103" s="62"/>
      <c r="H103" s="62"/>
      <c r="I103" s="62"/>
      <c r="J103" s="62"/>
    </row>
    <row r="105" spans="1:10">
      <c r="A105" s="62"/>
      <c r="B105" s="62"/>
      <c r="C105" s="62"/>
      <c r="D105" s="62"/>
      <c r="E105" s="62"/>
      <c r="F105" s="62"/>
      <c r="G105" s="62"/>
      <c r="H105" s="62"/>
      <c r="I105" s="62"/>
      <c r="J105" s="62"/>
    </row>
    <row r="107" spans="1:10">
      <c r="A107" s="62"/>
      <c r="B107" s="62"/>
      <c r="C107" s="62"/>
      <c r="D107" s="62"/>
      <c r="E107" s="62"/>
      <c r="F107" s="62"/>
      <c r="G107" s="62"/>
      <c r="H107" s="62"/>
      <c r="I107" s="62"/>
      <c r="J107" s="62"/>
    </row>
    <row r="108" spans="1:10">
      <c r="A108" s="62"/>
      <c r="B108" s="62"/>
      <c r="C108" s="62"/>
      <c r="D108" s="62"/>
      <c r="E108" s="62"/>
      <c r="F108" s="62"/>
      <c r="G108" s="62"/>
      <c r="H108" s="62"/>
      <c r="I108" s="62"/>
      <c r="J108" s="62"/>
    </row>
    <row r="109" spans="1:10">
      <c r="A109" s="62"/>
      <c r="B109" s="62"/>
      <c r="C109" s="62"/>
      <c r="D109" s="62"/>
      <c r="E109" s="62"/>
      <c r="F109" s="62"/>
      <c r="G109" s="62"/>
      <c r="H109" s="62"/>
      <c r="I109" s="62"/>
      <c r="J109" s="62"/>
    </row>
    <row r="110" spans="1:10">
      <c r="A110" s="62"/>
      <c r="B110" s="62"/>
      <c r="C110" s="62"/>
      <c r="D110" s="62"/>
      <c r="E110" s="62"/>
      <c r="F110" s="62"/>
      <c r="G110" s="62"/>
      <c r="H110" s="62"/>
      <c r="I110" s="62"/>
      <c r="J110" s="62"/>
    </row>
    <row r="111" spans="1:10">
      <c r="A111" s="62"/>
      <c r="B111" s="62"/>
      <c r="C111" s="62"/>
      <c r="D111" s="62"/>
      <c r="E111" s="62"/>
      <c r="F111" s="62"/>
      <c r="G111" s="62"/>
      <c r="H111" s="62"/>
      <c r="I111" s="62"/>
      <c r="J111" s="62"/>
    </row>
    <row r="112" spans="1:10">
      <c r="A112" s="62"/>
      <c r="B112" s="62"/>
      <c r="C112" s="62"/>
      <c r="D112" s="62"/>
      <c r="E112" s="62"/>
      <c r="F112" s="62"/>
      <c r="G112" s="62"/>
      <c r="H112" s="62"/>
      <c r="I112" s="62"/>
      <c r="J112" s="62"/>
    </row>
    <row r="113" spans="1:10">
      <c r="A113" s="62"/>
      <c r="B113" s="62"/>
      <c r="C113" s="62"/>
      <c r="D113" s="62"/>
      <c r="E113" s="62"/>
      <c r="F113" s="62"/>
      <c r="G113" s="62"/>
      <c r="H113" s="62"/>
      <c r="I113" s="62"/>
      <c r="J113" s="62"/>
    </row>
    <row r="119" spans="1:10">
      <c r="A119" s="62"/>
      <c r="B119" s="62"/>
      <c r="C119" s="62"/>
      <c r="D119" s="62"/>
      <c r="E119" s="62"/>
      <c r="F119" s="62"/>
      <c r="G119" s="62"/>
      <c r="H119" s="62"/>
      <c r="I119" s="62"/>
      <c r="J119" s="62"/>
    </row>
    <row r="121" spans="1:10">
      <c r="A121" s="62"/>
      <c r="B121" s="62"/>
      <c r="C121" s="62"/>
      <c r="D121" s="62"/>
      <c r="E121" s="62"/>
      <c r="F121" s="62"/>
      <c r="G121" s="62"/>
      <c r="H121" s="62"/>
      <c r="I121" s="62"/>
      <c r="J121" s="62"/>
    </row>
    <row r="123" spans="1:10">
      <c r="A123" s="62"/>
      <c r="B123" s="62"/>
      <c r="C123" s="62"/>
      <c r="D123" s="62"/>
      <c r="E123" s="62"/>
      <c r="F123" s="62"/>
      <c r="G123" s="62"/>
      <c r="H123" s="62"/>
      <c r="I123" s="62"/>
      <c r="J123" s="62"/>
    </row>
    <row r="125" spans="1:10">
      <c r="A125" s="62"/>
      <c r="B125" s="62"/>
      <c r="C125" s="62"/>
      <c r="D125" s="62"/>
      <c r="E125" s="62"/>
      <c r="F125" s="62"/>
      <c r="G125" s="62"/>
      <c r="H125" s="62"/>
      <c r="I125" s="62"/>
      <c r="J125" s="62"/>
    </row>
    <row r="127" spans="1:10">
      <c r="A127" s="62"/>
      <c r="B127" s="62"/>
      <c r="C127" s="62"/>
      <c r="D127" s="62"/>
      <c r="E127" s="62"/>
      <c r="F127" s="62"/>
      <c r="G127" s="62"/>
      <c r="H127" s="62"/>
      <c r="I127" s="62"/>
      <c r="J127" s="62"/>
    </row>
    <row r="137" spans="1:10">
      <c r="A137" s="62"/>
      <c r="B137" s="62"/>
      <c r="C137" s="62"/>
      <c r="D137" s="62"/>
      <c r="E137" s="62"/>
      <c r="F137" s="3"/>
      <c r="G137" s="62"/>
      <c r="H137" s="62"/>
      <c r="I137" s="62"/>
      <c r="J137" s="62"/>
    </row>
    <row r="138" spans="1:10">
      <c r="A138" s="62"/>
      <c r="B138" s="62"/>
      <c r="C138" s="62"/>
      <c r="D138" s="62"/>
      <c r="E138" s="62"/>
      <c r="F138" s="62"/>
      <c r="G138" s="62"/>
      <c r="H138" s="62"/>
      <c r="I138" s="62"/>
      <c r="J138" s="62"/>
    </row>
    <row r="142" spans="1:10">
      <c r="A142" s="62"/>
      <c r="B142" s="62"/>
      <c r="C142" s="62"/>
      <c r="D142" s="62"/>
      <c r="E142" s="62"/>
      <c r="F142" s="62"/>
      <c r="G142" s="62"/>
      <c r="H142" s="62"/>
      <c r="I142" s="62"/>
      <c r="J142" s="62"/>
    </row>
  </sheetData>
  <mergeCells count="96">
    <mergeCell ref="A5:I5"/>
    <mergeCell ref="C91:I92"/>
    <mergeCell ref="C93:I94"/>
    <mergeCell ref="C95:I95"/>
    <mergeCell ref="B6:I6"/>
    <mergeCell ref="B76:I76"/>
    <mergeCell ref="B77:I77"/>
    <mergeCell ref="B78:I78"/>
    <mergeCell ref="B79:I79"/>
    <mergeCell ref="B80:I80"/>
    <mergeCell ref="B63:I63"/>
    <mergeCell ref="B64:I64"/>
    <mergeCell ref="B65:I65"/>
    <mergeCell ref="B66:I66"/>
    <mergeCell ref="B67:I67"/>
    <mergeCell ref="B7:I7"/>
    <mergeCell ref="B8:I8"/>
    <mergeCell ref="B9:I9"/>
    <mergeCell ref="B10:I10"/>
    <mergeCell ref="B11:I11"/>
    <mergeCell ref="B12:I12"/>
    <mergeCell ref="B13:I13"/>
    <mergeCell ref="B14:I14"/>
    <mergeCell ref="B15:I15"/>
    <mergeCell ref="B16:I16"/>
    <mergeCell ref="B17:I17"/>
    <mergeCell ref="B18:I18"/>
    <mergeCell ref="B19:I19"/>
    <mergeCell ref="B20:I20"/>
    <mergeCell ref="B73:I73"/>
    <mergeCell ref="B68:I68"/>
    <mergeCell ref="B69:I69"/>
    <mergeCell ref="B53:I53"/>
    <mergeCell ref="B54:I54"/>
    <mergeCell ref="B55:I55"/>
    <mergeCell ref="B56:I56"/>
    <mergeCell ref="B57:I57"/>
    <mergeCell ref="B58:I58"/>
    <mergeCell ref="B59:I59"/>
    <mergeCell ref="B60:I60"/>
    <mergeCell ref="B61:I61"/>
    <mergeCell ref="B62:I62"/>
    <mergeCell ref="B74:I74"/>
    <mergeCell ref="B75:I75"/>
    <mergeCell ref="B70:I70"/>
    <mergeCell ref="B71:I71"/>
    <mergeCell ref="B72:I72"/>
    <mergeCell ref="B50:I50"/>
    <mergeCell ref="B51:I51"/>
    <mergeCell ref="B52:I52"/>
    <mergeCell ref="B47:I47"/>
    <mergeCell ref="B48:I48"/>
    <mergeCell ref="B49:I49"/>
    <mergeCell ref="B44:I44"/>
    <mergeCell ref="B45:I45"/>
    <mergeCell ref="B46:I46"/>
    <mergeCell ref="B41:I41"/>
    <mergeCell ref="B42:I42"/>
    <mergeCell ref="B43:I43"/>
    <mergeCell ref="B31:I31"/>
    <mergeCell ref="B38:I38"/>
    <mergeCell ref="B39:I39"/>
    <mergeCell ref="B40:I40"/>
    <mergeCell ref="B35:I35"/>
    <mergeCell ref="B36:I36"/>
    <mergeCell ref="B37:I37"/>
    <mergeCell ref="B21:I21"/>
    <mergeCell ref="B22:I22"/>
    <mergeCell ref="B81:I81"/>
    <mergeCell ref="B82:I82"/>
    <mergeCell ref="B83:I83"/>
    <mergeCell ref="B26:I26"/>
    <mergeCell ref="B27:I27"/>
    <mergeCell ref="B28:I28"/>
    <mergeCell ref="B23:I23"/>
    <mergeCell ref="B24:I24"/>
    <mergeCell ref="B25:I25"/>
    <mergeCell ref="B32:I32"/>
    <mergeCell ref="B33:I33"/>
    <mergeCell ref="B34:I34"/>
    <mergeCell ref="B29:I29"/>
    <mergeCell ref="B30:I30"/>
    <mergeCell ref="B84:I84"/>
    <mergeCell ref="B85:I85"/>
    <mergeCell ref="B86:I86"/>
    <mergeCell ref="B87:I87"/>
    <mergeCell ref="A97:B98"/>
    <mergeCell ref="C97:I98"/>
    <mergeCell ref="A89:I89"/>
    <mergeCell ref="C96:I96"/>
    <mergeCell ref="A100:I100"/>
    <mergeCell ref="A91:B92"/>
    <mergeCell ref="A93:B94"/>
    <mergeCell ref="A95:B96"/>
    <mergeCell ref="A90:B90"/>
    <mergeCell ref="C90:I90"/>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2CF8C-5A84-41BE-B575-33283D7A64D1}">
  <sheetPr>
    <tabColor rgb="FF00B050"/>
  </sheetPr>
  <dimension ref="A1:O23"/>
  <sheetViews>
    <sheetView workbookViewId="0"/>
  </sheetViews>
  <sheetFormatPr defaultColWidth="8.85546875" defaultRowHeight="15"/>
  <cols>
    <col min="1" max="1" width="29" style="62" customWidth="1"/>
    <col min="2" max="2" width="21.5703125" style="62" customWidth="1"/>
    <col min="3" max="3" width="35.85546875" style="62" customWidth="1"/>
    <col min="4" max="14" width="8.85546875" style="62"/>
    <col min="15" max="15" width="9" style="62" customWidth="1"/>
    <col min="16" max="16384" width="8.85546875" style="62"/>
  </cols>
  <sheetData>
    <row r="1" spans="1:15">
      <c r="A1" s="62" t="str">
        <f>+'Cover Page'!$B$29</f>
        <v>Annual Performance Report 2022</v>
      </c>
      <c r="C1" s="62" t="str">
        <f>+'Cover Page'!$B$33</f>
        <v xml:space="preserve">Thalia Waste Management </v>
      </c>
    </row>
    <row r="2" spans="1:15" ht="10.15" customHeight="1"/>
    <row r="3" spans="1:15" ht="15.6">
      <c r="A3" s="1" t="s">
        <v>383</v>
      </c>
      <c r="E3" s="57" t="s">
        <v>2</v>
      </c>
    </row>
    <row r="4" spans="1:15" ht="9.4" customHeight="1"/>
    <row r="5" spans="1:15">
      <c r="A5" s="487" t="s">
        <v>384</v>
      </c>
      <c r="B5" s="488"/>
      <c r="C5" s="488"/>
    </row>
    <row r="6" spans="1:15" ht="30.75">
      <c r="A6" s="63" t="s">
        <v>385</v>
      </c>
      <c r="B6" s="133" t="s">
        <v>386</v>
      </c>
      <c r="C6" s="134" t="s">
        <v>387</v>
      </c>
    </row>
    <row r="7" spans="1:15" ht="45.75">
      <c r="A7" s="63" t="s">
        <v>388</v>
      </c>
      <c r="B7" s="135" t="s">
        <v>389</v>
      </c>
      <c r="C7" s="136" t="s">
        <v>390</v>
      </c>
    </row>
    <row r="8" spans="1:15" ht="45.75">
      <c r="A8" s="63" t="s">
        <v>391</v>
      </c>
      <c r="B8" s="135" t="s">
        <v>392</v>
      </c>
      <c r="C8" s="136" t="s">
        <v>393</v>
      </c>
    </row>
    <row r="9" spans="1:15" ht="61.5">
      <c r="A9" s="63" t="s">
        <v>394</v>
      </c>
      <c r="B9" s="485" t="s">
        <v>395</v>
      </c>
      <c r="C9" s="489"/>
      <c r="E9" s="484" t="s">
        <v>396</v>
      </c>
      <c r="F9" s="483"/>
      <c r="G9" s="483"/>
      <c r="H9" s="483"/>
      <c r="I9" s="483"/>
      <c r="J9" s="483"/>
      <c r="K9" s="483"/>
      <c r="L9" s="483"/>
      <c r="M9" s="483"/>
      <c r="N9" s="483"/>
      <c r="O9" s="483"/>
    </row>
    <row r="10" spans="1:15" ht="8.65" customHeight="1">
      <c r="A10" s="64"/>
      <c r="B10" s="65"/>
      <c r="C10" s="65"/>
    </row>
    <row r="11" spans="1:15">
      <c r="A11" s="490" t="s">
        <v>397</v>
      </c>
      <c r="B11" s="488"/>
      <c r="C11" s="488"/>
    </row>
    <row r="12" spans="1:15" ht="45.75">
      <c r="A12" s="63" t="s">
        <v>398</v>
      </c>
      <c r="B12" s="133" t="s">
        <v>399</v>
      </c>
      <c r="C12" s="134" t="s">
        <v>400</v>
      </c>
    </row>
    <row r="13" spans="1:15" ht="61.5">
      <c r="A13" s="63" t="s">
        <v>401</v>
      </c>
      <c r="B13" s="485" t="s">
        <v>402</v>
      </c>
      <c r="C13" s="486"/>
      <c r="E13" s="286" t="s">
        <v>403</v>
      </c>
      <c r="F13" s="483"/>
      <c r="G13" s="483"/>
      <c r="H13" s="483"/>
      <c r="I13" s="483"/>
      <c r="J13" s="483"/>
      <c r="K13" s="483"/>
      <c r="L13" s="483"/>
      <c r="M13" s="483"/>
      <c r="N13" s="483"/>
      <c r="O13" s="483"/>
    </row>
    <row r="14" spans="1:15" ht="89.25" customHeight="1">
      <c r="A14" s="63" t="s">
        <v>404</v>
      </c>
      <c r="B14" s="135" t="s">
        <v>405</v>
      </c>
      <c r="C14" s="136" t="s">
        <v>406</v>
      </c>
    </row>
    <row r="15" spans="1:15" ht="6.4" customHeight="1">
      <c r="A15" s="64"/>
      <c r="B15" s="65"/>
      <c r="C15" s="65"/>
    </row>
    <row r="16" spans="1:15" ht="39" customHeight="1">
      <c r="A16" s="487" t="s">
        <v>407</v>
      </c>
      <c r="B16" s="488"/>
      <c r="C16" s="488"/>
    </row>
    <row r="17" spans="1:15" ht="45.75">
      <c r="A17" s="63" t="s">
        <v>408</v>
      </c>
      <c r="B17" s="133" t="s">
        <v>409</v>
      </c>
      <c r="C17" s="137">
        <v>0.51800000000000002</v>
      </c>
    </row>
    <row r="18" spans="1:15" ht="45.75">
      <c r="A18" s="63" t="s">
        <v>410</v>
      </c>
      <c r="B18" s="485" t="s">
        <v>411</v>
      </c>
      <c r="C18" s="486"/>
      <c r="E18" s="286" t="s">
        <v>412</v>
      </c>
      <c r="F18" s="483"/>
      <c r="G18" s="483"/>
      <c r="H18" s="483"/>
      <c r="I18" s="483"/>
      <c r="J18" s="483"/>
      <c r="K18" s="483"/>
      <c r="L18" s="483"/>
      <c r="M18" s="483"/>
      <c r="N18" s="483"/>
      <c r="O18" s="483"/>
    </row>
    <row r="19" spans="1:15" ht="45.75">
      <c r="A19" s="63" t="s">
        <v>413</v>
      </c>
      <c r="B19" s="135" t="s">
        <v>414</v>
      </c>
      <c r="C19" s="136" t="s">
        <v>415</v>
      </c>
    </row>
    <row r="20" spans="1:15" ht="61.5">
      <c r="A20" s="63" t="s">
        <v>416</v>
      </c>
      <c r="B20" s="485" t="s">
        <v>417</v>
      </c>
      <c r="C20" s="486"/>
      <c r="E20" s="286" t="s">
        <v>418</v>
      </c>
      <c r="F20" s="483"/>
      <c r="G20" s="483"/>
      <c r="H20" s="483"/>
      <c r="I20" s="483"/>
      <c r="J20" s="483"/>
      <c r="K20" s="483"/>
      <c r="L20" s="483"/>
      <c r="M20" s="483"/>
      <c r="N20" s="483"/>
      <c r="O20" s="483"/>
    </row>
    <row r="21" spans="1:15" ht="10.15" customHeight="1"/>
    <row r="22" spans="1:15">
      <c r="A22" s="62" t="s">
        <v>419</v>
      </c>
    </row>
    <row r="23" spans="1:15">
      <c r="A23" s="390"/>
      <c r="B23" s="390"/>
      <c r="C23" s="390"/>
    </row>
  </sheetData>
  <mergeCells count="12">
    <mergeCell ref="A23:C23"/>
    <mergeCell ref="A5:C5"/>
    <mergeCell ref="B9:C9"/>
    <mergeCell ref="A11:C11"/>
    <mergeCell ref="B13:C13"/>
    <mergeCell ref="A16:C16"/>
    <mergeCell ref="B18:C18"/>
    <mergeCell ref="E20:O20"/>
    <mergeCell ref="E18:O18"/>
    <mergeCell ref="E13:O13"/>
    <mergeCell ref="E9:O9"/>
    <mergeCell ref="B20:C20"/>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6</xdr:col>
                <xdr:colOff>60960</xdr:colOff>
                <xdr:row>1</xdr:row>
                <xdr:rowOff>38100</xdr:rowOff>
              </from>
              <to>
                <xdr:col>8</xdr:col>
                <xdr:colOff>365760</xdr:colOff>
                <xdr:row>7</xdr:row>
                <xdr:rowOff>110490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2"/>
  <sheetViews>
    <sheetView workbookViewId="0">
      <selection activeCell="H10" sqref="H10"/>
    </sheetView>
  </sheetViews>
  <sheetFormatPr defaultColWidth="9.28515625" defaultRowHeight="15"/>
  <cols>
    <col min="1" max="1" width="9.28515625" style="2" customWidth="1"/>
    <col min="2" max="2" width="14.5703125" style="2" bestFit="1" customWidth="1"/>
    <col min="3" max="3" width="9.28515625" style="2"/>
    <col min="4" max="4" width="17.5703125" style="2" customWidth="1"/>
    <col min="5" max="5" width="9.28515625" style="2" customWidth="1"/>
    <col min="6" max="6" width="21.5703125" style="2" customWidth="1"/>
    <col min="7" max="7" width="10.42578125" style="2" customWidth="1"/>
    <col min="8" max="16384" width="9.28515625" style="2"/>
  </cols>
  <sheetData>
    <row r="1" spans="1:7">
      <c r="A1" s="62" t="str">
        <f>+'Cover Page'!$B$29</f>
        <v>Annual Performance Report 2022</v>
      </c>
      <c r="B1" s="62"/>
      <c r="C1" s="62"/>
      <c r="D1" s="62"/>
      <c r="E1" s="62" t="str">
        <f>+'Cover Page'!$B$33</f>
        <v xml:space="preserve">Thalia Waste Management </v>
      </c>
      <c r="F1" s="62"/>
      <c r="G1" s="62"/>
    </row>
    <row r="3" spans="1:7" ht="15.6">
      <c r="A3" s="1" t="s">
        <v>420</v>
      </c>
      <c r="B3" s="62"/>
      <c r="C3" s="62"/>
      <c r="D3" s="62"/>
      <c r="E3" s="62"/>
      <c r="F3" s="62"/>
      <c r="G3" s="62"/>
    </row>
    <row r="4" spans="1:7" ht="15.6">
      <c r="A4" s="1"/>
      <c r="B4" s="62"/>
      <c r="C4" s="62"/>
      <c r="D4" s="62"/>
      <c r="E4" s="62"/>
      <c r="F4" s="62"/>
      <c r="G4" s="62"/>
    </row>
    <row r="5" spans="1:7" s="3" customFormat="1" ht="21.75" customHeight="1">
      <c r="A5" s="27" t="s">
        <v>421</v>
      </c>
      <c r="B5" s="28"/>
      <c r="C5" s="28"/>
      <c r="D5" s="28"/>
      <c r="E5" s="28"/>
      <c r="F5" s="28"/>
      <c r="G5" s="29"/>
    </row>
    <row r="6" spans="1:7" s="3" customFormat="1" ht="15.75" customHeight="1">
      <c r="A6" s="491" t="s">
        <v>422</v>
      </c>
      <c r="B6" s="492"/>
      <c r="C6" s="492"/>
      <c r="D6" s="492"/>
      <c r="E6" s="492"/>
      <c r="F6" s="492"/>
      <c r="G6" s="493"/>
    </row>
    <row r="7" spans="1:7" s="3" customFormat="1" ht="15.75" customHeight="1">
      <c r="A7" s="494"/>
      <c r="B7" s="495"/>
      <c r="C7" s="495"/>
      <c r="D7" s="495"/>
      <c r="E7" s="495"/>
      <c r="F7" s="495"/>
      <c r="G7" s="496"/>
    </row>
    <row r="8" spans="1:7" s="3" customFormat="1" ht="15.75" customHeight="1">
      <c r="A8" s="497" t="s">
        <v>423</v>
      </c>
      <c r="B8" s="498"/>
      <c r="C8" s="498"/>
      <c r="D8" s="498"/>
      <c r="E8" s="498"/>
      <c r="F8" s="498"/>
      <c r="G8" s="499"/>
    </row>
    <row r="9" spans="1:7" s="3" customFormat="1" ht="15.75" customHeight="1">
      <c r="A9" s="500"/>
      <c r="B9" s="501"/>
      <c r="C9" s="501"/>
      <c r="D9" s="501"/>
      <c r="E9" s="501"/>
      <c r="F9" s="501"/>
      <c r="G9" s="502"/>
    </row>
    <row r="10" spans="1:7" s="3" customFormat="1" ht="15.75" customHeight="1">
      <c r="A10" s="497" t="s">
        <v>424</v>
      </c>
      <c r="B10" s="498"/>
      <c r="C10" s="498"/>
      <c r="D10" s="498"/>
      <c r="E10" s="498"/>
      <c r="F10" s="498"/>
      <c r="G10" s="499"/>
    </row>
    <row r="11" spans="1:7" s="3" customFormat="1" ht="15.75" customHeight="1">
      <c r="A11" s="500"/>
      <c r="B11" s="501"/>
      <c r="C11" s="501"/>
      <c r="D11" s="501"/>
      <c r="E11" s="501"/>
      <c r="F11" s="501"/>
      <c r="G11" s="502"/>
    </row>
    <row r="12" spans="1:7" s="3" customFormat="1" ht="13.9"/>
    <row r="13" spans="1:7" s="26" customFormat="1" ht="33.75" customHeight="1">
      <c r="A13" s="443" t="s">
        <v>425</v>
      </c>
      <c r="B13" s="444"/>
      <c r="C13" s="444"/>
      <c r="D13" s="444"/>
      <c r="E13" s="444"/>
      <c r="F13" s="444"/>
      <c r="G13" s="445"/>
    </row>
    <row r="14" spans="1:7" ht="15.75" customHeight="1">
      <c r="A14" s="454" t="s">
        <v>426</v>
      </c>
      <c r="B14" s="455"/>
      <c r="C14" s="454" t="s">
        <v>311</v>
      </c>
      <c r="D14" s="467"/>
      <c r="E14" s="467"/>
      <c r="F14" s="467"/>
      <c r="G14" s="467"/>
    </row>
    <row r="15" spans="1:7" ht="15.75" customHeight="1">
      <c r="A15" s="268"/>
      <c r="B15" s="270"/>
      <c r="C15" s="503"/>
      <c r="D15" s="504"/>
      <c r="E15" s="504"/>
      <c r="F15" s="504"/>
      <c r="G15" s="505"/>
    </row>
    <row r="16" spans="1:7" ht="15.75" customHeight="1">
      <c r="A16" s="274"/>
      <c r="B16" s="276"/>
      <c r="C16" s="506"/>
      <c r="D16" s="507"/>
      <c r="E16" s="507"/>
      <c r="F16" s="507"/>
      <c r="G16" s="508"/>
    </row>
    <row r="18" spans="1:11">
      <c r="A18" s="78"/>
      <c r="B18" s="78"/>
      <c r="C18" s="78"/>
      <c r="D18" s="78"/>
      <c r="E18" s="78"/>
      <c r="F18" s="78"/>
      <c r="G18" s="78"/>
      <c r="H18" s="62"/>
      <c r="I18" s="62"/>
      <c r="J18" s="62"/>
      <c r="K18" s="62"/>
    </row>
    <row r="19" spans="1:11" s="35" customFormat="1" ht="16.5" customHeight="1">
      <c r="A19" s="511" t="s">
        <v>427</v>
      </c>
      <c r="B19" s="511"/>
      <c r="C19" s="511"/>
      <c r="D19" s="511"/>
      <c r="E19" s="511"/>
      <c r="F19" s="511"/>
      <c r="G19" s="511"/>
    </row>
    <row r="20" spans="1:11" s="12" customFormat="1" ht="17.25" customHeight="1">
      <c r="A20" s="521" t="s">
        <v>428</v>
      </c>
      <c r="B20" s="521"/>
      <c r="C20" s="408" t="s">
        <v>429</v>
      </c>
      <c r="D20" s="408" t="s">
        <v>430</v>
      </c>
      <c r="E20" s="408"/>
      <c r="F20" s="408"/>
      <c r="G20" s="408"/>
      <c r="H20" s="78"/>
      <c r="I20" s="78"/>
      <c r="J20" s="78"/>
      <c r="K20" s="78"/>
    </row>
    <row r="21" spans="1:11" s="12" customFormat="1" ht="17.25" customHeight="1">
      <c r="A21" s="521"/>
      <c r="B21" s="521"/>
      <c r="C21" s="408"/>
      <c r="D21" s="408" t="s">
        <v>431</v>
      </c>
      <c r="E21" s="408"/>
      <c r="F21" s="408" t="s">
        <v>178</v>
      </c>
      <c r="G21" s="408"/>
      <c r="H21" s="78"/>
      <c r="I21" s="78"/>
      <c r="J21" s="78"/>
      <c r="K21" s="78"/>
    </row>
    <row r="22" spans="1:11" s="21" customFormat="1" ht="38.1" customHeight="1">
      <c r="A22" s="379" t="s">
        <v>432</v>
      </c>
      <c r="B22" s="379"/>
      <c r="C22" s="85" t="s">
        <v>433</v>
      </c>
      <c r="D22" s="518">
        <v>3.72</v>
      </c>
      <c r="E22" s="519"/>
      <c r="F22" s="522"/>
      <c r="G22" s="523"/>
      <c r="H22" s="82"/>
      <c r="I22" s="82"/>
      <c r="J22" s="78"/>
      <c r="K22" s="78"/>
    </row>
    <row r="23" spans="1:11" s="21" customFormat="1" ht="38.1" customHeight="1">
      <c r="A23" s="379" t="s">
        <v>434</v>
      </c>
      <c r="B23" s="379"/>
      <c r="C23" s="83" t="s">
        <v>435</v>
      </c>
      <c r="D23" s="518">
        <v>1.4275</v>
      </c>
      <c r="E23" s="519"/>
      <c r="F23" s="522" t="s">
        <v>68</v>
      </c>
      <c r="G23" s="523"/>
      <c r="H23" s="82"/>
      <c r="I23" s="82"/>
      <c r="J23" s="78"/>
      <c r="K23" s="78"/>
    </row>
    <row r="24" spans="1:11" s="21" customFormat="1" ht="38.1" customHeight="1">
      <c r="A24" s="379" t="s">
        <v>436</v>
      </c>
      <c r="B24" s="379"/>
      <c r="C24" s="83" t="s">
        <v>437</v>
      </c>
      <c r="D24" s="509" t="s">
        <v>438</v>
      </c>
      <c r="E24" s="510"/>
      <c r="F24" s="509" t="s">
        <v>438</v>
      </c>
      <c r="G24" s="510"/>
      <c r="H24" s="82"/>
      <c r="I24" s="82"/>
      <c r="J24" s="78"/>
      <c r="K24" s="78"/>
    </row>
    <row r="25" spans="1:11" s="21" customFormat="1" ht="38.1" customHeight="1">
      <c r="A25" s="379" t="s">
        <v>439</v>
      </c>
      <c r="B25" s="379"/>
      <c r="C25" s="83" t="s">
        <v>437</v>
      </c>
      <c r="D25" s="518">
        <v>0</v>
      </c>
      <c r="E25" s="519"/>
      <c r="F25" s="522" t="s">
        <v>68</v>
      </c>
      <c r="G25" s="523"/>
      <c r="H25" s="82"/>
      <c r="I25" s="82"/>
      <c r="J25" s="82"/>
      <c r="K25" s="82"/>
    </row>
    <row r="26" spans="1:11">
      <c r="A26" s="62"/>
      <c r="B26" s="62"/>
      <c r="C26" s="62"/>
      <c r="D26" s="62"/>
      <c r="E26" s="62"/>
      <c r="F26" s="62"/>
      <c r="G26" s="62"/>
      <c r="H26" s="62"/>
      <c r="I26" s="62"/>
      <c r="J26" s="62"/>
      <c r="K26" s="62"/>
    </row>
    <row r="27" spans="1:11">
      <c r="A27" s="520" t="s">
        <v>440</v>
      </c>
      <c r="B27" s="520"/>
      <c r="C27" s="520"/>
      <c r="D27" s="520"/>
      <c r="E27" s="520"/>
      <c r="F27" s="520"/>
      <c r="G27" s="520"/>
      <c r="H27" s="62"/>
      <c r="I27" s="62"/>
      <c r="J27" s="62"/>
      <c r="K27" s="62"/>
    </row>
    <row r="28" spans="1:11" ht="15.75" customHeight="1">
      <c r="A28" s="512" t="s">
        <v>441</v>
      </c>
      <c r="B28" s="513"/>
      <c r="C28" s="513"/>
      <c r="D28" s="513"/>
      <c r="E28" s="513"/>
      <c r="F28" s="513"/>
      <c r="G28" s="514"/>
      <c r="H28" s="62"/>
      <c r="I28" s="62"/>
      <c r="J28" s="62"/>
      <c r="K28" s="62"/>
    </row>
    <row r="29" spans="1:11">
      <c r="A29" s="515" t="s">
        <v>442</v>
      </c>
      <c r="B29" s="516"/>
      <c r="C29" s="516"/>
      <c r="D29" s="516"/>
      <c r="E29" s="516"/>
      <c r="F29" s="516"/>
      <c r="G29" s="517"/>
      <c r="H29" s="62"/>
      <c r="I29" s="62"/>
      <c r="J29" s="62"/>
      <c r="K29" s="62"/>
    </row>
    <row r="30" spans="1:11">
      <c r="A30" s="62"/>
      <c r="B30" s="62"/>
      <c r="C30" s="62"/>
      <c r="D30" s="62"/>
      <c r="E30" s="62"/>
      <c r="F30" s="62"/>
      <c r="G30" s="62"/>
      <c r="H30" s="62"/>
      <c r="I30" s="62"/>
      <c r="J30" s="62"/>
      <c r="K30" s="62"/>
    </row>
    <row r="31" spans="1:11">
      <c r="A31" s="62"/>
      <c r="B31" s="62"/>
      <c r="C31" s="62"/>
      <c r="D31" s="62"/>
      <c r="E31" s="62"/>
      <c r="F31" s="62"/>
      <c r="G31" s="62"/>
      <c r="H31" s="62"/>
      <c r="I31" s="62"/>
      <c r="J31" s="62"/>
      <c r="K31" s="62"/>
    </row>
    <row r="32" spans="1:11">
      <c r="A32" s="62"/>
      <c r="B32" s="62"/>
      <c r="C32" s="62"/>
      <c r="D32" s="62"/>
      <c r="E32" s="62"/>
      <c r="F32" s="62"/>
      <c r="G32" s="62"/>
      <c r="H32" s="62"/>
      <c r="I32" s="62"/>
      <c r="J32" s="62"/>
      <c r="K32" s="62"/>
    </row>
    <row r="37" spans="1:11">
      <c r="A37" s="62"/>
      <c r="B37" s="62"/>
      <c r="C37" s="62"/>
      <c r="D37" s="62"/>
      <c r="E37" s="62"/>
      <c r="F37" s="62"/>
      <c r="G37" s="62"/>
      <c r="H37" s="62"/>
      <c r="I37" s="62"/>
      <c r="J37" s="62"/>
      <c r="K37" s="62"/>
    </row>
    <row r="39" spans="1:11">
      <c r="A39" s="62"/>
      <c r="B39" s="62"/>
      <c r="C39" s="62"/>
      <c r="D39" s="62"/>
      <c r="E39" s="62"/>
      <c r="F39" s="62"/>
      <c r="G39" s="62"/>
      <c r="H39" s="62"/>
      <c r="I39" s="62"/>
      <c r="J39" s="62"/>
      <c r="K39" s="62"/>
    </row>
    <row r="40" spans="1:11">
      <c r="A40" s="62"/>
      <c r="B40" s="62"/>
      <c r="C40" s="62"/>
      <c r="D40" s="62"/>
      <c r="E40" s="62"/>
      <c r="F40" s="62"/>
      <c r="G40" s="62"/>
      <c r="H40" s="62"/>
      <c r="I40" s="62"/>
      <c r="J40" s="62"/>
      <c r="K40" s="62"/>
    </row>
    <row r="41" spans="1:11">
      <c r="A41" s="62"/>
      <c r="B41" s="62"/>
      <c r="C41" s="62"/>
      <c r="D41" s="62"/>
      <c r="E41" s="62"/>
      <c r="F41" s="62"/>
      <c r="G41" s="62"/>
      <c r="H41" s="62"/>
      <c r="I41" s="62"/>
      <c r="J41" s="62"/>
      <c r="K41" s="62"/>
    </row>
    <row r="42" spans="1:11">
      <c r="A42" s="62"/>
      <c r="B42" s="62"/>
      <c r="C42" s="62"/>
      <c r="D42" s="62"/>
      <c r="E42" s="62"/>
      <c r="F42" s="62"/>
      <c r="G42" s="62"/>
      <c r="H42" s="62"/>
      <c r="I42" s="62"/>
      <c r="J42" s="62"/>
      <c r="K42" s="62"/>
    </row>
    <row r="43" spans="1:11">
      <c r="A43" s="62"/>
      <c r="B43" s="62"/>
      <c r="C43" s="62"/>
      <c r="D43" s="62"/>
      <c r="E43" s="62"/>
      <c r="F43" s="62"/>
      <c r="G43" s="62"/>
      <c r="H43" s="62"/>
      <c r="I43" s="62"/>
      <c r="J43" s="62"/>
      <c r="K43" s="62"/>
    </row>
    <row r="44" spans="1:11">
      <c r="A44" s="62"/>
      <c r="B44" s="62"/>
      <c r="C44" s="62"/>
      <c r="D44" s="62"/>
      <c r="E44" s="62"/>
      <c r="F44" s="3"/>
      <c r="G44" s="62"/>
      <c r="H44" s="62"/>
      <c r="I44" s="62"/>
      <c r="J44" s="62"/>
      <c r="K44" s="62"/>
    </row>
    <row r="45" spans="1:11">
      <c r="A45" s="62"/>
      <c r="B45" s="62"/>
      <c r="C45" s="62"/>
      <c r="D45" s="62"/>
      <c r="E45" s="62"/>
      <c r="F45" s="62"/>
      <c r="G45" s="62"/>
      <c r="H45" s="62"/>
      <c r="I45" s="62"/>
      <c r="J45" s="62"/>
      <c r="K45" s="62"/>
    </row>
    <row r="52" spans="1:11">
      <c r="A52" s="62"/>
      <c r="B52" s="62"/>
      <c r="C52" s="62"/>
      <c r="D52" s="62"/>
      <c r="E52" s="62"/>
      <c r="F52" s="62"/>
      <c r="G52" s="62"/>
      <c r="H52" s="62"/>
      <c r="I52" s="62"/>
      <c r="J52" s="62"/>
      <c r="K52" s="62"/>
    </row>
  </sheetData>
  <mergeCells count="29">
    <mergeCell ref="A28:G28"/>
    <mergeCell ref="A29:G29"/>
    <mergeCell ref="D25:E25"/>
    <mergeCell ref="A27:G27"/>
    <mergeCell ref="A20:B21"/>
    <mergeCell ref="A22:B22"/>
    <mergeCell ref="A23:B23"/>
    <mergeCell ref="A24:B24"/>
    <mergeCell ref="A25:B25"/>
    <mergeCell ref="D22:E22"/>
    <mergeCell ref="D23:E23"/>
    <mergeCell ref="F22:G22"/>
    <mergeCell ref="F23:G23"/>
    <mergeCell ref="F24:G24"/>
    <mergeCell ref="F25:G25"/>
    <mergeCell ref="A15:B16"/>
    <mergeCell ref="C15:G16"/>
    <mergeCell ref="D24:E24"/>
    <mergeCell ref="C20:C21"/>
    <mergeCell ref="D21:E21"/>
    <mergeCell ref="F21:G21"/>
    <mergeCell ref="D20:G20"/>
    <mergeCell ref="A19:G19"/>
    <mergeCell ref="A13:G13"/>
    <mergeCell ref="A14:B14"/>
    <mergeCell ref="C14:G14"/>
    <mergeCell ref="A6:G7"/>
    <mergeCell ref="A8:G9"/>
    <mergeCell ref="A10:G11"/>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I66"/>
  <sheetViews>
    <sheetView workbookViewId="0"/>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62" t="str">
        <f>+'Cover Page'!$B$29</f>
        <v>Annual Performance Report 2022</v>
      </c>
      <c r="B1" s="62"/>
      <c r="C1" s="62"/>
      <c r="D1" s="62"/>
      <c r="E1" s="62" t="str">
        <f>+'Cover Page'!$B$33</f>
        <v xml:space="preserve">Thalia Waste Management </v>
      </c>
      <c r="F1" s="62"/>
      <c r="G1" s="62"/>
      <c r="H1" s="62"/>
      <c r="I1" s="62"/>
    </row>
    <row r="3" spans="1:9" ht="15.6">
      <c r="A3" s="1" t="s">
        <v>40</v>
      </c>
      <c r="B3" s="62"/>
      <c r="C3" s="62"/>
      <c r="D3" s="62"/>
      <c r="E3" s="62"/>
      <c r="F3" s="62"/>
      <c r="G3" s="62"/>
      <c r="H3" s="62"/>
      <c r="I3" s="62"/>
    </row>
    <row r="4" spans="1:9" ht="15.6">
      <c r="A4" s="1"/>
      <c r="B4" s="62"/>
      <c r="C4" s="62"/>
      <c r="D4" s="62"/>
      <c r="E4" s="62"/>
      <c r="F4" s="62"/>
      <c r="G4" s="62"/>
      <c r="H4" s="62"/>
      <c r="I4" s="62"/>
    </row>
    <row r="5" spans="1:9" s="3" customFormat="1" ht="21.75" customHeight="1">
      <c r="A5" s="27" t="s">
        <v>421</v>
      </c>
      <c r="B5" s="28"/>
      <c r="C5" s="28"/>
      <c r="D5" s="28"/>
      <c r="E5" s="28"/>
      <c r="F5" s="28"/>
      <c r="G5" s="28"/>
      <c r="H5" s="28"/>
      <c r="I5" s="29"/>
    </row>
    <row r="6" spans="1:9" s="3" customFormat="1" ht="15.75" customHeight="1">
      <c r="A6" s="524" t="s">
        <v>443</v>
      </c>
      <c r="B6" s="525"/>
      <c r="C6" s="525"/>
      <c r="D6" s="525"/>
      <c r="E6" s="525"/>
      <c r="F6" s="525"/>
      <c r="G6" s="525"/>
      <c r="H6" s="525"/>
      <c r="I6" s="526"/>
    </row>
    <row r="7" spans="1:9" s="3" customFormat="1" ht="15.75" customHeight="1">
      <c r="A7" s="527"/>
      <c r="B7" s="528"/>
      <c r="C7" s="528"/>
      <c r="D7" s="528"/>
      <c r="E7" s="528"/>
      <c r="F7" s="528"/>
      <c r="G7" s="528"/>
      <c r="H7" s="528"/>
      <c r="I7" s="529"/>
    </row>
    <row r="8" spans="1:9" s="3" customFormat="1" ht="15.75" customHeight="1">
      <c r="A8" s="268"/>
      <c r="B8" s="269"/>
      <c r="C8" s="269"/>
      <c r="D8" s="269"/>
      <c r="E8" s="269"/>
      <c r="F8" s="269"/>
      <c r="G8" s="269"/>
      <c r="H8" s="269"/>
      <c r="I8" s="270"/>
    </row>
    <row r="9" spans="1:9" s="3" customFormat="1" ht="15.75" customHeight="1">
      <c r="A9" s="274"/>
      <c r="B9" s="275"/>
      <c r="C9" s="275"/>
      <c r="D9" s="275"/>
      <c r="E9" s="275"/>
      <c r="F9" s="275"/>
      <c r="G9" s="275"/>
      <c r="H9" s="275"/>
      <c r="I9" s="276"/>
    </row>
    <row r="10" spans="1:9" s="3" customFormat="1" ht="15.75" customHeight="1">
      <c r="A10" s="268"/>
      <c r="B10" s="269"/>
      <c r="C10" s="269"/>
      <c r="D10" s="269"/>
      <c r="E10" s="269"/>
      <c r="F10" s="269"/>
      <c r="G10" s="269"/>
      <c r="H10" s="269"/>
      <c r="I10" s="270"/>
    </row>
    <row r="11" spans="1:9" s="3" customFormat="1" ht="15.75" customHeight="1">
      <c r="A11" s="274"/>
      <c r="B11" s="275"/>
      <c r="C11" s="275"/>
      <c r="D11" s="275"/>
      <c r="E11" s="275"/>
      <c r="F11" s="275"/>
      <c r="G11" s="275"/>
      <c r="H11" s="275"/>
      <c r="I11" s="276"/>
    </row>
    <row r="12" spans="1:9" s="3" customFormat="1" ht="13.9"/>
    <row r="13" spans="1:9" s="26" customFormat="1" ht="33.75" customHeight="1">
      <c r="A13" s="443" t="s">
        <v>425</v>
      </c>
      <c r="B13" s="444"/>
      <c r="C13" s="444"/>
      <c r="D13" s="444"/>
      <c r="E13" s="444"/>
      <c r="F13" s="444"/>
      <c r="G13" s="444"/>
      <c r="H13" s="444"/>
      <c r="I13" s="445"/>
    </row>
    <row r="14" spans="1:9" ht="15.75" customHeight="1">
      <c r="A14" s="454" t="s">
        <v>426</v>
      </c>
      <c r="B14" s="455"/>
      <c r="C14" s="454" t="s">
        <v>311</v>
      </c>
      <c r="D14" s="467"/>
      <c r="E14" s="467"/>
      <c r="F14" s="467"/>
      <c r="G14" s="467"/>
      <c r="H14" s="467"/>
      <c r="I14" s="467"/>
    </row>
    <row r="15" spans="1:9" ht="15.75" customHeight="1">
      <c r="A15" s="268"/>
      <c r="B15" s="270"/>
      <c r="C15" s="503"/>
      <c r="D15" s="504"/>
      <c r="E15" s="504"/>
      <c r="F15" s="504"/>
      <c r="G15" s="504"/>
      <c r="H15" s="504"/>
      <c r="I15" s="505"/>
    </row>
    <row r="16" spans="1:9" ht="15.75" customHeight="1">
      <c r="A16" s="274"/>
      <c r="B16" s="276"/>
      <c r="C16" s="506"/>
      <c r="D16" s="507"/>
      <c r="E16" s="507"/>
      <c r="F16" s="507"/>
      <c r="G16" s="507"/>
      <c r="H16" s="507"/>
      <c r="I16" s="508"/>
    </row>
    <row r="17" spans="1:9" ht="15.75" customHeight="1">
      <c r="A17" s="503"/>
      <c r="B17" s="505"/>
      <c r="C17" s="503"/>
      <c r="D17" s="504"/>
      <c r="E17" s="504"/>
      <c r="F17" s="504"/>
      <c r="G17" s="504"/>
      <c r="H17" s="504"/>
      <c r="I17" s="505"/>
    </row>
    <row r="18" spans="1:9" ht="15.75" customHeight="1">
      <c r="A18" s="506"/>
      <c r="B18" s="508"/>
      <c r="C18" s="506"/>
      <c r="D18" s="507"/>
      <c r="E18" s="507"/>
      <c r="F18" s="507"/>
      <c r="G18" s="507"/>
      <c r="H18" s="507"/>
      <c r="I18" s="508"/>
    </row>
    <row r="19" spans="1:9" ht="15.75" customHeight="1">
      <c r="A19" s="503"/>
      <c r="B19" s="505"/>
      <c r="C19" s="503"/>
      <c r="D19" s="504"/>
      <c r="E19" s="504"/>
      <c r="F19" s="504"/>
      <c r="G19" s="504"/>
      <c r="H19" s="504"/>
      <c r="I19" s="505"/>
    </row>
    <row r="20" spans="1:9" ht="15.75" customHeight="1">
      <c r="A20" s="506"/>
      <c r="B20" s="508"/>
      <c r="C20" s="506"/>
      <c r="D20" s="507"/>
      <c r="E20" s="507"/>
      <c r="F20" s="507"/>
      <c r="G20" s="507"/>
      <c r="H20" s="507"/>
      <c r="I20" s="508"/>
    </row>
    <row r="22" spans="1:9" ht="22.5" customHeight="1">
      <c r="A22" s="530" t="s">
        <v>444</v>
      </c>
      <c r="B22" s="531"/>
      <c r="C22" s="531"/>
      <c r="D22" s="531"/>
      <c r="E22" s="531"/>
      <c r="F22" s="531"/>
      <c r="G22" s="531"/>
      <c r="H22" s="531"/>
      <c r="I22" s="531"/>
    </row>
    <row r="23" spans="1:9" ht="19.5" customHeight="1">
      <c r="A23" s="532" t="s">
        <v>205</v>
      </c>
      <c r="B23" s="533"/>
      <c r="C23" s="534"/>
      <c r="D23" s="535" t="s">
        <v>445</v>
      </c>
      <c r="E23" s="536"/>
      <c r="F23" s="33" t="s">
        <v>429</v>
      </c>
      <c r="G23" s="33" t="s">
        <v>446</v>
      </c>
      <c r="H23" s="33" t="s">
        <v>447</v>
      </c>
      <c r="I23" s="33" t="s">
        <v>448</v>
      </c>
    </row>
    <row r="24" spans="1:9">
      <c r="A24" s="537"/>
      <c r="B24" s="538"/>
      <c r="C24" s="539"/>
      <c r="D24" s="540"/>
      <c r="E24" s="541"/>
      <c r="F24" s="84"/>
      <c r="G24" s="84"/>
      <c r="H24" s="84"/>
      <c r="I24" s="84"/>
    </row>
    <row r="25" spans="1:9">
      <c r="A25" s="537"/>
      <c r="B25" s="538"/>
      <c r="C25" s="539"/>
      <c r="D25" s="540"/>
      <c r="E25" s="541"/>
      <c r="F25" s="84"/>
      <c r="G25" s="84"/>
      <c r="H25" s="84"/>
      <c r="I25" s="84"/>
    </row>
    <row r="26" spans="1:9">
      <c r="A26" s="537"/>
      <c r="B26" s="538"/>
      <c r="C26" s="539"/>
      <c r="D26" s="540"/>
      <c r="E26" s="541"/>
      <c r="F26" s="84"/>
      <c r="G26" s="84"/>
      <c r="H26" s="84"/>
      <c r="I26" s="84"/>
    </row>
    <row r="27" spans="1:9">
      <c r="A27" s="537"/>
      <c r="B27" s="538"/>
      <c r="C27" s="539"/>
      <c r="D27" s="540"/>
      <c r="E27" s="541"/>
      <c r="F27" s="84"/>
      <c r="G27" s="84"/>
      <c r="H27" s="84"/>
      <c r="I27" s="84"/>
    </row>
    <row r="28" spans="1:9">
      <c r="A28" s="537"/>
      <c r="B28" s="538"/>
      <c r="C28" s="539"/>
      <c r="D28" s="540"/>
      <c r="E28" s="541"/>
      <c r="F28" s="84"/>
      <c r="G28" s="84"/>
      <c r="H28" s="84"/>
      <c r="I28" s="84"/>
    </row>
    <row r="29" spans="1:9">
      <c r="A29" s="537"/>
      <c r="B29" s="538"/>
      <c r="C29" s="539"/>
      <c r="D29" s="540"/>
      <c r="E29" s="541"/>
      <c r="F29" s="84"/>
      <c r="G29" s="84"/>
      <c r="H29" s="84"/>
      <c r="I29" s="84"/>
    </row>
    <row r="30" spans="1:9">
      <c r="A30" s="542"/>
      <c r="B30" s="542"/>
      <c r="C30" s="542"/>
      <c r="D30" s="540"/>
      <c r="E30" s="541"/>
      <c r="F30" s="84"/>
      <c r="G30" s="84"/>
      <c r="H30" s="84"/>
      <c r="I30" s="84"/>
    </row>
    <row r="31" spans="1:9">
      <c r="A31" s="78"/>
      <c r="B31" s="78"/>
      <c r="C31" s="78"/>
      <c r="D31" s="78"/>
      <c r="E31" s="78"/>
      <c r="F31" s="78"/>
      <c r="G31" s="78"/>
      <c r="H31" s="78"/>
      <c r="I31" s="78"/>
    </row>
    <row r="32" spans="1:9">
      <c r="A32" s="78"/>
      <c r="B32" s="78"/>
      <c r="C32" s="78"/>
      <c r="D32" s="78"/>
      <c r="E32" s="78"/>
      <c r="F32" s="78"/>
      <c r="G32" s="78"/>
      <c r="H32" s="78"/>
      <c r="I32" s="78"/>
    </row>
    <row r="33" spans="1:9">
      <c r="A33" s="78"/>
      <c r="B33" s="78"/>
      <c r="C33" s="78"/>
      <c r="D33" s="78"/>
      <c r="E33" s="78"/>
      <c r="F33" s="78"/>
      <c r="G33" s="78"/>
      <c r="H33" s="78"/>
      <c r="I33" s="78"/>
    </row>
    <row r="66" spans="5:5">
      <c r="E66" s="3"/>
    </row>
  </sheetData>
  <mergeCells count="29">
    <mergeCell ref="A30:C30"/>
    <mergeCell ref="D30:E30"/>
    <mergeCell ref="A27:C27"/>
    <mergeCell ref="D27:E27"/>
    <mergeCell ref="A28:C28"/>
    <mergeCell ref="D28:E28"/>
    <mergeCell ref="A29:C29"/>
    <mergeCell ref="D29:E29"/>
    <mergeCell ref="A24:C24"/>
    <mergeCell ref="D24:E24"/>
    <mergeCell ref="A25:C25"/>
    <mergeCell ref="D25:E25"/>
    <mergeCell ref="A26:C26"/>
    <mergeCell ref="D26:E26"/>
    <mergeCell ref="A22:I22"/>
    <mergeCell ref="A23:C23"/>
    <mergeCell ref="D23:E23"/>
    <mergeCell ref="A15:B16"/>
    <mergeCell ref="C15:I16"/>
    <mergeCell ref="A17:B18"/>
    <mergeCell ref="C17:I18"/>
    <mergeCell ref="A19:B20"/>
    <mergeCell ref="C19:I20"/>
    <mergeCell ref="A6:I7"/>
    <mergeCell ref="A8:I9"/>
    <mergeCell ref="A10:I11"/>
    <mergeCell ref="A13:I13"/>
    <mergeCell ref="A14:B14"/>
    <mergeCell ref="C14:I14"/>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4"/>
  <sheetViews>
    <sheetView workbookViewId="0"/>
  </sheetViews>
  <sheetFormatPr defaultColWidth="9.28515625" defaultRowHeight="15"/>
  <cols>
    <col min="1" max="1" width="9.28515625" style="2" customWidth="1"/>
    <col min="2" max="2" width="14.5703125" style="2" bestFit="1" customWidth="1"/>
    <col min="3" max="6" width="9.28515625" style="2"/>
    <col min="7" max="7" width="10" style="2" customWidth="1"/>
    <col min="8" max="9" width="9.28515625" style="2"/>
    <col min="10" max="10" width="10.42578125" style="2" customWidth="1"/>
    <col min="11" max="16384" width="9.28515625" style="2"/>
  </cols>
  <sheetData>
    <row r="1" spans="1:16">
      <c r="A1" s="62" t="str">
        <f>+'Cover Page'!$B$29</f>
        <v>Annual Performance Report 2022</v>
      </c>
      <c r="B1" s="62"/>
      <c r="C1" s="62"/>
      <c r="D1" s="62"/>
      <c r="E1" s="62" t="str">
        <f>+'Cover Page'!$B$33</f>
        <v xml:space="preserve">Thalia Waste Management </v>
      </c>
      <c r="F1" s="62"/>
      <c r="G1" s="62"/>
      <c r="H1" s="62"/>
      <c r="I1" s="62"/>
      <c r="J1" s="62"/>
      <c r="K1" s="62"/>
      <c r="L1" s="62"/>
      <c r="M1" s="62"/>
      <c r="N1" s="62"/>
      <c r="O1" s="62"/>
      <c r="P1" s="62"/>
    </row>
    <row r="2" spans="1:16" ht="7.5" customHeight="1">
      <c r="A2" s="62"/>
      <c r="B2" s="62"/>
      <c r="C2" s="62"/>
      <c r="D2" s="62"/>
      <c r="E2" s="62"/>
      <c r="F2" s="62"/>
      <c r="G2" s="62"/>
      <c r="H2" s="62"/>
      <c r="I2" s="62"/>
      <c r="J2" s="62"/>
      <c r="K2" s="62"/>
      <c r="L2" s="62"/>
      <c r="M2" s="62"/>
      <c r="N2" s="62"/>
      <c r="O2" s="62"/>
      <c r="P2" s="62"/>
    </row>
    <row r="3" spans="1:16" ht="15.6">
      <c r="A3" s="1" t="s">
        <v>41</v>
      </c>
      <c r="B3" s="62"/>
      <c r="C3" s="62"/>
      <c r="D3" s="62"/>
      <c r="E3" s="62"/>
      <c r="F3" s="62"/>
      <c r="G3" s="62"/>
      <c r="H3" s="62"/>
      <c r="I3" s="62"/>
      <c r="J3" s="62"/>
      <c r="K3" s="62"/>
      <c r="L3" s="62"/>
      <c r="M3" s="62"/>
      <c r="N3" s="62"/>
      <c r="O3" s="62"/>
      <c r="P3" s="62"/>
    </row>
    <row r="4" spans="1:16" ht="9.75" customHeight="1">
      <c r="A4" s="1"/>
      <c r="B4" s="62"/>
      <c r="C4" s="62"/>
      <c r="D4" s="62"/>
      <c r="E4" s="62"/>
      <c r="F4" s="62"/>
      <c r="G4" s="62"/>
      <c r="H4" s="62"/>
      <c r="I4" s="62"/>
      <c r="J4" s="62"/>
      <c r="K4" s="62"/>
      <c r="L4" s="62"/>
      <c r="M4" s="62"/>
      <c r="N4" s="62"/>
      <c r="O4" s="62"/>
      <c r="P4" s="62"/>
    </row>
    <row r="5" spans="1:16" s="3" customFormat="1" ht="21.75" customHeight="1">
      <c r="A5" s="27" t="s">
        <v>449</v>
      </c>
      <c r="B5" s="28"/>
      <c r="C5" s="28"/>
      <c r="D5" s="28"/>
      <c r="E5" s="28"/>
      <c r="F5" s="28"/>
      <c r="G5" s="28"/>
      <c r="H5" s="28"/>
      <c r="I5" s="28"/>
      <c r="J5" s="29"/>
      <c r="M5" s="58" t="s">
        <v>2</v>
      </c>
    </row>
    <row r="6" spans="1:16" s="3" customFormat="1" ht="15.75" customHeight="1">
      <c r="A6" s="503" t="s">
        <v>450</v>
      </c>
      <c r="B6" s="504"/>
      <c r="C6" s="504"/>
      <c r="D6" s="504"/>
      <c r="E6" s="504"/>
      <c r="F6" s="504"/>
      <c r="G6" s="504"/>
      <c r="H6" s="504"/>
      <c r="I6" s="504"/>
      <c r="J6" s="505"/>
      <c r="M6" s="543" t="s">
        <v>451</v>
      </c>
      <c r="N6" s="543"/>
      <c r="O6" s="543"/>
      <c r="P6" s="543"/>
    </row>
    <row r="7" spans="1:16" s="3" customFormat="1" ht="15.75" customHeight="1">
      <c r="A7" s="506"/>
      <c r="B7" s="507"/>
      <c r="C7" s="507"/>
      <c r="D7" s="507"/>
      <c r="E7" s="507"/>
      <c r="F7" s="507"/>
      <c r="G7" s="507"/>
      <c r="H7" s="507"/>
      <c r="I7" s="507"/>
      <c r="J7" s="508"/>
      <c r="M7" s="543"/>
      <c r="N7" s="543"/>
      <c r="O7" s="543"/>
      <c r="P7" s="543"/>
    </row>
    <row r="8" spans="1:16" s="3" customFormat="1" ht="13.9">
      <c r="M8" s="543"/>
      <c r="N8" s="543"/>
      <c r="O8" s="543"/>
      <c r="P8" s="543"/>
    </row>
    <row r="9" spans="1:16" s="35" customFormat="1" ht="16.5" customHeight="1">
      <c r="A9" s="511" t="s">
        <v>452</v>
      </c>
      <c r="B9" s="511"/>
      <c r="C9" s="511"/>
      <c r="D9" s="511"/>
      <c r="E9" s="511"/>
      <c r="F9" s="511"/>
      <c r="G9" s="511"/>
      <c r="H9" s="511"/>
      <c r="I9" s="511"/>
      <c r="J9" s="511"/>
      <c r="M9" s="543"/>
      <c r="N9" s="543"/>
      <c r="O9" s="543"/>
      <c r="P9" s="543"/>
    </row>
    <row r="10" spans="1:16" s="35" customFormat="1" ht="16.5" customHeight="1">
      <c r="A10" s="545" t="s">
        <v>233</v>
      </c>
      <c r="B10" s="546"/>
      <c r="C10" s="556" t="s">
        <v>453</v>
      </c>
      <c r="D10" s="552" t="s">
        <v>454</v>
      </c>
      <c r="E10" s="553"/>
      <c r="F10" s="549" t="s">
        <v>448</v>
      </c>
      <c r="G10" s="550"/>
      <c r="H10" s="550"/>
      <c r="I10" s="550"/>
      <c r="J10" s="551"/>
      <c r="M10" s="543" t="s">
        <v>455</v>
      </c>
      <c r="N10" s="543"/>
      <c r="O10" s="543"/>
      <c r="P10" s="543"/>
    </row>
    <row r="11" spans="1:16" s="12" customFormat="1" ht="17.25" customHeight="1">
      <c r="A11" s="547"/>
      <c r="B11" s="548"/>
      <c r="C11" s="557"/>
      <c r="D11" s="554"/>
      <c r="E11" s="555"/>
      <c r="F11" s="90" t="s">
        <v>208</v>
      </c>
      <c r="G11" s="91" t="s">
        <v>209</v>
      </c>
      <c r="H11" s="88" t="s">
        <v>68</v>
      </c>
      <c r="I11" s="88" t="s">
        <v>68</v>
      </c>
      <c r="J11" s="88" t="s">
        <v>68</v>
      </c>
      <c r="K11" s="78"/>
      <c r="L11" s="78"/>
      <c r="M11" s="543"/>
      <c r="N11" s="543"/>
      <c r="O11" s="543"/>
      <c r="P11" s="543"/>
    </row>
    <row r="12" spans="1:16" s="12" customFormat="1" ht="23.25" customHeight="1">
      <c r="A12" s="379" t="s">
        <v>247</v>
      </c>
      <c r="B12" s="379"/>
      <c r="C12" s="86" t="s">
        <v>456</v>
      </c>
      <c r="D12" s="544" t="s">
        <v>457</v>
      </c>
      <c r="E12" s="544"/>
      <c r="F12" s="92">
        <v>0.16500000000000001</v>
      </c>
      <c r="G12" s="93">
        <v>0.22</v>
      </c>
      <c r="H12" s="89" t="s">
        <v>68</v>
      </c>
      <c r="I12" s="89" t="s">
        <v>68</v>
      </c>
      <c r="J12" s="89" t="s">
        <v>68</v>
      </c>
      <c r="K12" s="78"/>
      <c r="L12" s="78"/>
      <c r="M12" s="543"/>
      <c r="N12" s="543"/>
      <c r="O12" s="543"/>
      <c r="P12" s="543"/>
    </row>
    <row r="13" spans="1:16" s="12" customFormat="1" ht="23.25" customHeight="1">
      <c r="A13" s="379" t="s">
        <v>458</v>
      </c>
      <c r="B13" s="379"/>
      <c r="C13" s="86" t="s">
        <v>459</v>
      </c>
      <c r="D13" s="544" t="s">
        <v>460</v>
      </c>
      <c r="E13" s="544"/>
      <c r="F13" s="92">
        <v>9.5E-4</v>
      </c>
      <c r="G13" s="93">
        <v>8.9999999999999998E-4</v>
      </c>
      <c r="H13" s="89" t="s">
        <v>68</v>
      </c>
      <c r="I13" s="89" t="s">
        <v>68</v>
      </c>
      <c r="J13" s="89" t="s">
        <v>68</v>
      </c>
      <c r="K13" s="78"/>
      <c r="L13" s="78"/>
      <c r="M13" s="78"/>
      <c r="N13" s="78"/>
      <c r="O13" s="78"/>
      <c r="P13" s="78"/>
    </row>
    <row r="14" spans="1:16" s="12" customFormat="1" ht="23.25" customHeight="1">
      <c r="A14" s="379" t="s">
        <v>461</v>
      </c>
      <c r="B14" s="379"/>
      <c r="C14" s="86" t="s">
        <v>459</v>
      </c>
      <c r="D14" s="544" t="s">
        <v>460</v>
      </c>
      <c r="E14" s="544"/>
      <c r="F14" s="92">
        <v>3.1500000000000001E-4</v>
      </c>
      <c r="G14" s="93">
        <v>4.75E-4</v>
      </c>
      <c r="H14" s="89" t="s">
        <v>68</v>
      </c>
      <c r="I14" s="89" t="s">
        <v>68</v>
      </c>
      <c r="J14" s="89" t="s">
        <v>68</v>
      </c>
      <c r="K14" s="78"/>
      <c r="L14" s="78"/>
      <c r="M14" s="78"/>
      <c r="N14" s="78"/>
      <c r="O14" s="78"/>
      <c r="P14" s="78"/>
    </row>
    <row r="15" spans="1:16" s="12" customFormat="1" ht="23.25" customHeight="1">
      <c r="A15" s="379" t="s">
        <v>462</v>
      </c>
      <c r="B15" s="379"/>
      <c r="C15" s="86" t="s">
        <v>459</v>
      </c>
      <c r="D15" s="544" t="s">
        <v>463</v>
      </c>
      <c r="E15" s="544"/>
      <c r="F15" s="92">
        <v>7.3400000000000007E-2</v>
      </c>
      <c r="G15" s="93">
        <v>5.74E-2</v>
      </c>
      <c r="H15" s="89" t="s">
        <v>68</v>
      </c>
      <c r="I15" s="89" t="s">
        <v>68</v>
      </c>
      <c r="J15" s="89" t="s">
        <v>68</v>
      </c>
      <c r="K15" s="78"/>
      <c r="L15" s="78"/>
      <c r="M15" s="78"/>
      <c r="N15" s="78"/>
      <c r="O15" s="78"/>
      <c r="P15" s="78"/>
    </row>
    <row r="16" spans="1:16" s="12" customFormat="1" ht="23.25" customHeight="1">
      <c r="A16" s="379" t="s">
        <v>464</v>
      </c>
      <c r="B16" s="379"/>
      <c r="C16" s="86" t="s">
        <v>459</v>
      </c>
      <c r="D16" s="544" t="s">
        <v>465</v>
      </c>
      <c r="E16" s="544"/>
      <c r="F16" s="92">
        <v>1.115E-2</v>
      </c>
      <c r="G16" s="93">
        <v>4.7999999999999996E-3</v>
      </c>
      <c r="H16" s="89" t="s">
        <v>68</v>
      </c>
      <c r="I16" s="89" t="s">
        <v>68</v>
      </c>
      <c r="J16" s="89" t="s">
        <v>68</v>
      </c>
      <c r="K16" s="78"/>
      <c r="L16" s="78"/>
      <c r="M16" s="78"/>
      <c r="N16" s="78"/>
      <c r="O16" s="78"/>
      <c r="P16" s="78"/>
    </row>
    <row r="17" spans="1:10" s="12" customFormat="1" ht="23.25" customHeight="1">
      <c r="A17" s="379" t="s">
        <v>466</v>
      </c>
      <c r="B17" s="379"/>
      <c r="C17" s="86" t="s">
        <v>459</v>
      </c>
      <c r="D17" s="544" t="s">
        <v>467</v>
      </c>
      <c r="E17" s="544"/>
      <c r="F17" s="92">
        <v>2.1549999999999998E-3</v>
      </c>
      <c r="G17" s="93">
        <v>9.9299999999999996E-4</v>
      </c>
      <c r="H17" s="89" t="s">
        <v>68</v>
      </c>
      <c r="I17" s="89" t="s">
        <v>68</v>
      </c>
      <c r="J17" s="89" t="s">
        <v>68</v>
      </c>
    </row>
    <row r="18" spans="1:10" s="12" customFormat="1" ht="23.25" customHeight="1">
      <c r="A18" s="379" t="s">
        <v>468</v>
      </c>
      <c r="B18" s="379"/>
      <c r="C18" s="86" t="s">
        <v>459</v>
      </c>
      <c r="D18" s="544" t="s">
        <v>467</v>
      </c>
      <c r="E18" s="544"/>
      <c r="F18" s="92">
        <v>1.08E-4</v>
      </c>
      <c r="G18" s="94">
        <v>5.2500000000000002E-5</v>
      </c>
      <c r="H18" s="89" t="s">
        <v>68</v>
      </c>
      <c r="I18" s="89" t="s">
        <v>68</v>
      </c>
      <c r="J18" s="89" t="s">
        <v>68</v>
      </c>
    </row>
    <row r="19" spans="1:10" s="12" customFormat="1" ht="23.25" customHeight="1">
      <c r="A19" s="379" t="s">
        <v>469</v>
      </c>
      <c r="B19" s="379"/>
      <c r="C19" s="86" t="s">
        <v>459</v>
      </c>
      <c r="D19" s="544" t="s">
        <v>467</v>
      </c>
      <c r="E19" s="544"/>
      <c r="F19" s="92">
        <v>4.0299999999999997E-3</v>
      </c>
      <c r="G19" s="93">
        <v>2.9610000000000001E-3</v>
      </c>
      <c r="H19" s="89" t="s">
        <v>68</v>
      </c>
      <c r="I19" s="89" t="s">
        <v>68</v>
      </c>
      <c r="J19" s="89" t="s">
        <v>68</v>
      </c>
    </row>
    <row r="20" spans="1:10" s="12" customFormat="1" ht="23.25" customHeight="1">
      <c r="A20" s="379" t="s">
        <v>470</v>
      </c>
      <c r="B20" s="379"/>
      <c r="C20" s="86" t="s">
        <v>459</v>
      </c>
      <c r="D20" s="544" t="s">
        <v>467</v>
      </c>
      <c r="E20" s="544"/>
      <c r="F20" s="92">
        <v>1.18E-2</v>
      </c>
      <c r="G20" s="93">
        <v>5.0499999999999998E-3</v>
      </c>
      <c r="H20" s="89" t="s">
        <v>68</v>
      </c>
      <c r="I20" s="89" t="s">
        <v>68</v>
      </c>
      <c r="J20" s="89" t="s">
        <v>68</v>
      </c>
    </row>
    <row r="21" spans="1:10" s="12" customFormat="1" ht="23.25" customHeight="1">
      <c r="A21" s="379" t="s">
        <v>471</v>
      </c>
      <c r="B21" s="379"/>
      <c r="C21" s="86" t="s">
        <v>459</v>
      </c>
      <c r="D21" s="544" t="s">
        <v>467</v>
      </c>
      <c r="E21" s="544"/>
      <c r="F21" s="92">
        <v>1.2800000000000001E-2</v>
      </c>
      <c r="G21" s="93">
        <v>5.3E-3</v>
      </c>
      <c r="H21" s="89" t="s">
        <v>68</v>
      </c>
      <c r="I21" s="89" t="s">
        <v>68</v>
      </c>
      <c r="J21" s="89" t="s">
        <v>68</v>
      </c>
    </row>
    <row r="22" spans="1:10" s="12" customFormat="1" ht="23.25" customHeight="1">
      <c r="A22" s="379" t="s">
        <v>472</v>
      </c>
      <c r="B22" s="379"/>
      <c r="C22" s="86" t="s">
        <v>459</v>
      </c>
      <c r="D22" s="544" t="s">
        <v>467</v>
      </c>
      <c r="E22" s="544"/>
      <c r="F22" s="92">
        <v>2.205E-2</v>
      </c>
      <c r="G22" s="93">
        <v>7.6499999999999997E-3</v>
      </c>
      <c r="H22" s="89" t="s">
        <v>68</v>
      </c>
      <c r="I22" s="89" t="s">
        <v>68</v>
      </c>
      <c r="J22" s="89" t="s">
        <v>68</v>
      </c>
    </row>
    <row r="23" spans="1:10" s="12" customFormat="1" ht="23.25" customHeight="1">
      <c r="A23" s="379" t="s">
        <v>473</v>
      </c>
      <c r="B23" s="379"/>
      <c r="C23" s="86" t="s">
        <v>459</v>
      </c>
      <c r="D23" s="544" t="s">
        <v>474</v>
      </c>
      <c r="E23" s="544"/>
      <c r="F23" s="92">
        <v>8.8999999999999999E-3</v>
      </c>
      <c r="G23" s="93">
        <v>1.2999999999999999E-3</v>
      </c>
      <c r="H23" s="89" t="s">
        <v>68</v>
      </c>
      <c r="I23" s="89" t="s">
        <v>68</v>
      </c>
      <c r="J23" s="89" t="s">
        <v>68</v>
      </c>
    </row>
    <row r="24" spans="1:10" s="12" customFormat="1" ht="23.25" customHeight="1">
      <c r="A24" s="379" t="s">
        <v>475</v>
      </c>
      <c r="B24" s="379"/>
      <c r="C24" s="86" t="s">
        <v>459</v>
      </c>
      <c r="D24" s="544" t="s">
        <v>474</v>
      </c>
      <c r="E24" s="544"/>
      <c r="F24" s="92">
        <v>5.7000000000000002E-3</v>
      </c>
      <c r="G24" s="93">
        <v>6.4000000000000003E-3</v>
      </c>
      <c r="H24" s="89" t="s">
        <v>68</v>
      </c>
      <c r="I24" s="89" t="s">
        <v>68</v>
      </c>
      <c r="J24" s="89" t="s">
        <v>68</v>
      </c>
    </row>
    <row r="25" spans="1:10" s="12" customFormat="1" ht="23.25" customHeight="1">
      <c r="A25" s="379" t="s">
        <v>476</v>
      </c>
      <c r="B25" s="379"/>
      <c r="C25" s="86" t="s">
        <v>459</v>
      </c>
      <c r="D25" s="544" t="s">
        <v>474</v>
      </c>
      <c r="E25" s="544"/>
      <c r="F25" s="92">
        <v>6.1500000000000001E-3</v>
      </c>
      <c r="G25" s="93">
        <v>5.9500000000000004E-3</v>
      </c>
      <c r="H25" s="89" t="s">
        <v>68</v>
      </c>
      <c r="I25" s="89" t="s">
        <v>68</v>
      </c>
      <c r="J25" s="89" t="s">
        <v>68</v>
      </c>
    </row>
    <row r="26" spans="1:10" s="12" customFormat="1" ht="23.25" customHeight="1">
      <c r="A26" s="379" t="s">
        <v>477</v>
      </c>
      <c r="B26" s="379"/>
      <c r="C26" s="86" t="s">
        <v>459</v>
      </c>
      <c r="D26" s="544" t="s">
        <v>474</v>
      </c>
      <c r="E26" s="544"/>
      <c r="F26" s="92">
        <v>6.6499999999999997E-3</v>
      </c>
      <c r="G26" s="93">
        <v>3.2500000000000001E-2</v>
      </c>
      <c r="H26" s="89" t="s">
        <v>68</v>
      </c>
      <c r="I26" s="89" t="s">
        <v>68</v>
      </c>
      <c r="J26" s="89" t="s">
        <v>68</v>
      </c>
    </row>
    <row r="27" spans="1:10" s="12" customFormat="1" ht="23.25" customHeight="1">
      <c r="A27" s="379" t="s">
        <v>478</v>
      </c>
      <c r="B27" s="379"/>
      <c r="C27" s="86" t="s">
        <v>459</v>
      </c>
      <c r="D27" s="544" t="s">
        <v>474</v>
      </c>
      <c r="E27" s="544"/>
      <c r="F27" s="92">
        <v>1.4E-3</v>
      </c>
      <c r="G27" s="93">
        <v>1.6999999999999999E-3</v>
      </c>
      <c r="H27" s="89" t="s">
        <v>68</v>
      </c>
      <c r="I27" s="89" t="s">
        <v>68</v>
      </c>
      <c r="J27" s="89" t="s">
        <v>68</v>
      </c>
    </row>
    <row r="28" spans="1:10" s="12" customFormat="1" ht="23.25" customHeight="1">
      <c r="A28" s="379" t="s">
        <v>479</v>
      </c>
      <c r="B28" s="379"/>
      <c r="C28" s="86" t="s">
        <v>459</v>
      </c>
      <c r="D28" s="544" t="s">
        <v>474</v>
      </c>
      <c r="E28" s="544"/>
      <c r="F28" s="92">
        <v>1.65E-3</v>
      </c>
      <c r="G28" s="93">
        <v>2.35E-2</v>
      </c>
      <c r="H28" s="89" t="s">
        <v>68</v>
      </c>
      <c r="I28" s="89" t="s">
        <v>68</v>
      </c>
      <c r="J28" s="89" t="s">
        <v>68</v>
      </c>
    </row>
    <row r="29" spans="1:10" s="12" customFormat="1" ht="23.25" customHeight="1">
      <c r="A29" s="379" t="s">
        <v>480</v>
      </c>
      <c r="B29" s="379"/>
      <c r="C29" s="86" t="s">
        <v>459</v>
      </c>
      <c r="D29" s="544" t="s">
        <v>474</v>
      </c>
      <c r="E29" s="544"/>
      <c r="F29" s="92">
        <v>2.5749999999999999E-2</v>
      </c>
      <c r="G29" s="93">
        <v>4.6699999999999998E-2</v>
      </c>
      <c r="H29" s="89" t="s">
        <v>68</v>
      </c>
      <c r="I29" s="89" t="s">
        <v>68</v>
      </c>
      <c r="J29" s="89" t="s">
        <v>68</v>
      </c>
    </row>
    <row r="30" spans="1:10" s="12" customFormat="1" ht="23.25" customHeight="1">
      <c r="A30" s="379" t="s">
        <v>481</v>
      </c>
      <c r="B30" s="379"/>
      <c r="C30" s="86" t="s">
        <v>459</v>
      </c>
      <c r="D30" s="544" t="s">
        <v>474</v>
      </c>
      <c r="E30" s="544"/>
      <c r="F30" s="92">
        <v>7.6499999999999997E-3</v>
      </c>
      <c r="G30" s="93">
        <v>1.12E-2</v>
      </c>
      <c r="H30" s="89" t="s">
        <v>68</v>
      </c>
      <c r="I30" s="89" t="s">
        <v>68</v>
      </c>
      <c r="J30" s="89" t="s">
        <v>68</v>
      </c>
    </row>
    <row r="31" spans="1:10" s="12" customFormat="1" ht="23.25" customHeight="1">
      <c r="A31" s="379" t="s">
        <v>482</v>
      </c>
      <c r="B31" s="379"/>
      <c r="C31" s="86" t="s">
        <v>459</v>
      </c>
      <c r="D31" s="544" t="s">
        <v>474</v>
      </c>
      <c r="E31" s="544"/>
      <c r="F31" s="92">
        <v>1.3500000000000001E-3</v>
      </c>
      <c r="G31" s="93">
        <v>1.2999999999999999E-3</v>
      </c>
      <c r="H31" s="89" t="s">
        <v>68</v>
      </c>
      <c r="I31" s="89" t="s">
        <v>68</v>
      </c>
      <c r="J31" s="89" t="s">
        <v>68</v>
      </c>
    </row>
    <row r="32" spans="1:10" s="12" customFormat="1" ht="23.25" customHeight="1">
      <c r="A32" s="379" t="s">
        <v>483</v>
      </c>
      <c r="B32" s="379"/>
      <c r="C32" s="86" t="s">
        <v>459</v>
      </c>
      <c r="D32" s="544" t="s">
        <v>474</v>
      </c>
      <c r="E32" s="544"/>
      <c r="F32" s="92">
        <v>1.4800000000000001E-2</v>
      </c>
      <c r="G32" s="93">
        <v>2.1100000000000001E-2</v>
      </c>
      <c r="H32" s="89" t="s">
        <v>68</v>
      </c>
      <c r="I32" s="89" t="s">
        <v>68</v>
      </c>
      <c r="J32" s="89" t="s">
        <v>68</v>
      </c>
    </row>
    <row r="33" spans="1:10" s="12" customFormat="1" ht="23.25" customHeight="1">
      <c r="A33" s="379" t="s">
        <v>484</v>
      </c>
      <c r="B33" s="379"/>
      <c r="C33" s="86" t="s">
        <v>459</v>
      </c>
      <c r="D33" s="544" t="s">
        <v>474</v>
      </c>
      <c r="E33" s="544"/>
      <c r="F33" s="92">
        <v>3.8999999999999998E-3</v>
      </c>
      <c r="G33" s="93">
        <v>3.8500000000000001E-3</v>
      </c>
      <c r="H33" s="89" t="s">
        <v>68</v>
      </c>
      <c r="I33" s="89" t="s">
        <v>68</v>
      </c>
      <c r="J33" s="89" t="s">
        <v>68</v>
      </c>
    </row>
    <row r="34" spans="1:10" s="12" customFormat="1" ht="23.25" customHeight="1">
      <c r="A34" s="379" t="s">
        <v>485</v>
      </c>
      <c r="B34" s="379"/>
      <c r="C34" s="86" t="s">
        <v>459</v>
      </c>
      <c r="D34" s="544" t="s">
        <v>474</v>
      </c>
      <c r="E34" s="544"/>
      <c r="F34" s="92">
        <v>1.915E-2</v>
      </c>
      <c r="G34" s="93">
        <v>1.9099999999999999E-2</v>
      </c>
      <c r="H34" s="89" t="s">
        <v>68</v>
      </c>
      <c r="I34" s="89" t="s">
        <v>68</v>
      </c>
      <c r="J34" s="89" t="s">
        <v>68</v>
      </c>
    </row>
    <row r="35" spans="1:10" s="12" customFormat="1" ht="23.25" customHeight="1">
      <c r="A35" s="379" t="s">
        <v>486</v>
      </c>
      <c r="B35" s="379"/>
      <c r="C35" s="86" t="s">
        <v>459</v>
      </c>
      <c r="D35" s="544" t="s">
        <v>474</v>
      </c>
      <c r="E35" s="544"/>
      <c r="F35" s="92">
        <v>1.3500000000000001E-3</v>
      </c>
      <c r="G35" s="93">
        <v>1.2999999999999999E-3</v>
      </c>
      <c r="H35" s="89" t="s">
        <v>68</v>
      </c>
      <c r="I35" s="89" t="s">
        <v>68</v>
      </c>
      <c r="J35" s="89" t="s">
        <v>68</v>
      </c>
    </row>
    <row r="36" spans="1:10" s="12" customFormat="1" ht="23.25" customHeight="1">
      <c r="A36" s="379" t="s">
        <v>487</v>
      </c>
      <c r="B36" s="379"/>
      <c r="C36" s="86" t="s">
        <v>459</v>
      </c>
      <c r="D36" s="544" t="s">
        <v>474</v>
      </c>
      <c r="E36" s="544"/>
      <c r="F36" s="92">
        <v>0.11715</v>
      </c>
      <c r="G36" s="93">
        <v>4.5245E-2</v>
      </c>
      <c r="H36" s="89" t="s">
        <v>68</v>
      </c>
      <c r="I36" s="89" t="s">
        <v>68</v>
      </c>
      <c r="J36" s="89" t="s">
        <v>68</v>
      </c>
    </row>
    <row r="37" spans="1:10" s="12" customFormat="1" ht="23.25" customHeight="1">
      <c r="A37" s="379" t="s">
        <v>488</v>
      </c>
      <c r="B37" s="379"/>
      <c r="C37" s="86" t="s">
        <v>459</v>
      </c>
      <c r="D37" s="544" t="s">
        <v>474</v>
      </c>
      <c r="E37" s="544"/>
      <c r="F37" s="92">
        <v>1.5900000000000001E-2</v>
      </c>
      <c r="G37" s="93">
        <v>2.2950000000000002E-2</v>
      </c>
      <c r="H37" s="89" t="s">
        <v>68</v>
      </c>
      <c r="I37" s="89" t="s">
        <v>68</v>
      </c>
      <c r="J37" s="89" t="s">
        <v>68</v>
      </c>
    </row>
    <row r="38" spans="1:10" s="12" customFormat="1" ht="23.25" customHeight="1">
      <c r="A38" s="379" t="s">
        <v>489</v>
      </c>
      <c r="B38" s="379"/>
      <c r="C38" s="86" t="s">
        <v>459</v>
      </c>
      <c r="D38" s="544" t="s">
        <v>474</v>
      </c>
      <c r="E38" s="544"/>
      <c r="F38" s="92">
        <v>0.35515000000000002</v>
      </c>
      <c r="G38" s="93">
        <v>0.34110000000000001</v>
      </c>
      <c r="H38" s="89" t="s">
        <v>68</v>
      </c>
      <c r="I38" s="89" t="s">
        <v>68</v>
      </c>
      <c r="J38" s="89" t="s">
        <v>68</v>
      </c>
    </row>
    <row r="39" spans="1:10">
      <c r="A39" s="389" t="s">
        <v>440</v>
      </c>
      <c r="B39" s="389"/>
      <c r="C39" s="389"/>
      <c r="D39" s="389"/>
      <c r="E39" s="389"/>
      <c r="F39" s="389"/>
      <c r="G39" s="389"/>
      <c r="H39" s="389"/>
      <c r="I39" s="389"/>
      <c r="J39" s="389"/>
    </row>
    <row r="40" spans="1:10">
      <c r="A40" s="558"/>
      <c r="B40" s="558"/>
      <c r="C40" s="558"/>
      <c r="D40" s="558"/>
      <c r="E40" s="558"/>
      <c r="F40" s="558"/>
      <c r="G40" s="558"/>
      <c r="H40" s="558"/>
      <c r="I40" s="558"/>
      <c r="J40" s="558"/>
    </row>
    <row r="41" spans="1:10">
      <c r="A41" s="558"/>
      <c r="B41" s="558"/>
      <c r="C41" s="558"/>
      <c r="D41" s="558"/>
      <c r="E41" s="558"/>
      <c r="F41" s="558"/>
      <c r="G41" s="558"/>
      <c r="H41" s="558"/>
      <c r="I41" s="558"/>
      <c r="J41" s="558"/>
    </row>
    <row r="64" spans="6:6">
      <c r="F64" s="3"/>
    </row>
  </sheetData>
  <mergeCells count="64">
    <mergeCell ref="D19:E19"/>
    <mergeCell ref="D28:E28"/>
    <mergeCell ref="D34:E34"/>
    <mergeCell ref="D20:E20"/>
    <mergeCell ref="D21:E21"/>
    <mergeCell ref="D22:E22"/>
    <mergeCell ref="D23:E23"/>
    <mergeCell ref="D24:E24"/>
    <mergeCell ref="D25:E25"/>
    <mergeCell ref="D32:E32"/>
    <mergeCell ref="D26:E26"/>
    <mergeCell ref="D27:E27"/>
    <mergeCell ref="D29:E29"/>
    <mergeCell ref="D14:E14"/>
    <mergeCell ref="D15:E15"/>
    <mergeCell ref="D16:E16"/>
    <mergeCell ref="D17:E17"/>
    <mergeCell ref="D18:E18"/>
    <mergeCell ref="A39:J39"/>
    <mergeCell ref="A20:B20"/>
    <mergeCell ref="A21:B21"/>
    <mergeCell ref="A22:B22"/>
    <mergeCell ref="D35:E35"/>
    <mergeCell ref="D36:E36"/>
    <mergeCell ref="A34:B34"/>
    <mergeCell ref="A35:B35"/>
    <mergeCell ref="A36:B36"/>
    <mergeCell ref="A37:B37"/>
    <mergeCell ref="A25:B25"/>
    <mergeCell ref="D33:E33"/>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17:B17"/>
    <mergeCell ref="A18:B18"/>
    <mergeCell ref="A19:B19"/>
    <mergeCell ref="A14:B14"/>
    <mergeCell ref="A15:B15"/>
    <mergeCell ref="A16:B16"/>
    <mergeCell ref="A13:B13"/>
    <mergeCell ref="D12:E12"/>
    <mergeCell ref="D13:E13"/>
    <mergeCell ref="A10:B11"/>
    <mergeCell ref="F10:J10"/>
    <mergeCell ref="D10:E11"/>
    <mergeCell ref="C10:C11"/>
    <mergeCell ref="M6:P9"/>
    <mergeCell ref="M10:P12"/>
    <mergeCell ref="A9:J9"/>
    <mergeCell ref="A6:J7"/>
    <mergeCell ref="A12:B12"/>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6"/>
  <sheetViews>
    <sheetView workbookViewId="0"/>
  </sheetViews>
  <sheetFormatPr defaultColWidth="9.28515625" defaultRowHeight="15"/>
  <cols>
    <col min="1" max="1" width="21.28515625" style="2" customWidth="1"/>
    <col min="2" max="2" width="13.7109375" style="2" customWidth="1"/>
    <col min="3" max="3" width="16.28515625" style="2" customWidth="1"/>
    <col min="4" max="12" width="9.28515625" style="2"/>
    <col min="13" max="13" width="10.42578125" style="2" customWidth="1"/>
    <col min="14" max="16384" width="9.28515625" style="2"/>
  </cols>
  <sheetData>
    <row r="1" spans="1:16">
      <c r="A1" s="62" t="str">
        <f>+'Cover Page'!$B$29</f>
        <v>Annual Performance Report 2022</v>
      </c>
      <c r="B1" s="62"/>
      <c r="C1" s="62"/>
      <c r="D1" s="62"/>
      <c r="E1" s="62"/>
      <c r="F1" s="62"/>
      <c r="G1" s="62"/>
      <c r="H1" s="62"/>
      <c r="I1" s="62" t="str">
        <f>+'Cover Page'!$B$33</f>
        <v xml:space="preserve">Thalia Waste Management </v>
      </c>
      <c r="J1" s="62"/>
      <c r="K1" s="62"/>
      <c r="L1" s="62"/>
      <c r="M1" s="62"/>
      <c r="N1" s="62"/>
      <c r="O1" s="62"/>
      <c r="P1" s="62"/>
    </row>
    <row r="3" spans="1:16" ht="15.6">
      <c r="A3" s="1" t="s">
        <v>490</v>
      </c>
      <c r="B3" s="62"/>
      <c r="C3" s="62"/>
      <c r="D3" s="62"/>
      <c r="E3" s="62"/>
      <c r="F3" s="62"/>
      <c r="G3" s="62"/>
      <c r="H3" s="62"/>
      <c r="I3" s="62"/>
      <c r="J3" s="62"/>
      <c r="K3" s="62"/>
      <c r="L3" s="62"/>
      <c r="M3" s="62"/>
      <c r="N3" s="62"/>
      <c r="O3" s="62"/>
      <c r="P3" s="62"/>
    </row>
    <row r="4" spans="1:16" ht="15.6">
      <c r="A4" s="1"/>
      <c r="B4" s="62"/>
      <c r="C4" s="62"/>
      <c r="D4" s="62"/>
      <c r="E4" s="62"/>
      <c r="F4" s="62"/>
      <c r="G4" s="62"/>
      <c r="H4" s="62"/>
      <c r="I4" s="62"/>
      <c r="J4" s="62"/>
      <c r="K4" s="62"/>
      <c r="L4" s="62"/>
      <c r="M4" s="62"/>
      <c r="N4" s="62"/>
      <c r="O4" s="62"/>
      <c r="P4" s="50" t="s">
        <v>2</v>
      </c>
    </row>
    <row r="5" spans="1:16" s="3" customFormat="1" ht="21.75" customHeight="1">
      <c r="A5" s="27" t="s">
        <v>449</v>
      </c>
      <c r="B5" s="28"/>
      <c r="C5" s="28"/>
      <c r="D5" s="28"/>
      <c r="E5" s="28"/>
      <c r="F5" s="28"/>
      <c r="G5" s="28"/>
      <c r="H5" s="28"/>
      <c r="I5" s="28"/>
      <c r="J5" s="28"/>
      <c r="K5" s="28"/>
      <c r="L5" s="28"/>
      <c r="M5" s="29"/>
      <c r="P5" s="51" t="s">
        <v>491</v>
      </c>
    </row>
    <row r="6" spans="1:16" s="3" customFormat="1" ht="15.75" customHeight="1">
      <c r="A6" s="268" t="s">
        <v>492</v>
      </c>
      <c r="B6" s="504"/>
      <c r="C6" s="504"/>
      <c r="D6" s="504"/>
      <c r="E6" s="504"/>
      <c r="F6" s="504"/>
      <c r="G6" s="504"/>
      <c r="H6" s="504"/>
      <c r="I6" s="504"/>
      <c r="J6" s="504"/>
      <c r="K6" s="504"/>
      <c r="L6" s="504"/>
      <c r="M6" s="505"/>
      <c r="P6" s="3" t="s">
        <v>493</v>
      </c>
    </row>
    <row r="7" spans="1:16" s="3" customFormat="1" ht="15.75" customHeight="1">
      <c r="A7" s="506"/>
      <c r="B7" s="507"/>
      <c r="C7" s="507"/>
      <c r="D7" s="507"/>
      <c r="E7" s="507"/>
      <c r="F7" s="507"/>
      <c r="G7" s="507"/>
      <c r="H7" s="507"/>
      <c r="I7" s="507"/>
      <c r="J7" s="507"/>
      <c r="K7" s="507"/>
      <c r="L7" s="507"/>
      <c r="M7" s="508"/>
    </row>
    <row r="8" spans="1:16" s="3" customFormat="1" ht="15.75" customHeight="1">
      <c r="A8" s="268" t="s">
        <v>494</v>
      </c>
      <c r="B8" s="269"/>
      <c r="C8" s="269"/>
      <c r="D8" s="269"/>
      <c r="E8" s="269"/>
      <c r="F8" s="269"/>
      <c r="G8" s="269"/>
      <c r="H8" s="269"/>
      <c r="I8" s="269"/>
      <c r="J8" s="269"/>
      <c r="K8" s="269"/>
      <c r="L8" s="269"/>
      <c r="M8" s="270"/>
    </row>
    <row r="9" spans="1:16" s="3" customFormat="1" ht="15.75" customHeight="1">
      <c r="A9" s="274"/>
      <c r="B9" s="275"/>
      <c r="C9" s="275"/>
      <c r="D9" s="275"/>
      <c r="E9" s="275"/>
      <c r="F9" s="275"/>
      <c r="G9" s="275"/>
      <c r="H9" s="275"/>
      <c r="I9" s="275"/>
      <c r="J9" s="275"/>
      <c r="K9" s="275"/>
      <c r="L9" s="275"/>
      <c r="M9" s="276"/>
    </row>
    <row r="10" spans="1:16" s="3" customFormat="1" ht="13.9"/>
    <row r="11" spans="1:16" s="35" customFormat="1" ht="16.5" customHeight="1">
      <c r="A11" s="511" t="s">
        <v>495</v>
      </c>
      <c r="B11" s="511"/>
      <c r="C11" s="511"/>
      <c r="D11" s="511"/>
      <c r="E11" s="511"/>
      <c r="F11" s="511"/>
      <c r="G11" s="511"/>
      <c r="H11" s="511"/>
      <c r="I11" s="511"/>
      <c r="J11" s="511"/>
      <c r="K11" s="511"/>
      <c r="L11" s="511"/>
      <c r="M11" s="511"/>
    </row>
    <row r="12" spans="1:16" s="35" customFormat="1" ht="16.5" customHeight="1">
      <c r="A12" s="563" t="s">
        <v>233</v>
      </c>
      <c r="B12" s="556" t="s">
        <v>496</v>
      </c>
      <c r="C12" s="408" t="s">
        <v>454</v>
      </c>
      <c r="D12" s="419" t="s">
        <v>208</v>
      </c>
      <c r="E12" s="565"/>
      <c r="F12" s="419" t="s">
        <v>209</v>
      </c>
      <c r="G12" s="565"/>
      <c r="H12" s="566"/>
      <c r="I12" s="567"/>
      <c r="J12" s="566"/>
      <c r="K12" s="567"/>
      <c r="L12" s="566"/>
      <c r="M12" s="567"/>
    </row>
    <row r="13" spans="1:16" s="12" customFormat="1" ht="17.25" customHeight="1">
      <c r="A13" s="563"/>
      <c r="B13" s="564"/>
      <c r="C13" s="408"/>
      <c r="D13" s="25" t="s">
        <v>447</v>
      </c>
      <c r="E13" s="36" t="s">
        <v>497</v>
      </c>
      <c r="F13" s="25" t="s">
        <v>447</v>
      </c>
      <c r="G13" s="36" t="s">
        <v>497</v>
      </c>
      <c r="H13" s="107"/>
      <c r="I13" s="108"/>
      <c r="J13" s="107"/>
      <c r="K13" s="108"/>
      <c r="L13" s="107"/>
      <c r="M13" s="108"/>
      <c r="N13" s="78"/>
      <c r="O13" s="78"/>
      <c r="P13" s="78"/>
    </row>
    <row r="14" spans="1:16" s="12" customFormat="1" ht="23.25" customHeight="1">
      <c r="A14" s="379" t="s">
        <v>240</v>
      </c>
      <c r="B14" s="83" t="s">
        <v>498</v>
      </c>
      <c r="C14" s="83" t="s">
        <v>499</v>
      </c>
      <c r="D14" s="110">
        <f>NOx!$O$19</f>
        <v>189</v>
      </c>
      <c r="E14" s="110">
        <f>NOx!$N$19</f>
        <v>149.06666666666666</v>
      </c>
      <c r="F14" s="110">
        <f>NOx!$O$34</f>
        <v>188</v>
      </c>
      <c r="G14" s="110">
        <f>NOx!$N$34</f>
        <v>149.56916666666663</v>
      </c>
      <c r="H14" s="109"/>
      <c r="I14" s="109"/>
      <c r="J14" s="109"/>
      <c r="K14" s="109"/>
      <c r="L14" s="109"/>
      <c r="M14" s="109"/>
      <c r="N14" s="78"/>
      <c r="O14" s="78"/>
      <c r="P14" s="78"/>
    </row>
    <row r="15" spans="1:16" s="12" customFormat="1" ht="23.25" customHeight="1">
      <c r="A15" s="379"/>
      <c r="B15" s="83" t="s">
        <v>500</v>
      </c>
      <c r="C15" s="83" t="s">
        <v>501</v>
      </c>
      <c r="D15" s="110">
        <f>NOx!$M$19</f>
        <v>270</v>
      </c>
      <c r="E15" s="110">
        <f>NOx!$L$19</f>
        <v>173.08333333333334</v>
      </c>
      <c r="F15" s="110">
        <f>NOx!$M$34</f>
        <v>245</v>
      </c>
      <c r="G15" s="110">
        <f>NOx!$L$34</f>
        <v>167.83333333333334</v>
      </c>
      <c r="H15" s="109"/>
      <c r="I15" s="109"/>
      <c r="J15" s="109"/>
      <c r="K15" s="109"/>
      <c r="L15" s="109"/>
      <c r="M15" s="109"/>
      <c r="N15" s="78"/>
      <c r="O15" s="78"/>
      <c r="P15" s="78"/>
    </row>
    <row r="16" spans="1:16" s="12" customFormat="1" ht="23.25" customHeight="1">
      <c r="A16" s="79" t="s">
        <v>238</v>
      </c>
      <c r="B16" s="81" t="s">
        <v>498</v>
      </c>
      <c r="C16" s="83" t="s">
        <v>502</v>
      </c>
      <c r="D16" s="110">
        <f>Particulates!$O$19</f>
        <v>4</v>
      </c>
      <c r="E16" s="110">
        <f>Particulates!$N$19</f>
        <v>1.3549999999999998</v>
      </c>
      <c r="F16" s="110">
        <f>Particulates!$O$34</f>
        <v>8</v>
      </c>
      <c r="G16" s="110">
        <f>Particulates!$N$34</f>
        <v>0.33500000000000002</v>
      </c>
      <c r="H16" s="109"/>
      <c r="I16" s="109"/>
      <c r="J16" s="109"/>
      <c r="K16" s="109"/>
      <c r="L16" s="109"/>
      <c r="M16" s="109"/>
      <c r="N16" s="78"/>
      <c r="O16" s="78"/>
      <c r="P16" s="78"/>
    </row>
    <row r="17" spans="1:16" s="12" customFormat="1" ht="23.25" customHeight="1">
      <c r="A17" s="79"/>
      <c r="B17" s="83" t="s">
        <v>500</v>
      </c>
      <c r="C17" s="83" t="s">
        <v>503</v>
      </c>
      <c r="D17" s="110">
        <f>Particulates!$M$19</f>
        <v>20</v>
      </c>
      <c r="E17" s="110">
        <f>Particulates!$L$19</f>
        <v>1.5</v>
      </c>
      <c r="F17" s="110">
        <f>Particulates!$M$34</f>
        <v>11</v>
      </c>
      <c r="G17" s="110">
        <f>Particulates!$L$34</f>
        <v>0.58333333333333337</v>
      </c>
      <c r="H17" s="109"/>
      <c r="I17" s="109"/>
      <c r="J17" s="109"/>
      <c r="K17" s="109"/>
      <c r="L17" s="109"/>
      <c r="M17" s="109"/>
      <c r="N17" s="78"/>
      <c r="O17" s="78"/>
      <c r="P17" s="78"/>
    </row>
    <row r="18" spans="1:16" s="12" customFormat="1" ht="23.25" customHeight="1">
      <c r="A18" s="79" t="s">
        <v>504</v>
      </c>
      <c r="B18" s="83" t="s">
        <v>498</v>
      </c>
      <c r="C18" s="83" t="s">
        <v>505</v>
      </c>
      <c r="D18" s="110">
        <f>TOC!$O$19</f>
        <v>3</v>
      </c>
      <c r="E18" s="110">
        <f>TOC!$N$19</f>
        <v>0.20999999999999996</v>
      </c>
      <c r="F18" s="110">
        <f>TOC!$O$34</f>
        <v>3</v>
      </c>
      <c r="G18" s="110">
        <f>TOC!$N$34</f>
        <v>3.4999999999999996E-2</v>
      </c>
      <c r="H18" s="109"/>
      <c r="I18" s="109"/>
      <c r="J18" s="109"/>
      <c r="K18" s="109"/>
      <c r="L18" s="109"/>
      <c r="M18" s="109"/>
      <c r="N18" s="78"/>
      <c r="O18" s="78"/>
      <c r="P18" s="78"/>
    </row>
    <row r="19" spans="1:16" s="12" customFormat="1" ht="23.25" customHeight="1">
      <c r="A19" s="79"/>
      <c r="B19" s="83" t="s">
        <v>500</v>
      </c>
      <c r="C19" s="83" t="s">
        <v>506</v>
      </c>
      <c r="D19" s="110">
        <f>TOC!$M$19</f>
        <v>11</v>
      </c>
      <c r="E19" s="110">
        <f>TOC!$L$19</f>
        <v>0.25</v>
      </c>
      <c r="F19" s="110">
        <f>TOC!$M$34</f>
        <v>36</v>
      </c>
      <c r="G19" s="110">
        <f>TOC!$L$34</f>
        <v>0</v>
      </c>
      <c r="H19" s="109"/>
      <c r="I19" s="109"/>
      <c r="J19" s="109"/>
      <c r="K19" s="109"/>
      <c r="L19" s="109"/>
      <c r="M19" s="109"/>
      <c r="N19" s="78"/>
      <c r="O19" s="78"/>
      <c r="P19" s="78"/>
    </row>
    <row r="20" spans="1:16" s="12" customFormat="1" ht="23.25" customHeight="1">
      <c r="A20" s="79" t="s">
        <v>507</v>
      </c>
      <c r="B20" s="83" t="s">
        <v>498</v>
      </c>
      <c r="C20" s="83" t="s">
        <v>505</v>
      </c>
      <c r="D20" s="110">
        <f>HCl!$O$19</f>
        <v>9</v>
      </c>
      <c r="E20" s="110">
        <f>HCl!$N$19</f>
        <v>4.9325000000000001</v>
      </c>
      <c r="F20" s="110">
        <f>HCl!$O$34</f>
        <v>9</v>
      </c>
      <c r="G20" s="110">
        <f>HCl!$N$34</f>
        <v>4.8383333333333338</v>
      </c>
      <c r="H20" s="109"/>
      <c r="I20" s="109"/>
      <c r="J20" s="109"/>
      <c r="K20" s="109"/>
      <c r="L20" s="109"/>
      <c r="M20" s="109"/>
      <c r="N20" s="78"/>
      <c r="O20" s="78"/>
      <c r="P20" s="78"/>
    </row>
    <row r="21" spans="1:16" s="12" customFormat="1" ht="23.25" customHeight="1">
      <c r="A21" s="79"/>
      <c r="B21" s="83" t="s">
        <v>500</v>
      </c>
      <c r="C21" s="83" t="s">
        <v>508</v>
      </c>
      <c r="D21" s="110">
        <f>HCl!$M$19</f>
        <v>22</v>
      </c>
      <c r="E21" s="110">
        <f>HCl!$L$19</f>
        <v>5.75</v>
      </c>
      <c r="F21" s="110">
        <f>HCl!$M$34</f>
        <v>22</v>
      </c>
      <c r="G21" s="110">
        <f>HCl!$L$34</f>
        <v>6.416666666666667</v>
      </c>
      <c r="H21" s="109"/>
      <c r="I21" s="109"/>
      <c r="J21" s="109"/>
      <c r="K21" s="109"/>
      <c r="L21" s="109"/>
      <c r="M21" s="109"/>
      <c r="N21" s="78"/>
      <c r="O21" s="78"/>
      <c r="P21" s="78"/>
    </row>
    <row r="22" spans="1:16" s="12" customFormat="1" ht="23.25" customHeight="1">
      <c r="A22" s="79" t="s">
        <v>241</v>
      </c>
      <c r="B22" s="83" t="s">
        <v>498</v>
      </c>
      <c r="C22" s="83" t="s">
        <v>509</v>
      </c>
      <c r="D22" s="110">
        <f>'SO2'!$O$19</f>
        <v>46</v>
      </c>
      <c r="E22" s="110">
        <f>'SO2'!$N$19</f>
        <v>31.47</v>
      </c>
      <c r="F22" s="110">
        <f>'SO2'!$O$34</f>
        <v>46</v>
      </c>
      <c r="G22" s="110">
        <f>'SO2'!$N$34</f>
        <v>37.365833333333335</v>
      </c>
      <c r="H22" s="109"/>
      <c r="I22" s="109"/>
      <c r="J22" s="109"/>
      <c r="K22" s="109"/>
      <c r="L22" s="109"/>
      <c r="M22" s="109"/>
      <c r="N22" s="78"/>
      <c r="O22" s="78"/>
      <c r="P22" s="78"/>
    </row>
    <row r="23" spans="1:16" s="12" customFormat="1" ht="23.25" customHeight="1">
      <c r="A23" s="79"/>
      <c r="B23" s="83" t="s">
        <v>500</v>
      </c>
      <c r="C23" s="83" t="s">
        <v>499</v>
      </c>
      <c r="D23" s="110">
        <f>'SO2'!$M$19</f>
        <v>167</v>
      </c>
      <c r="E23" s="110">
        <f>'SO2'!$L$19</f>
        <v>37.166666666666664</v>
      </c>
      <c r="F23" s="110">
        <f>'SO2'!$M$34</f>
        <v>130</v>
      </c>
      <c r="G23" s="110">
        <f>'SO2'!$L$34</f>
        <v>41.666666666666664</v>
      </c>
      <c r="H23" s="109"/>
      <c r="I23" s="109"/>
      <c r="J23" s="109"/>
      <c r="K23" s="109"/>
      <c r="L23" s="109"/>
      <c r="M23" s="109"/>
      <c r="N23" s="78"/>
      <c r="O23" s="78"/>
      <c r="P23" s="78"/>
    </row>
    <row r="24" spans="1:16" s="12" customFormat="1" ht="23.25" customHeight="1">
      <c r="A24" s="79" t="s">
        <v>510</v>
      </c>
      <c r="B24" s="83" t="s">
        <v>498</v>
      </c>
      <c r="C24" s="83" t="s">
        <v>509</v>
      </c>
      <c r="D24" s="110">
        <f>CO!$O$19</f>
        <v>34</v>
      </c>
      <c r="E24" s="110">
        <f>CO!$N$19</f>
        <v>3.5550000000000002</v>
      </c>
      <c r="F24" s="110">
        <f>CO!$O$34</f>
        <v>73</v>
      </c>
      <c r="G24" s="110">
        <f>CO!$N$34</f>
        <v>4.8158333333333339</v>
      </c>
      <c r="H24" s="109"/>
      <c r="I24" s="109"/>
      <c r="J24" s="109"/>
      <c r="K24" s="109"/>
      <c r="L24" s="109"/>
      <c r="M24" s="109"/>
      <c r="N24" s="78"/>
      <c r="O24" s="78"/>
      <c r="P24" s="78"/>
    </row>
    <row r="25" spans="1:16" s="12" customFormat="1" ht="23.25" customHeight="1">
      <c r="A25" s="79"/>
      <c r="B25" s="83" t="s">
        <v>500</v>
      </c>
      <c r="C25" s="83" t="s">
        <v>511</v>
      </c>
      <c r="D25" s="110">
        <f>CO!$M$19</f>
        <v>419</v>
      </c>
      <c r="E25" s="110">
        <f>CO!$L$19</f>
        <v>4</v>
      </c>
      <c r="F25" s="110">
        <f>CO!$M$34</f>
        <v>880</v>
      </c>
      <c r="G25" s="110">
        <f>CO!$L$34</f>
        <v>5.5</v>
      </c>
      <c r="H25" s="109"/>
      <c r="I25" s="109"/>
      <c r="J25" s="109"/>
      <c r="K25" s="109"/>
      <c r="L25" s="109"/>
      <c r="M25" s="109"/>
      <c r="N25" s="78"/>
      <c r="O25" s="78"/>
      <c r="P25" s="78"/>
    </row>
    <row r="26" spans="1:16">
      <c r="A26" s="559"/>
      <c r="B26" s="560"/>
      <c r="C26" s="560"/>
      <c r="D26" s="560"/>
      <c r="E26" s="560"/>
      <c r="F26" s="560"/>
      <c r="G26" s="560"/>
      <c r="H26" s="560"/>
      <c r="I26" s="560"/>
      <c r="J26" s="560"/>
      <c r="K26" s="560"/>
      <c r="L26" s="560"/>
      <c r="M26" s="561"/>
      <c r="N26" s="62"/>
      <c r="O26" s="62"/>
      <c r="P26" s="62"/>
    </row>
    <row r="27" spans="1:16">
      <c r="A27" s="59" t="s">
        <v>440</v>
      </c>
      <c r="B27" s="60"/>
      <c r="C27" s="60"/>
      <c r="D27" s="60"/>
      <c r="E27" s="60"/>
      <c r="F27" s="60"/>
      <c r="G27" s="60"/>
      <c r="H27" s="60"/>
      <c r="I27" s="60"/>
      <c r="J27" s="60"/>
      <c r="K27" s="60"/>
      <c r="L27" s="60"/>
      <c r="M27" s="61"/>
      <c r="N27" s="62"/>
      <c r="O27" s="62"/>
      <c r="P27" s="62"/>
    </row>
    <row r="28" spans="1:16">
      <c r="A28" s="562"/>
      <c r="B28" s="562"/>
      <c r="C28" s="562"/>
      <c r="D28" s="562"/>
      <c r="E28" s="562"/>
      <c r="F28" s="562"/>
      <c r="G28" s="562"/>
      <c r="H28" s="562"/>
      <c r="I28" s="562"/>
      <c r="J28" s="562"/>
      <c r="K28" s="562"/>
      <c r="L28" s="562"/>
      <c r="M28" s="562"/>
      <c r="N28" s="62"/>
      <c r="O28" s="62"/>
      <c r="P28" s="62"/>
    </row>
    <row r="29" spans="1:16">
      <c r="A29" s="558"/>
      <c r="B29" s="558"/>
      <c r="C29" s="558"/>
      <c r="D29" s="558"/>
      <c r="E29" s="558"/>
      <c r="F29" s="558"/>
      <c r="G29" s="558"/>
      <c r="H29" s="558"/>
      <c r="I29" s="558"/>
      <c r="J29" s="558"/>
      <c r="K29" s="558"/>
      <c r="L29" s="558"/>
      <c r="M29" s="558"/>
      <c r="N29" s="62"/>
      <c r="O29" s="62"/>
      <c r="P29" s="62"/>
    </row>
    <row r="32" spans="1:16">
      <c r="A32" s="62"/>
      <c r="B32" s="62"/>
      <c r="C32" s="62"/>
      <c r="D32" s="62"/>
      <c r="E32" s="62"/>
      <c r="F32" s="62"/>
      <c r="G32" s="62"/>
      <c r="H32" s="62"/>
      <c r="I32" s="62"/>
      <c r="J32" s="62"/>
      <c r="K32" s="62"/>
      <c r="L32" s="62"/>
      <c r="M32" s="62"/>
      <c r="N32" s="62"/>
      <c r="O32" s="62"/>
      <c r="P32" s="62"/>
    </row>
    <row r="66" spans="1:16">
      <c r="A66" s="62"/>
      <c r="B66" s="62"/>
      <c r="C66" s="62"/>
      <c r="D66" s="62"/>
      <c r="E66" s="62"/>
      <c r="F66" s="3"/>
      <c r="G66" s="62"/>
      <c r="H66" s="62"/>
      <c r="I66" s="62"/>
      <c r="J66" s="62"/>
      <c r="K66" s="62"/>
      <c r="L66" s="62"/>
      <c r="M66" s="62"/>
      <c r="N66" s="62"/>
      <c r="O66" s="62"/>
      <c r="P66" s="62"/>
    </row>
  </sheetData>
  <mergeCells count="14">
    <mergeCell ref="A26:M26"/>
    <mergeCell ref="A28:M29"/>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52"/>
  <sheetViews>
    <sheetView workbookViewId="0"/>
  </sheetViews>
  <sheetFormatPr defaultRowHeight="13.9"/>
  <cols>
    <col min="1" max="1" width="14" style="3" customWidth="1"/>
    <col min="2" max="7" width="17" style="19"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62" t="str">
        <f>+'Cover Page'!$B$29</f>
        <v>Annual Performance Report 2022</v>
      </c>
      <c r="B1" s="62"/>
      <c r="C1" s="62"/>
      <c r="D1" s="62"/>
      <c r="E1" s="62" t="str">
        <f>+'Cover Page'!$B$33</f>
        <v xml:space="preserve">Thalia Waste Management </v>
      </c>
      <c r="F1" s="62"/>
      <c r="G1" s="62"/>
    </row>
    <row r="3" spans="1:19" ht="14.45">
      <c r="A3" s="39" t="s">
        <v>512</v>
      </c>
      <c r="D3" s="53" t="s">
        <v>513</v>
      </c>
      <c r="G3" s="56" t="s">
        <v>514</v>
      </c>
      <c r="J3" s="9" t="str">
        <f>+A3</f>
        <v>Monitoring of Hydrogen Chloride emissions</v>
      </c>
      <c r="L3" s="9"/>
      <c r="N3" s="9" t="s">
        <v>515</v>
      </c>
      <c r="Q3" s="55" t="s">
        <v>2</v>
      </c>
      <c r="R3" s="51"/>
      <c r="S3" s="51"/>
    </row>
    <row r="4" spans="1:19" ht="13.9" customHeight="1">
      <c r="Q4" s="543" t="s">
        <v>516</v>
      </c>
      <c r="R4" s="543"/>
      <c r="S4" s="543"/>
    </row>
    <row r="5" spans="1:19" ht="16.149999999999999">
      <c r="A5" s="47" t="s">
        <v>517</v>
      </c>
      <c r="B5" s="570" t="s">
        <v>518</v>
      </c>
      <c r="C5" s="570"/>
      <c r="D5" s="570"/>
      <c r="E5" s="570" t="s">
        <v>519</v>
      </c>
      <c r="F5" s="570"/>
      <c r="G5" s="570"/>
      <c r="J5" s="569"/>
      <c r="K5" s="569"/>
      <c r="L5" s="569"/>
      <c r="M5" s="569"/>
      <c r="N5" s="569"/>
      <c r="O5" s="569"/>
      <c r="Q5" s="543"/>
      <c r="R5" s="543"/>
      <c r="S5" s="543"/>
    </row>
    <row r="6" spans="1:19" s="37" customFormat="1" ht="41.45">
      <c r="A6" s="44">
        <f>+'Cover Page'!C39</f>
        <v>2022</v>
      </c>
      <c r="B6" s="34" t="s">
        <v>520</v>
      </c>
      <c r="C6" s="34" t="s">
        <v>521</v>
      </c>
      <c r="D6" s="34" t="s">
        <v>522</v>
      </c>
      <c r="E6" s="34" t="s">
        <v>523</v>
      </c>
      <c r="F6" s="34" t="s">
        <v>524</v>
      </c>
      <c r="G6" s="34" t="s">
        <v>525</v>
      </c>
      <c r="H6" s="38"/>
      <c r="J6" s="40">
        <f>+A6</f>
        <v>2022</v>
      </c>
      <c r="K6" s="40" t="s">
        <v>526</v>
      </c>
      <c r="L6" s="46" t="s">
        <v>521</v>
      </c>
      <c r="M6" s="46" t="s">
        <v>527</v>
      </c>
      <c r="N6" s="46" t="s">
        <v>524</v>
      </c>
      <c r="O6" s="46" t="s">
        <v>528</v>
      </c>
      <c r="Q6" s="543"/>
      <c r="R6" s="543"/>
      <c r="S6" s="543"/>
    </row>
    <row r="7" spans="1:19" ht="13.9" customHeight="1">
      <c r="A7" s="45" t="s">
        <v>529</v>
      </c>
      <c r="B7" s="42">
        <v>60</v>
      </c>
      <c r="C7" s="43">
        <f>AVERAGE(L7, L22)</f>
        <v>5.5</v>
      </c>
      <c r="D7" s="43">
        <f>MAX(M7, M22)</f>
        <v>21</v>
      </c>
      <c r="E7" s="42">
        <v>10</v>
      </c>
      <c r="F7" s="103">
        <f>AVERAGE(N7, N22)</f>
        <v>4.9850000000000003</v>
      </c>
      <c r="G7" s="43">
        <f>MAX(O7,O22)</f>
        <v>8</v>
      </c>
      <c r="J7" s="580" t="s">
        <v>208</v>
      </c>
      <c r="K7" s="45" t="s">
        <v>529</v>
      </c>
      <c r="L7" s="43">
        <v>6</v>
      </c>
      <c r="M7" s="43">
        <v>21</v>
      </c>
      <c r="N7" s="43">
        <v>4.9400000000000004</v>
      </c>
      <c r="O7" s="43">
        <v>8</v>
      </c>
      <c r="Q7" s="543"/>
      <c r="R7" s="543"/>
      <c r="S7" s="543"/>
    </row>
    <row r="8" spans="1:19">
      <c r="A8" s="45" t="s">
        <v>530</v>
      </c>
      <c r="B8" s="42">
        <v>60</v>
      </c>
      <c r="C8" s="43">
        <f t="shared" ref="C8:C18" si="0">AVERAGE(L8, L23)</f>
        <v>4</v>
      </c>
      <c r="D8" s="43">
        <f>MAX(M8, M23)</f>
        <v>16</v>
      </c>
      <c r="E8" s="42">
        <v>10</v>
      </c>
      <c r="F8" s="103">
        <f t="shared" ref="F8:F18" si="1">AVERAGE(N8, N23)</f>
        <v>4.05</v>
      </c>
      <c r="G8" s="43">
        <f t="shared" ref="G8:G18" si="2">MAX(O8,O23)</f>
        <v>6</v>
      </c>
      <c r="J8" s="580"/>
      <c r="K8" s="45" t="s">
        <v>530</v>
      </c>
      <c r="L8" s="43">
        <v>4</v>
      </c>
      <c r="M8" s="43">
        <v>16</v>
      </c>
      <c r="N8" s="43">
        <v>3.89</v>
      </c>
      <c r="O8" s="43">
        <v>6</v>
      </c>
      <c r="Q8" s="543"/>
      <c r="R8" s="543"/>
      <c r="S8" s="543"/>
    </row>
    <row r="9" spans="1:19">
      <c r="A9" s="45" t="s">
        <v>531</v>
      </c>
      <c r="B9" s="42">
        <v>60</v>
      </c>
      <c r="C9" s="43">
        <f t="shared" si="0"/>
        <v>11.5</v>
      </c>
      <c r="D9" s="43">
        <f t="shared" ref="D9:D18" si="3">MAX(M9, M24)</f>
        <v>15</v>
      </c>
      <c r="E9" s="42">
        <v>10</v>
      </c>
      <c r="F9" s="103">
        <f t="shared" si="1"/>
        <v>5.0350000000000001</v>
      </c>
      <c r="G9" s="43">
        <f t="shared" si="2"/>
        <v>9</v>
      </c>
      <c r="J9" s="580"/>
      <c r="K9" s="45" t="s">
        <v>531</v>
      </c>
      <c r="L9" s="43">
        <v>5</v>
      </c>
      <c r="M9" s="43">
        <v>15</v>
      </c>
      <c r="N9" s="43">
        <v>4.84</v>
      </c>
      <c r="O9" s="43">
        <v>8</v>
      </c>
      <c r="Q9" s="54" t="s">
        <v>532</v>
      </c>
    </row>
    <row r="10" spans="1:19" ht="13.9" customHeight="1">
      <c r="A10" s="45" t="s">
        <v>533</v>
      </c>
      <c r="B10" s="42">
        <v>60</v>
      </c>
      <c r="C10" s="43">
        <f t="shared" si="0"/>
        <v>7.5</v>
      </c>
      <c r="D10" s="43">
        <f t="shared" si="3"/>
        <v>16</v>
      </c>
      <c r="E10" s="42">
        <v>10</v>
      </c>
      <c r="F10" s="103">
        <f t="shared" si="1"/>
        <v>4.7799999999999994</v>
      </c>
      <c r="G10" s="43">
        <f t="shared" si="2"/>
        <v>8</v>
      </c>
      <c r="J10" s="580"/>
      <c r="K10" s="45" t="s">
        <v>533</v>
      </c>
      <c r="L10" s="43">
        <v>8</v>
      </c>
      <c r="M10" s="43">
        <v>15</v>
      </c>
      <c r="N10" s="43">
        <v>4.13</v>
      </c>
      <c r="O10" s="43">
        <v>8</v>
      </c>
      <c r="Q10" s="568" t="s">
        <v>534</v>
      </c>
      <c r="R10" s="568"/>
      <c r="S10" s="568"/>
    </row>
    <row r="11" spans="1:19">
      <c r="A11" s="45" t="s">
        <v>535</v>
      </c>
      <c r="B11" s="42">
        <v>60</v>
      </c>
      <c r="C11" s="43">
        <f t="shared" si="0"/>
        <v>5.5</v>
      </c>
      <c r="D11" s="43">
        <f t="shared" si="3"/>
        <v>21</v>
      </c>
      <c r="E11" s="42">
        <v>10</v>
      </c>
      <c r="F11" s="103">
        <f t="shared" si="1"/>
        <v>3.355</v>
      </c>
      <c r="G11" s="43">
        <f t="shared" si="2"/>
        <v>9</v>
      </c>
      <c r="J11" s="580"/>
      <c r="K11" s="45" t="s">
        <v>535</v>
      </c>
      <c r="L11" s="43">
        <v>5</v>
      </c>
      <c r="M11" s="43">
        <v>21</v>
      </c>
      <c r="N11" s="43">
        <v>2.42</v>
      </c>
      <c r="O11" s="43">
        <v>9</v>
      </c>
      <c r="Q11" s="568"/>
      <c r="R11" s="568"/>
      <c r="S11" s="568"/>
    </row>
    <row r="12" spans="1:19">
      <c r="A12" s="45" t="s">
        <v>536</v>
      </c>
      <c r="B12" s="42">
        <v>60</v>
      </c>
      <c r="C12" s="43">
        <f t="shared" si="0"/>
        <v>6</v>
      </c>
      <c r="D12" s="43">
        <f t="shared" si="3"/>
        <v>17</v>
      </c>
      <c r="E12" s="42">
        <v>10</v>
      </c>
      <c r="F12" s="103">
        <f t="shared" si="1"/>
        <v>6.27</v>
      </c>
      <c r="G12" s="43">
        <f t="shared" si="2"/>
        <v>8</v>
      </c>
      <c r="J12" s="580"/>
      <c r="K12" s="45" t="s">
        <v>536</v>
      </c>
      <c r="L12" s="43">
        <v>6</v>
      </c>
      <c r="M12" s="43">
        <v>17</v>
      </c>
      <c r="N12" s="43">
        <v>6.17</v>
      </c>
      <c r="O12" s="43">
        <v>8</v>
      </c>
      <c r="Q12" s="568"/>
      <c r="R12" s="568"/>
      <c r="S12" s="568"/>
    </row>
    <row r="13" spans="1:19" ht="13.9" customHeight="1">
      <c r="A13" s="45" t="s">
        <v>537</v>
      </c>
      <c r="B13" s="42">
        <v>60</v>
      </c>
      <c r="C13" s="43">
        <f t="shared" si="0"/>
        <v>6</v>
      </c>
      <c r="D13" s="43">
        <f t="shared" si="3"/>
        <v>22</v>
      </c>
      <c r="E13" s="42">
        <v>10</v>
      </c>
      <c r="F13" s="103">
        <f t="shared" si="1"/>
        <v>5.74</v>
      </c>
      <c r="G13" s="43">
        <f t="shared" si="2"/>
        <v>9</v>
      </c>
      <c r="J13" s="580"/>
      <c r="K13" s="45" t="s">
        <v>537</v>
      </c>
      <c r="L13" s="43">
        <v>7</v>
      </c>
      <c r="M13" s="43">
        <v>22</v>
      </c>
      <c r="N13" s="43">
        <v>7.06</v>
      </c>
      <c r="O13" s="43">
        <v>9</v>
      </c>
      <c r="Q13" s="568" t="s">
        <v>538</v>
      </c>
      <c r="R13" s="568"/>
      <c r="S13" s="568"/>
    </row>
    <row r="14" spans="1:19">
      <c r="A14" s="45" t="s">
        <v>539</v>
      </c>
      <c r="B14" s="42">
        <v>60</v>
      </c>
      <c r="C14" s="43">
        <f t="shared" si="0"/>
        <v>8</v>
      </c>
      <c r="D14" s="43">
        <f t="shared" si="3"/>
        <v>22</v>
      </c>
      <c r="E14" s="42">
        <v>10</v>
      </c>
      <c r="F14" s="103">
        <f t="shared" si="1"/>
        <v>7.84</v>
      </c>
      <c r="G14" s="43">
        <f t="shared" si="2"/>
        <v>9</v>
      </c>
      <c r="J14" s="580"/>
      <c r="K14" s="45" t="s">
        <v>539</v>
      </c>
      <c r="L14" s="43">
        <v>8</v>
      </c>
      <c r="M14" s="43">
        <v>22</v>
      </c>
      <c r="N14" s="43">
        <v>7.94</v>
      </c>
      <c r="O14" s="43">
        <v>9</v>
      </c>
      <c r="Q14" s="568"/>
      <c r="R14" s="568"/>
      <c r="S14" s="568"/>
    </row>
    <row r="15" spans="1:19">
      <c r="A15" s="45" t="s">
        <v>540</v>
      </c>
      <c r="B15" s="42">
        <v>60</v>
      </c>
      <c r="C15" s="43">
        <f t="shared" si="0"/>
        <v>7.5</v>
      </c>
      <c r="D15" s="43">
        <f t="shared" si="3"/>
        <v>22</v>
      </c>
      <c r="E15" s="42">
        <v>10</v>
      </c>
      <c r="F15" s="103">
        <f t="shared" si="1"/>
        <v>7.58</v>
      </c>
      <c r="G15" s="43">
        <f t="shared" si="2"/>
        <v>8</v>
      </c>
      <c r="J15" s="580"/>
      <c r="K15" s="45" t="s">
        <v>540</v>
      </c>
      <c r="L15" s="43">
        <v>8</v>
      </c>
      <c r="M15" s="43">
        <v>16</v>
      </c>
      <c r="N15" s="43">
        <v>7.93</v>
      </c>
      <c r="O15" s="43">
        <v>8</v>
      </c>
      <c r="Q15" s="568"/>
      <c r="R15" s="568"/>
      <c r="S15" s="568"/>
    </row>
    <row r="16" spans="1:19">
      <c r="A16" s="45" t="s">
        <v>541</v>
      </c>
      <c r="B16" s="42">
        <v>60</v>
      </c>
      <c r="C16" s="43">
        <f t="shared" si="0"/>
        <v>4</v>
      </c>
      <c r="D16" s="43">
        <f t="shared" si="3"/>
        <v>13</v>
      </c>
      <c r="E16" s="42">
        <v>10</v>
      </c>
      <c r="F16" s="103">
        <f t="shared" si="1"/>
        <v>1.885</v>
      </c>
      <c r="G16" s="43">
        <f t="shared" si="2"/>
        <v>7</v>
      </c>
      <c r="J16" s="580"/>
      <c r="K16" s="45" t="s">
        <v>541</v>
      </c>
      <c r="L16" s="43">
        <v>4</v>
      </c>
      <c r="M16" s="43">
        <v>11</v>
      </c>
      <c r="N16" s="43">
        <v>1.77</v>
      </c>
      <c r="O16" s="43">
        <v>5</v>
      </c>
      <c r="Q16" s="568"/>
      <c r="R16" s="568"/>
      <c r="S16" s="568"/>
    </row>
    <row r="17" spans="1:15">
      <c r="A17" s="45" t="s">
        <v>542</v>
      </c>
      <c r="B17" s="42">
        <v>60</v>
      </c>
      <c r="C17" s="43">
        <f t="shared" si="0"/>
        <v>4</v>
      </c>
      <c r="D17" s="43">
        <f t="shared" si="3"/>
        <v>16</v>
      </c>
      <c r="E17" s="42">
        <v>10</v>
      </c>
      <c r="F17" s="103">
        <f t="shared" si="1"/>
        <v>3.6349999999999998</v>
      </c>
      <c r="G17" s="43">
        <f t="shared" si="2"/>
        <v>7</v>
      </c>
      <c r="J17" s="580"/>
      <c r="K17" s="45" t="s">
        <v>542</v>
      </c>
      <c r="L17" s="43">
        <v>4</v>
      </c>
      <c r="M17" s="43">
        <v>16</v>
      </c>
      <c r="N17" s="43">
        <v>3.97</v>
      </c>
      <c r="O17" s="43">
        <v>7</v>
      </c>
    </row>
    <row r="18" spans="1:15">
      <c r="A18" s="45" t="s">
        <v>543</v>
      </c>
      <c r="B18" s="42">
        <v>60</v>
      </c>
      <c r="C18" s="43">
        <f t="shared" si="0"/>
        <v>3.5</v>
      </c>
      <c r="D18" s="43">
        <f t="shared" si="3"/>
        <v>11</v>
      </c>
      <c r="E18" s="42">
        <v>10</v>
      </c>
      <c r="F18" s="103">
        <f t="shared" si="1"/>
        <v>3.4699999999999998</v>
      </c>
      <c r="G18" s="43">
        <f t="shared" si="2"/>
        <v>6</v>
      </c>
      <c r="J18" s="580"/>
      <c r="K18" s="45" t="s">
        <v>543</v>
      </c>
      <c r="L18" s="43">
        <v>4</v>
      </c>
      <c r="M18" s="43">
        <v>11</v>
      </c>
      <c r="N18" s="43">
        <v>4.13</v>
      </c>
      <c r="O18" s="43">
        <v>6</v>
      </c>
    </row>
    <row r="19" spans="1:15">
      <c r="J19" s="580"/>
      <c r="K19" s="41" t="s">
        <v>544</v>
      </c>
      <c r="L19" s="99">
        <f>AVERAGE(L7:L18)</f>
        <v>5.75</v>
      </c>
      <c r="M19" s="99">
        <f>MAX(M7:M18)</f>
        <v>22</v>
      </c>
      <c r="N19" s="102">
        <f>AVERAGE(N7:N18)</f>
        <v>4.9325000000000001</v>
      </c>
      <c r="O19" s="99">
        <f>MAX(O7:O18)</f>
        <v>9</v>
      </c>
    </row>
    <row r="21" spans="1:15" ht="41.45">
      <c r="J21" s="40">
        <f>+A6</f>
        <v>2022</v>
      </c>
      <c r="K21" s="40" t="s">
        <v>526</v>
      </c>
      <c r="L21" s="46" t="s">
        <v>521</v>
      </c>
      <c r="M21" s="46" t="s">
        <v>527</v>
      </c>
      <c r="N21" s="46" t="s">
        <v>524</v>
      </c>
      <c r="O21" s="46" t="s">
        <v>528</v>
      </c>
    </row>
    <row r="22" spans="1:15">
      <c r="J22" s="580" t="s">
        <v>209</v>
      </c>
      <c r="K22" s="45" t="s">
        <v>529</v>
      </c>
      <c r="L22" s="43">
        <v>5</v>
      </c>
      <c r="M22" s="43">
        <v>21</v>
      </c>
      <c r="N22" s="103">
        <v>5.03</v>
      </c>
      <c r="O22" s="43">
        <v>8</v>
      </c>
    </row>
    <row r="23" spans="1:15">
      <c r="J23" s="580"/>
      <c r="K23" s="45" t="s">
        <v>530</v>
      </c>
      <c r="L23" s="43">
        <v>4</v>
      </c>
      <c r="M23" s="43">
        <v>12</v>
      </c>
      <c r="N23" s="103">
        <v>4.21</v>
      </c>
      <c r="O23" s="43">
        <v>6</v>
      </c>
    </row>
    <row r="24" spans="1:15">
      <c r="J24" s="580"/>
      <c r="K24" s="45" t="s">
        <v>531</v>
      </c>
      <c r="L24" s="43">
        <v>18</v>
      </c>
      <c r="M24" s="43">
        <v>5</v>
      </c>
      <c r="N24" s="103">
        <v>5.23</v>
      </c>
      <c r="O24" s="43">
        <v>9</v>
      </c>
    </row>
    <row r="25" spans="1:15">
      <c r="J25" s="580"/>
      <c r="K25" s="45" t="s">
        <v>533</v>
      </c>
      <c r="L25" s="43">
        <v>7</v>
      </c>
      <c r="M25" s="43">
        <v>16</v>
      </c>
      <c r="N25" s="103">
        <v>5.43</v>
      </c>
      <c r="O25" s="43">
        <v>8</v>
      </c>
    </row>
    <row r="26" spans="1:15">
      <c r="J26" s="580"/>
      <c r="K26" s="45" t="s">
        <v>535</v>
      </c>
      <c r="L26" s="43">
        <v>6</v>
      </c>
      <c r="M26" s="43">
        <v>21</v>
      </c>
      <c r="N26" s="103">
        <v>4.29</v>
      </c>
      <c r="O26" s="43">
        <v>8</v>
      </c>
    </row>
    <row r="27" spans="1:15">
      <c r="J27" s="580"/>
      <c r="K27" s="45" t="s">
        <v>536</v>
      </c>
      <c r="L27" s="43">
        <v>6</v>
      </c>
      <c r="M27" s="43">
        <v>15</v>
      </c>
      <c r="N27" s="103">
        <v>6.37</v>
      </c>
      <c r="O27" s="43">
        <v>8</v>
      </c>
    </row>
    <row r="28" spans="1:15">
      <c r="J28" s="580"/>
      <c r="K28" s="45" t="s">
        <v>537</v>
      </c>
      <c r="L28" s="43">
        <v>5</v>
      </c>
      <c r="M28" s="43">
        <v>16</v>
      </c>
      <c r="N28" s="103">
        <v>4.42</v>
      </c>
      <c r="O28" s="43">
        <v>7</v>
      </c>
    </row>
    <row r="29" spans="1:15">
      <c r="J29" s="580"/>
      <c r="K29" s="45" t="s">
        <v>539</v>
      </c>
      <c r="L29" s="43">
        <v>8</v>
      </c>
      <c r="M29" s="43">
        <v>17</v>
      </c>
      <c r="N29" s="103">
        <v>7.74</v>
      </c>
      <c r="O29" s="43">
        <v>8</v>
      </c>
    </row>
    <row r="30" spans="1:15">
      <c r="J30" s="580"/>
      <c r="K30" s="45" t="s">
        <v>540</v>
      </c>
      <c r="L30" s="43">
        <v>7</v>
      </c>
      <c r="M30" s="43">
        <v>22</v>
      </c>
      <c r="N30" s="103">
        <v>7.23</v>
      </c>
      <c r="O30" s="43">
        <v>8</v>
      </c>
    </row>
    <row r="31" spans="1:15">
      <c r="J31" s="580"/>
      <c r="K31" s="45" t="s">
        <v>541</v>
      </c>
      <c r="L31" s="43">
        <v>4</v>
      </c>
      <c r="M31" s="43">
        <v>13</v>
      </c>
      <c r="N31" s="103">
        <v>2</v>
      </c>
      <c r="O31" s="43">
        <v>7</v>
      </c>
    </row>
    <row r="32" spans="1:15">
      <c r="J32" s="580"/>
      <c r="K32" s="45" t="s">
        <v>542</v>
      </c>
      <c r="L32" s="43">
        <v>4</v>
      </c>
      <c r="M32" s="43">
        <v>16</v>
      </c>
      <c r="N32" s="103">
        <v>3.3</v>
      </c>
      <c r="O32" s="43">
        <v>5</v>
      </c>
    </row>
    <row r="33" spans="1:15">
      <c r="J33" s="580"/>
      <c r="K33" s="45" t="s">
        <v>543</v>
      </c>
      <c r="L33" s="43">
        <v>3</v>
      </c>
      <c r="M33" s="43">
        <v>7</v>
      </c>
      <c r="N33" s="103">
        <v>2.81</v>
      </c>
      <c r="O33" s="43">
        <v>4</v>
      </c>
    </row>
    <row r="34" spans="1:15">
      <c r="J34" s="580"/>
      <c r="K34" s="41" t="s">
        <v>544</v>
      </c>
      <c r="L34" s="102">
        <f>AVERAGE(L22:L33)</f>
        <v>6.416666666666667</v>
      </c>
      <c r="M34" s="99">
        <f>MAX(M22:M33)</f>
        <v>22</v>
      </c>
      <c r="N34" s="102">
        <f>AVERAGE(N22:N33)</f>
        <v>4.8383333333333338</v>
      </c>
      <c r="O34" s="99">
        <f>MAX(O22:O33)</f>
        <v>9</v>
      </c>
    </row>
    <row r="48" spans="1:15">
      <c r="A48" s="577" t="s">
        <v>440</v>
      </c>
      <c r="B48" s="578"/>
      <c r="C48" s="578"/>
      <c r="D48" s="578"/>
      <c r="E48" s="578"/>
      <c r="F48" s="578"/>
      <c r="G48" s="579"/>
    </row>
    <row r="49" spans="1:7">
      <c r="A49" s="571"/>
      <c r="B49" s="572"/>
      <c r="C49" s="572"/>
      <c r="D49" s="572"/>
      <c r="E49" s="572"/>
      <c r="F49" s="572"/>
      <c r="G49" s="573"/>
    </row>
    <row r="50" spans="1:7">
      <c r="A50" s="574"/>
      <c r="B50" s="575"/>
      <c r="C50" s="575"/>
      <c r="D50" s="575"/>
      <c r="E50" s="575"/>
      <c r="F50" s="575"/>
      <c r="G50" s="576"/>
    </row>
    <row r="51" spans="1:7">
      <c r="A51" s="574"/>
      <c r="B51" s="575"/>
      <c r="C51" s="575"/>
      <c r="D51" s="575"/>
      <c r="E51" s="575"/>
      <c r="F51" s="575"/>
      <c r="G51" s="576"/>
    </row>
    <row r="52" spans="1:7">
      <c r="A52" s="515"/>
      <c r="B52" s="516"/>
      <c r="C52" s="516"/>
      <c r="D52" s="516"/>
      <c r="E52" s="516"/>
      <c r="F52" s="516"/>
      <c r="G52" s="517"/>
    </row>
  </sheetData>
  <mergeCells count="10">
    <mergeCell ref="Q13:S16"/>
    <mergeCell ref="J5:O5"/>
    <mergeCell ref="B5:D5"/>
    <mergeCell ref="E5:G5"/>
    <mergeCell ref="A49:G52"/>
    <mergeCell ref="A48:G48"/>
    <mergeCell ref="J7:J19"/>
    <mergeCell ref="J22:J34"/>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52"/>
  <sheetViews>
    <sheetView workbookViewId="0">
      <selection activeCell="W29" sqref="W29"/>
    </sheetView>
  </sheetViews>
  <sheetFormatPr defaultRowHeight="13.9"/>
  <cols>
    <col min="1" max="1" width="14" style="3" customWidth="1"/>
    <col min="2" max="4" width="17" style="19" customWidth="1"/>
    <col min="5" max="5" width="14.7109375" style="19" customWidth="1"/>
    <col min="6" max="7" width="17" style="19"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62" t="str">
        <f>+'Cover Page'!$B$29</f>
        <v>Annual Performance Report 2022</v>
      </c>
      <c r="B1" s="62"/>
      <c r="C1" s="62"/>
      <c r="D1" s="62"/>
      <c r="E1" s="62" t="str">
        <f>+'Cover Page'!$B$33</f>
        <v xml:space="preserve">Thalia Waste Management </v>
      </c>
      <c r="F1" s="62"/>
      <c r="G1" s="62"/>
    </row>
    <row r="3" spans="1:19" ht="14.45">
      <c r="A3" s="39" t="s">
        <v>545</v>
      </c>
      <c r="D3" s="53" t="s">
        <v>513</v>
      </c>
      <c r="G3" s="56" t="s">
        <v>514</v>
      </c>
      <c r="J3" s="9" t="str">
        <f>+A3</f>
        <v>Monitoring of Sulphur dioxide emissions</v>
      </c>
      <c r="L3" s="9"/>
      <c r="N3" s="9" t="s">
        <v>515</v>
      </c>
      <c r="Q3" s="55" t="s">
        <v>2</v>
      </c>
      <c r="R3" s="51"/>
      <c r="S3" s="51"/>
    </row>
    <row r="4" spans="1:19" ht="13.9" customHeight="1">
      <c r="Q4" s="543" t="s">
        <v>516</v>
      </c>
      <c r="R4" s="543"/>
      <c r="S4" s="543"/>
    </row>
    <row r="5" spans="1:19" ht="16.149999999999999">
      <c r="A5" s="47" t="s">
        <v>517</v>
      </c>
      <c r="B5" s="570" t="s">
        <v>518</v>
      </c>
      <c r="C5" s="570"/>
      <c r="D5" s="570"/>
      <c r="E5" s="570" t="s">
        <v>519</v>
      </c>
      <c r="F5" s="570"/>
      <c r="G5" s="570"/>
      <c r="J5" s="569"/>
      <c r="K5" s="569"/>
      <c r="L5" s="569"/>
      <c r="M5" s="569"/>
      <c r="N5" s="569"/>
      <c r="O5" s="569"/>
      <c r="Q5" s="543"/>
      <c r="R5" s="543"/>
      <c r="S5" s="543"/>
    </row>
    <row r="6" spans="1:19" s="37" customFormat="1" ht="41.45">
      <c r="A6" s="44">
        <f>+'Cover Page'!C39</f>
        <v>2022</v>
      </c>
      <c r="B6" s="34" t="s">
        <v>546</v>
      </c>
      <c r="C6" s="34" t="s">
        <v>521</v>
      </c>
      <c r="D6" s="34" t="s">
        <v>522</v>
      </c>
      <c r="E6" s="34" t="s">
        <v>547</v>
      </c>
      <c r="F6" s="34" t="s">
        <v>524</v>
      </c>
      <c r="G6" s="34" t="s">
        <v>525</v>
      </c>
      <c r="H6" s="38"/>
      <c r="J6" s="40">
        <f>+A6</f>
        <v>2022</v>
      </c>
      <c r="K6" s="40" t="s">
        <v>526</v>
      </c>
      <c r="L6" s="46" t="s">
        <v>521</v>
      </c>
      <c r="M6" s="46" t="s">
        <v>527</v>
      </c>
      <c r="N6" s="46" t="s">
        <v>524</v>
      </c>
      <c r="O6" s="46" t="s">
        <v>528</v>
      </c>
      <c r="Q6" s="543"/>
      <c r="R6" s="543"/>
      <c r="S6" s="543"/>
    </row>
    <row r="7" spans="1:19">
      <c r="A7" s="45" t="s">
        <v>529</v>
      </c>
      <c r="B7" s="42">
        <v>200</v>
      </c>
      <c r="C7" s="43">
        <f>AVERAGE(L7, L22)</f>
        <v>42.5</v>
      </c>
      <c r="D7" s="43">
        <f>MAX(M7, M22)</f>
        <v>94</v>
      </c>
      <c r="E7" s="42">
        <v>50</v>
      </c>
      <c r="F7" s="103">
        <f>AVERAGE(N7, N22)</f>
        <v>38.564999999999998</v>
      </c>
      <c r="G7" s="43">
        <f>MAX(O7,O22)</f>
        <v>45</v>
      </c>
      <c r="J7" s="580" t="s">
        <v>208</v>
      </c>
      <c r="K7" s="45" t="s">
        <v>529</v>
      </c>
      <c r="L7" s="43">
        <v>42</v>
      </c>
      <c r="M7" s="43">
        <v>88</v>
      </c>
      <c r="N7" s="43">
        <v>36.520000000000003</v>
      </c>
      <c r="O7" s="43">
        <v>45</v>
      </c>
      <c r="Q7" s="543"/>
      <c r="R7" s="543"/>
      <c r="S7" s="543"/>
    </row>
    <row r="8" spans="1:19">
      <c r="A8" s="45" t="s">
        <v>530</v>
      </c>
      <c r="B8" s="42">
        <v>200</v>
      </c>
      <c r="C8" s="43">
        <f t="shared" ref="C8:C18" si="0">AVERAGE(L8, L23)</f>
        <v>45</v>
      </c>
      <c r="D8" s="43">
        <f>MAX(M8, M23)</f>
        <v>130</v>
      </c>
      <c r="E8" s="42">
        <v>50</v>
      </c>
      <c r="F8" s="103">
        <f t="shared" ref="F8:F18" si="1">AVERAGE(N8, N23)</f>
        <v>44.84</v>
      </c>
      <c r="G8" s="43">
        <f t="shared" ref="G8:G18" si="2">MAX(O8,O23)</f>
        <v>46</v>
      </c>
      <c r="J8" s="580"/>
      <c r="K8" s="45" t="s">
        <v>530</v>
      </c>
      <c r="L8" s="43">
        <v>45</v>
      </c>
      <c r="M8" s="43">
        <v>78</v>
      </c>
      <c r="N8" s="43">
        <v>44.68</v>
      </c>
      <c r="O8" s="43">
        <v>45</v>
      </c>
      <c r="Q8" s="543"/>
      <c r="R8" s="543"/>
      <c r="S8" s="543"/>
    </row>
    <row r="9" spans="1:19">
      <c r="A9" s="45" t="s">
        <v>531</v>
      </c>
      <c r="B9" s="42">
        <v>200</v>
      </c>
      <c r="C9" s="43">
        <f t="shared" si="0"/>
        <v>42</v>
      </c>
      <c r="D9" s="43">
        <f t="shared" ref="D9:D18" si="3">MAX(M9, M24)</f>
        <v>119</v>
      </c>
      <c r="E9" s="42">
        <v>50</v>
      </c>
      <c r="F9" s="103">
        <f t="shared" si="1"/>
        <v>41.325000000000003</v>
      </c>
      <c r="G9" s="43">
        <f t="shared" si="2"/>
        <v>45</v>
      </c>
      <c r="J9" s="580"/>
      <c r="K9" s="45" t="s">
        <v>531</v>
      </c>
      <c r="L9" s="43">
        <v>43</v>
      </c>
      <c r="M9" s="43">
        <v>89</v>
      </c>
      <c r="N9" s="43">
        <v>42.65</v>
      </c>
      <c r="O9" s="43">
        <v>45</v>
      </c>
      <c r="Q9" s="54" t="s">
        <v>532</v>
      </c>
    </row>
    <row r="10" spans="1:19" ht="14.25" customHeight="1">
      <c r="A10" s="45" t="s">
        <v>533</v>
      </c>
      <c r="B10" s="42">
        <v>200</v>
      </c>
      <c r="C10" s="43">
        <f t="shared" si="0"/>
        <v>37.5</v>
      </c>
      <c r="D10" s="43">
        <f t="shared" si="3"/>
        <v>87</v>
      </c>
      <c r="E10" s="42">
        <v>50</v>
      </c>
      <c r="F10" s="103">
        <f t="shared" si="1"/>
        <v>24.765000000000001</v>
      </c>
      <c r="G10" s="43">
        <f t="shared" si="2"/>
        <v>45</v>
      </c>
      <c r="J10" s="580"/>
      <c r="K10" s="45" t="s">
        <v>533</v>
      </c>
      <c r="L10" s="43">
        <v>35</v>
      </c>
      <c r="M10" s="43">
        <v>87</v>
      </c>
      <c r="N10" s="43">
        <v>18.53</v>
      </c>
      <c r="O10" s="43">
        <v>44</v>
      </c>
      <c r="Q10" s="568" t="s">
        <v>534</v>
      </c>
      <c r="R10" s="568"/>
      <c r="S10" s="568"/>
    </row>
    <row r="11" spans="1:19">
      <c r="A11" s="45" t="s">
        <v>535</v>
      </c>
      <c r="B11" s="42">
        <v>200</v>
      </c>
      <c r="C11" s="43">
        <f t="shared" si="0"/>
        <v>42</v>
      </c>
      <c r="D11" s="43">
        <f t="shared" si="3"/>
        <v>100</v>
      </c>
      <c r="E11" s="42">
        <v>50</v>
      </c>
      <c r="F11" s="103">
        <f t="shared" si="1"/>
        <v>24.58</v>
      </c>
      <c r="G11" s="43">
        <f t="shared" si="2"/>
        <v>46</v>
      </c>
      <c r="J11" s="580"/>
      <c r="K11" s="45" t="s">
        <v>535</v>
      </c>
      <c r="L11" s="43">
        <v>41</v>
      </c>
      <c r="M11" s="43">
        <v>85</v>
      </c>
      <c r="N11" s="43">
        <v>18.71</v>
      </c>
      <c r="O11" s="43">
        <v>46</v>
      </c>
      <c r="Q11" s="568"/>
      <c r="R11" s="568"/>
      <c r="S11" s="568"/>
    </row>
    <row r="12" spans="1:19">
      <c r="A12" s="45" t="s">
        <v>536</v>
      </c>
      <c r="B12" s="42">
        <v>200</v>
      </c>
      <c r="C12" s="43">
        <f t="shared" si="0"/>
        <v>42</v>
      </c>
      <c r="D12" s="43">
        <f t="shared" si="3"/>
        <v>92</v>
      </c>
      <c r="E12" s="42">
        <v>50</v>
      </c>
      <c r="F12" s="103">
        <f t="shared" si="1"/>
        <v>41.32</v>
      </c>
      <c r="G12" s="43">
        <f t="shared" si="2"/>
        <v>45</v>
      </c>
      <c r="J12" s="580"/>
      <c r="K12" s="45" t="s">
        <v>536</v>
      </c>
      <c r="L12" s="43">
        <v>42</v>
      </c>
      <c r="M12" s="43">
        <v>92</v>
      </c>
      <c r="N12" s="43">
        <v>40.869999999999997</v>
      </c>
      <c r="O12" s="43">
        <v>45</v>
      </c>
      <c r="Q12" s="568"/>
      <c r="R12" s="568"/>
      <c r="S12" s="568"/>
    </row>
    <row r="13" spans="1:19" ht="14.25" customHeight="1">
      <c r="A13" s="45" t="s">
        <v>537</v>
      </c>
      <c r="B13" s="42">
        <v>200</v>
      </c>
      <c r="C13" s="43">
        <f t="shared" si="0"/>
        <v>40</v>
      </c>
      <c r="D13" s="43">
        <f t="shared" si="3"/>
        <v>85</v>
      </c>
      <c r="E13" s="42">
        <v>50</v>
      </c>
      <c r="F13" s="103">
        <f t="shared" si="1"/>
        <v>39.305</v>
      </c>
      <c r="G13" s="43">
        <f t="shared" si="2"/>
        <v>45</v>
      </c>
      <c r="J13" s="580"/>
      <c r="K13" s="45" t="s">
        <v>537</v>
      </c>
      <c r="L13" s="43">
        <v>36</v>
      </c>
      <c r="M13" s="43">
        <v>85</v>
      </c>
      <c r="N13" s="43">
        <v>36.130000000000003</v>
      </c>
      <c r="O13" s="43">
        <v>45</v>
      </c>
      <c r="Q13" s="568" t="s">
        <v>538</v>
      </c>
      <c r="R13" s="568"/>
      <c r="S13" s="568"/>
    </row>
    <row r="14" spans="1:19">
      <c r="A14" s="45" t="s">
        <v>539</v>
      </c>
      <c r="B14" s="42">
        <v>200</v>
      </c>
      <c r="C14" s="43">
        <f t="shared" si="0"/>
        <v>32</v>
      </c>
      <c r="D14" s="43">
        <f t="shared" si="3"/>
        <v>96</v>
      </c>
      <c r="E14" s="42">
        <v>50</v>
      </c>
      <c r="F14" s="103">
        <f t="shared" si="1"/>
        <v>31.884999999999998</v>
      </c>
      <c r="G14" s="43">
        <f t="shared" si="2"/>
        <v>45</v>
      </c>
      <c r="J14" s="580"/>
      <c r="K14" s="45" t="s">
        <v>539</v>
      </c>
      <c r="L14" s="43">
        <v>26</v>
      </c>
      <c r="M14" s="43">
        <v>92</v>
      </c>
      <c r="N14" s="43">
        <v>25.84</v>
      </c>
      <c r="O14" s="43">
        <v>45</v>
      </c>
      <c r="Q14" s="568"/>
      <c r="R14" s="568"/>
      <c r="S14" s="568"/>
    </row>
    <row r="15" spans="1:19">
      <c r="A15" s="45" t="s">
        <v>540</v>
      </c>
      <c r="B15" s="42">
        <v>200</v>
      </c>
      <c r="C15" s="43">
        <f t="shared" si="0"/>
        <v>31.5</v>
      </c>
      <c r="D15" s="43">
        <f t="shared" si="3"/>
        <v>89</v>
      </c>
      <c r="E15" s="42">
        <v>50</v>
      </c>
      <c r="F15" s="103">
        <f t="shared" si="1"/>
        <v>31.7</v>
      </c>
      <c r="G15" s="43">
        <f t="shared" si="2"/>
        <v>45</v>
      </c>
      <c r="J15" s="580"/>
      <c r="K15" s="45" t="s">
        <v>540</v>
      </c>
      <c r="L15" s="43">
        <v>23</v>
      </c>
      <c r="M15" s="43">
        <v>89</v>
      </c>
      <c r="N15" s="103">
        <v>23.5</v>
      </c>
      <c r="O15" s="43">
        <v>34</v>
      </c>
      <c r="Q15" s="568"/>
      <c r="R15" s="568"/>
      <c r="S15" s="568"/>
    </row>
    <row r="16" spans="1:19">
      <c r="A16" s="45" t="s">
        <v>541</v>
      </c>
      <c r="B16" s="42">
        <v>200</v>
      </c>
      <c r="C16" s="43">
        <f t="shared" si="0"/>
        <v>40</v>
      </c>
      <c r="D16" s="43">
        <f t="shared" si="3"/>
        <v>89</v>
      </c>
      <c r="E16" s="42">
        <v>50</v>
      </c>
      <c r="F16" s="103">
        <f t="shared" si="1"/>
        <v>18.05</v>
      </c>
      <c r="G16" s="43">
        <f t="shared" si="2"/>
        <v>45</v>
      </c>
      <c r="J16" s="580"/>
      <c r="K16" s="45" t="s">
        <v>541</v>
      </c>
      <c r="L16" s="43">
        <v>39</v>
      </c>
      <c r="M16" s="43">
        <v>89</v>
      </c>
      <c r="N16" s="43">
        <v>17.55</v>
      </c>
      <c r="O16" s="43">
        <v>45</v>
      </c>
      <c r="Q16" s="568"/>
      <c r="R16" s="568"/>
      <c r="S16" s="568"/>
    </row>
    <row r="17" spans="1:15">
      <c r="A17" s="45" t="s">
        <v>542</v>
      </c>
      <c r="B17" s="42">
        <v>200</v>
      </c>
      <c r="C17" s="43">
        <f t="shared" si="0"/>
        <v>39.5</v>
      </c>
      <c r="D17" s="43">
        <f t="shared" si="3"/>
        <v>152</v>
      </c>
      <c r="E17" s="42">
        <v>50</v>
      </c>
      <c r="F17" s="103">
        <f t="shared" si="1"/>
        <v>37.92</v>
      </c>
      <c r="G17" s="43">
        <f t="shared" si="2"/>
        <v>45</v>
      </c>
      <c r="J17" s="580"/>
      <c r="K17" s="45" t="s">
        <v>542</v>
      </c>
      <c r="L17" s="43">
        <v>36</v>
      </c>
      <c r="M17" s="43">
        <v>152</v>
      </c>
      <c r="N17" s="43">
        <v>34.270000000000003</v>
      </c>
      <c r="O17" s="43">
        <v>45</v>
      </c>
    </row>
    <row r="18" spans="1:15">
      <c r="A18" s="45" t="s">
        <v>543</v>
      </c>
      <c r="B18" s="42">
        <v>200</v>
      </c>
      <c r="C18" s="43">
        <f t="shared" si="0"/>
        <v>39</v>
      </c>
      <c r="D18" s="43">
        <f t="shared" si="3"/>
        <v>167</v>
      </c>
      <c r="E18" s="42">
        <v>50</v>
      </c>
      <c r="F18" s="103">
        <f t="shared" si="1"/>
        <v>38.760000000000005</v>
      </c>
      <c r="G18" s="43">
        <f t="shared" si="2"/>
        <v>45</v>
      </c>
      <c r="J18" s="580"/>
      <c r="K18" s="45" t="s">
        <v>543</v>
      </c>
      <c r="L18" s="43">
        <v>38</v>
      </c>
      <c r="M18" s="43">
        <v>167</v>
      </c>
      <c r="N18" s="43">
        <v>38.39</v>
      </c>
      <c r="O18" s="43">
        <v>45</v>
      </c>
    </row>
    <row r="19" spans="1:15">
      <c r="J19" s="580"/>
      <c r="K19" s="41" t="s">
        <v>544</v>
      </c>
      <c r="L19" s="102">
        <f>AVERAGE(L7:L18)</f>
        <v>37.166666666666664</v>
      </c>
      <c r="M19" s="99">
        <f>MAX(M7:M18)</f>
        <v>167</v>
      </c>
      <c r="N19" s="99">
        <f>AVERAGE(N7:N18)</f>
        <v>31.47</v>
      </c>
      <c r="O19" s="99">
        <f>MAX(O7:O18)</f>
        <v>46</v>
      </c>
    </row>
    <row r="21" spans="1:15" ht="41.45">
      <c r="J21" s="40">
        <f>+A6</f>
        <v>2022</v>
      </c>
      <c r="K21" s="40" t="s">
        <v>526</v>
      </c>
      <c r="L21" s="46" t="s">
        <v>521</v>
      </c>
      <c r="M21" s="46" t="s">
        <v>527</v>
      </c>
      <c r="N21" s="46" t="s">
        <v>524</v>
      </c>
      <c r="O21" s="46" t="s">
        <v>528</v>
      </c>
    </row>
    <row r="22" spans="1:15">
      <c r="J22" s="580" t="s">
        <v>209</v>
      </c>
      <c r="K22" s="45" t="s">
        <v>529</v>
      </c>
      <c r="L22" s="43">
        <v>43</v>
      </c>
      <c r="M22" s="43">
        <v>94</v>
      </c>
      <c r="N22" s="103">
        <v>40.61</v>
      </c>
      <c r="O22" s="43">
        <v>45</v>
      </c>
    </row>
    <row r="23" spans="1:15">
      <c r="J23" s="580"/>
      <c r="K23" s="45" t="s">
        <v>530</v>
      </c>
      <c r="L23" s="43">
        <v>45</v>
      </c>
      <c r="M23" s="43">
        <v>130</v>
      </c>
      <c r="N23" s="103">
        <v>45</v>
      </c>
      <c r="O23" s="43">
        <v>46</v>
      </c>
    </row>
    <row r="24" spans="1:15">
      <c r="J24" s="580"/>
      <c r="K24" s="45" t="s">
        <v>531</v>
      </c>
      <c r="L24" s="43">
        <v>41</v>
      </c>
      <c r="M24" s="43">
        <v>119</v>
      </c>
      <c r="N24" s="103">
        <v>40</v>
      </c>
      <c r="O24" s="43">
        <v>45</v>
      </c>
    </row>
    <row r="25" spans="1:15">
      <c r="J25" s="580"/>
      <c r="K25" s="45" t="s">
        <v>533</v>
      </c>
      <c r="L25" s="43">
        <v>40</v>
      </c>
      <c r="M25" s="43">
        <v>85</v>
      </c>
      <c r="N25" s="103">
        <v>31</v>
      </c>
      <c r="O25" s="43">
        <v>45</v>
      </c>
    </row>
    <row r="26" spans="1:15">
      <c r="J26" s="580"/>
      <c r="K26" s="45" t="s">
        <v>535</v>
      </c>
      <c r="L26" s="43">
        <v>43</v>
      </c>
      <c r="M26" s="43">
        <v>100</v>
      </c>
      <c r="N26" s="103">
        <v>30.45</v>
      </c>
      <c r="O26" s="43">
        <v>45</v>
      </c>
    </row>
    <row r="27" spans="1:15">
      <c r="J27" s="580"/>
      <c r="K27" s="45" t="s">
        <v>536</v>
      </c>
      <c r="L27" s="43">
        <v>42</v>
      </c>
      <c r="M27" s="43">
        <v>90</v>
      </c>
      <c r="N27" s="103">
        <v>41.77</v>
      </c>
      <c r="O27" s="43">
        <v>45</v>
      </c>
    </row>
    <row r="28" spans="1:15">
      <c r="J28" s="580"/>
      <c r="K28" s="45" t="s">
        <v>537</v>
      </c>
      <c r="L28" s="43">
        <v>44</v>
      </c>
      <c r="M28" s="43">
        <v>73</v>
      </c>
      <c r="N28" s="103">
        <v>42.48</v>
      </c>
      <c r="O28" s="43">
        <v>45</v>
      </c>
    </row>
    <row r="29" spans="1:15">
      <c r="J29" s="580"/>
      <c r="K29" s="45" t="s">
        <v>539</v>
      </c>
      <c r="L29" s="43">
        <v>38</v>
      </c>
      <c r="M29" s="43">
        <v>96</v>
      </c>
      <c r="N29" s="103">
        <v>37.93</v>
      </c>
      <c r="O29" s="43">
        <v>45</v>
      </c>
    </row>
    <row r="30" spans="1:15">
      <c r="J30" s="580"/>
      <c r="K30" s="45" t="s">
        <v>540</v>
      </c>
      <c r="L30" s="43">
        <v>40</v>
      </c>
      <c r="M30" s="43">
        <v>89</v>
      </c>
      <c r="N30" s="103">
        <v>39.9</v>
      </c>
      <c r="O30" s="43">
        <v>45</v>
      </c>
    </row>
    <row r="31" spans="1:15">
      <c r="J31" s="580"/>
      <c r="K31" s="45" t="s">
        <v>541</v>
      </c>
      <c r="L31" s="43">
        <v>41</v>
      </c>
      <c r="M31" s="43">
        <v>79</v>
      </c>
      <c r="N31" s="103">
        <v>18.55</v>
      </c>
      <c r="O31" s="43">
        <v>45</v>
      </c>
    </row>
    <row r="32" spans="1:15">
      <c r="J32" s="580"/>
      <c r="K32" s="45" t="s">
        <v>542</v>
      </c>
      <c r="L32" s="43">
        <v>43</v>
      </c>
      <c r="M32" s="43">
        <v>80</v>
      </c>
      <c r="N32" s="103">
        <v>41.57</v>
      </c>
      <c r="O32" s="43">
        <v>45</v>
      </c>
    </row>
    <row r="33" spans="1:15">
      <c r="J33" s="580"/>
      <c r="K33" s="45" t="s">
        <v>543</v>
      </c>
      <c r="L33" s="43">
        <v>40</v>
      </c>
      <c r="M33" s="43">
        <v>65</v>
      </c>
      <c r="N33" s="103">
        <v>39.130000000000003</v>
      </c>
      <c r="O33" s="43">
        <v>45</v>
      </c>
    </row>
    <row r="34" spans="1:15" ht="14.25">
      <c r="J34" s="580"/>
      <c r="K34" s="41" t="s">
        <v>544</v>
      </c>
      <c r="L34" s="139">
        <f>AVERAGE(L22:L33)</f>
        <v>41.666666666666664</v>
      </c>
      <c r="M34" s="99">
        <f>MAX(M22:M33)</f>
        <v>130</v>
      </c>
      <c r="N34" s="102">
        <f>AVERAGE(N22:N33)</f>
        <v>37.365833333333335</v>
      </c>
      <c r="O34" s="99">
        <f>MAX(O22:O33)</f>
        <v>46</v>
      </c>
    </row>
    <row r="48" spans="1:15">
      <c r="A48" s="577" t="s">
        <v>440</v>
      </c>
      <c r="B48" s="578"/>
      <c r="C48" s="578"/>
      <c r="D48" s="578"/>
      <c r="E48" s="578"/>
      <c r="F48" s="578"/>
      <c r="G48" s="579"/>
    </row>
    <row r="49" spans="1:7">
      <c r="A49" s="571"/>
      <c r="B49" s="572"/>
      <c r="C49" s="572"/>
      <c r="D49" s="572"/>
      <c r="E49" s="572"/>
      <c r="F49" s="572"/>
      <c r="G49" s="573"/>
    </row>
    <row r="50" spans="1:7">
      <c r="A50" s="574"/>
      <c r="B50" s="575"/>
      <c r="C50" s="575"/>
      <c r="D50" s="575"/>
      <c r="E50" s="575"/>
      <c r="F50" s="575"/>
      <c r="G50" s="576"/>
    </row>
    <row r="51" spans="1:7">
      <c r="A51" s="574"/>
      <c r="B51" s="575"/>
      <c r="C51" s="575"/>
      <c r="D51" s="575"/>
      <c r="E51" s="575"/>
      <c r="F51" s="575"/>
      <c r="G51" s="576"/>
    </row>
    <row r="52" spans="1:7">
      <c r="A52" s="515"/>
      <c r="B52" s="516"/>
      <c r="C52" s="516"/>
      <c r="D52" s="516"/>
      <c r="E52" s="516"/>
      <c r="F52" s="516"/>
      <c r="G52" s="517"/>
    </row>
  </sheetData>
  <mergeCells count="10">
    <mergeCell ref="J22:J34"/>
    <mergeCell ref="A48:G48"/>
    <mergeCell ref="A49:G52"/>
    <mergeCell ref="Q4:S8"/>
    <mergeCell ref="Q10:S12"/>
    <mergeCell ref="Q13:S16"/>
    <mergeCell ref="B5:D5"/>
    <mergeCell ref="E5:G5"/>
    <mergeCell ref="J5:O5"/>
    <mergeCell ref="J7:J19"/>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52"/>
  <sheetViews>
    <sheetView workbookViewId="0">
      <selection activeCell="AD23" sqref="AD23"/>
    </sheetView>
  </sheetViews>
  <sheetFormatPr defaultRowHeight="13.9"/>
  <cols>
    <col min="1" max="1" width="14" style="3" customWidth="1"/>
    <col min="2" max="4" width="17" style="19" customWidth="1"/>
    <col min="5" max="5" width="14.7109375" style="19" customWidth="1"/>
    <col min="6" max="7" width="17" style="19"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62" t="str">
        <f>+'Cover Page'!$B$29</f>
        <v>Annual Performance Report 2022</v>
      </c>
      <c r="B1" s="62"/>
      <c r="C1" s="62"/>
      <c r="D1" s="62"/>
      <c r="E1" s="62" t="str">
        <f>+'Cover Page'!$B$33</f>
        <v xml:space="preserve">Thalia Waste Management </v>
      </c>
      <c r="F1" s="62"/>
    </row>
    <row r="3" spans="1:19" ht="14.45">
      <c r="A3" s="39" t="s">
        <v>548</v>
      </c>
      <c r="D3" s="53" t="s">
        <v>513</v>
      </c>
      <c r="G3" s="56" t="s">
        <v>514</v>
      </c>
      <c r="J3" s="9" t="str">
        <f>+A3</f>
        <v>Monitoring of Oxides of Nitrogen emissions</v>
      </c>
      <c r="L3" s="9"/>
      <c r="N3" s="9" t="s">
        <v>515</v>
      </c>
      <c r="Q3" s="55" t="s">
        <v>2</v>
      </c>
      <c r="R3" s="51"/>
      <c r="S3" s="51"/>
    </row>
    <row r="4" spans="1:19" ht="13.9" customHeight="1">
      <c r="Q4" s="543" t="s">
        <v>516</v>
      </c>
      <c r="R4" s="543"/>
      <c r="S4" s="543"/>
    </row>
    <row r="5" spans="1:19" ht="16.149999999999999">
      <c r="A5" s="47" t="s">
        <v>517</v>
      </c>
      <c r="B5" s="570" t="s">
        <v>518</v>
      </c>
      <c r="C5" s="570"/>
      <c r="D5" s="570"/>
      <c r="E5" s="570" t="s">
        <v>519</v>
      </c>
      <c r="F5" s="570"/>
      <c r="G5" s="570"/>
      <c r="J5" s="569"/>
      <c r="K5" s="569"/>
      <c r="L5" s="569"/>
      <c r="M5" s="569"/>
      <c r="N5" s="569"/>
      <c r="O5" s="569"/>
      <c r="Q5" s="543"/>
      <c r="R5" s="543"/>
      <c r="S5" s="543"/>
    </row>
    <row r="6" spans="1:19" s="37" customFormat="1" ht="37.5" customHeight="1">
      <c r="A6" s="44">
        <f>+'Cover Page'!C39</f>
        <v>2022</v>
      </c>
      <c r="B6" s="34" t="s">
        <v>549</v>
      </c>
      <c r="C6" s="34" t="s">
        <v>521</v>
      </c>
      <c r="D6" s="34" t="s">
        <v>522</v>
      </c>
      <c r="E6" s="34" t="s">
        <v>550</v>
      </c>
      <c r="F6" s="34" t="s">
        <v>524</v>
      </c>
      <c r="G6" s="34" t="s">
        <v>525</v>
      </c>
      <c r="H6" s="38"/>
      <c r="J6" s="40">
        <f>+A6</f>
        <v>2022</v>
      </c>
      <c r="K6" s="40" t="s">
        <v>526</v>
      </c>
      <c r="L6" s="46" t="s">
        <v>521</v>
      </c>
      <c r="M6" s="46" t="s">
        <v>527</v>
      </c>
      <c r="N6" s="46" t="s">
        <v>524</v>
      </c>
      <c r="O6" s="46" t="s">
        <v>528</v>
      </c>
      <c r="Q6" s="543"/>
      <c r="R6" s="543"/>
      <c r="S6" s="543"/>
    </row>
    <row r="7" spans="1:19">
      <c r="A7" s="45" t="s">
        <v>529</v>
      </c>
      <c r="B7" s="42">
        <v>400</v>
      </c>
      <c r="C7" s="43">
        <f>AVERAGE(L7, L22)</f>
        <v>168</v>
      </c>
      <c r="D7" s="43">
        <f>MAX(M7, M22)</f>
        <v>219</v>
      </c>
      <c r="E7" s="42">
        <v>200</v>
      </c>
      <c r="F7" s="103">
        <f>AVERAGE(N7, N22)</f>
        <v>151.77500000000001</v>
      </c>
      <c r="G7" s="43">
        <f>MAX(O7,O22)</f>
        <v>177</v>
      </c>
      <c r="J7" s="580" t="s">
        <v>208</v>
      </c>
      <c r="K7" s="45" t="s">
        <v>529</v>
      </c>
      <c r="L7" s="95">
        <v>169</v>
      </c>
      <c r="M7" s="96">
        <v>219</v>
      </c>
      <c r="N7" s="100">
        <v>146.87</v>
      </c>
      <c r="O7" s="43">
        <v>177</v>
      </c>
      <c r="Q7" s="543"/>
      <c r="R7" s="543"/>
      <c r="S7" s="543"/>
    </row>
    <row r="8" spans="1:19">
      <c r="A8" s="45" t="s">
        <v>530</v>
      </c>
      <c r="B8" s="42">
        <v>400</v>
      </c>
      <c r="C8" s="43">
        <f t="shared" ref="C8:C18" si="0">AVERAGE(L8, L23)</f>
        <v>168</v>
      </c>
      <c r="D8" s="43">
        <f>MAX(M8, M23)</f>
        <v>233</v>
      </c>
      <c r="E8" s="42">
        <v>200</v>
      </c>
      <c r="F8" s="103">
        <f t="shared" ref="F8:F18" si="1">AVERAGE(N8, N23)</f>
        <v>164.66</v>
      </c>
      <c r="G8" s="43">
        <f t="shared" ref="G8:G18" si="2">MAX(O8,O23)</f>
        <v>174</v>
      </c>
      <c r="J8" s="580"/>
      <c r="K8" s="45" t="s">
        <v>530</v>
      </c>
      <c r="L8" s="97">
        <v>169</v>
      </c>
      <c r="M8" s="98">
        <v>205</v>
      </c>
      <c r="N8" s="101">
        <v>168.89</v>
      </c>
      <c r="O8" s="43">
        <v>174</v>
      </c>
      <c r="Q8" s="543"/>
      <c r="R8" s="543"/>
      <c r="S8" s="543"/>
    </row>
    <row r="9" spans="1:19">
      <c r="A9" s="45" t="s">
        <v>531</v>
      </c>
      <c r="B9" s="42">
        <v>400</v>
      </c>
      <c r="C9" s="43">
        <f t="shared" si="0"/>
        <v>167</v>
      </c>
      <c r="D9" s="43">
        <f t="shared" ref="D9:D18" si="3">MAX(M9, M24)</f>
        <v>234</v>
      </c>
      <c r="E9" s="42">
        <v>200</v>
      </c>
      <c r="F9" s="103">
        <f t="shared" si="1"/>
        <v>164.35500000000002</v>
      </c>
      <c r="G9" s="43">
        <f t="shared" si="2"/>
        <v>179</v>
      </c>
      <c r="J9" s="580"/>
      <c r="K9" s="45" t="s">
        <v>531</v>
      </c>
      <c r="L9" s="97">
        <v>170</v>
      </c>
      <c r="M9" s="98">
        <v>234</v>
      </c>
      <c r="N9" s="101">
        <v>169.81</v>
      </c>
      <c r="O9" s="43">
        <v>179</v>
      </c>
      <c r="Q9" s="54" t="s">
        <v>532</v>
      </c>
    </row>
    <row r="10" spans="1:19" ht="14.25" customHeight="1">
      <c r="A10" s="45" t="s">
        <v>533</v>
      </c>
      <c r="B10" s="42">
        <v>400</v>
      </c>
      <c r="C10" s="43">
        <f t="shared" si="0"/>
        <v>167</v>
      </c>
      <c r="D10" s="43">
        <f t="shared" si="3"/>
        <v>195</v>
      </c>
      <c r="E10" s="42">
        <v>200</v>
      </c>
      <c r="F10" s="103">
        <f t="shared" si="1"/>
        <v>108.15</v>
      </c>
      <c r="G10" s="43">
        <f t="shared" si="2"/>
        <v>178</v>
      </c>
      <c r="J10" s="580"/>
      <c r="K10" s="45" t="s">
        <v>533</v>
      </c>
      <c r="L10" s="97">
        <v>171</v>
      </c>
      <c r="M10" s="98">
        <v>195</v>
      </c>
      <c r="N10" s="101">
        <v>91.1</v>
      </c>
      <c r="O10" s="43">
        <v>178</v>
      </c>
      <c r="Q10" s="568" t="s">
        <v>534</v>
      </c>
      <c r="R10" s="568"/>
      <c r="S10" s="568"/>
    </row>
    <row r="11" spans="1:19">
      <c r="A11" s="45" t="s">
        <v>535</v>
      </c>
      <c r="B11" s="42">
        <v>400</v>
      </c>
      <c r="C11" s="43">
        <f t="shared" si="0"/>
        <v>166</v>
      </c>
      <c r="D11" s="43">
        <f t="shared" si="3"/>
        <v>247</v>
      </c>
      <c r="E11" s="42">
        <v>200</v>
      </c>
      <c r="F11" s="103">
        <f t="shared" si="1"/>
        <v>96.034999999999997</v>
      </c>
      <c r="G11" s="43">
        <f t="shared" si="2"/>
        <v>179</v>
      </c>
      <c r="J11" s="580"/>
      <c r="K11" s="45" t="s">
        <v>535</v>
      </c>
      <c r="L11" s="97">
        <v>170</v>
      </c>
      <c r="M11" s="98">
        <v>247</v>
      </c>
      <c r="N11" s="101">
        <v>76.94</v>
      </c>
      <c r="O11" s="43">
        <v>179</v>
      </c>
      <c r="Q11" s="568"/>
      <c r="R11" s="568"/>
      <c r="S11" s="568"/>
    </row>
    <row r="12" spans="1:19">
      <c r="A12" s="45" t="s">
        <v>536</v>
      </c>
      <c r="B12" s="42">
        <v>400</v>
      </c>
      <c r="C12" s="43">
        <f t="shared" si="0"/>
        <v>168.5</v>
      </c>
      <c r="D12" s="43">
        <f t="shared" si="3"/>
        <v>220</v>
      </c>
      <c r="E12" s="42">
        <v>200</v>
      </c>
      <c r="F12" s="103">
        <f t="shared" si="1"/>
        <v>168.185</v>
      </c>
      <c r="G12" s="43">
        <f t="shared" si="2"/>
        <v>182</v>
      </c>
      <c r="J12" s="580"/>
      <c r="K12" s="45" t="s">
        <v>536</v>
      </c>
      <c r="L12" s="97">
        <v>174</v>
      </c>
      <c r="M12" s="98">
        <v>220</v>
      </c>
      <c r="N12" s="101">
        <v>173.7</v>
      </c>
      <c r="O12" s="43">
        <v>182</v>
      </c>
      <c r="Q12" s="568"/>
      <c r="R12" s="568"/>
      <c r="S12" s="568"/>
    </row>
    <row r="13" spans="1:19" ht="14.25" customHeight="1">
      <c r="A13" s="45" t="s">
        <v>537</v>
      </c>
      <c r="B13" s="42">
        <v>400</v>
      </c>
      <c r="C13" s="43">
        <f t="shared" si="0"/>
        <v>175.5</v>
      </c>
      <c r="D13" s="43">
        <f t="shared" si="3"/>
        <v>228</v>
      </c>
      <c r="E13" s="42">
        <v>200</v>
      </c>
      <c r="F13" s="103">
        <f t="shared" si="1"/>
        <v>172.465</v>
      </c>
      <c r="G13" s="43">
        <f t="shared" si="2"/>
        <v>189</v>
      </c>
      <c r="J13" s="580"/>
      <c r="K13" s="45" t="s">
        <v>537</v>
      </c>
      <c r="L13" s="97">
        <v>179</v>
      </c>
      <c r="M13" s="98">
        <v>215</v>
      </c>
      <c r="N13" s="101">
        <v>178.9</v>
      </c>
      <c r="O13" s="43">
        <v>189</v>
      </c>
      <c r="Q13" s="568" t="s">
        <v>538</v>
      </c>
      <c r="R13" s="568"/>
      <c r="S13" s="568"/>
    </row>
    <row r="14" spans="1:19">
      <c r="A14" s="45" t="s">
        <v>539</v>
      </c>
      <c r="B14" s="42">
        <v>400</v>
      </c>
      <c r="C14" s="43">
        <f t="shared" si="0"/>
        <v>172</v>
      </c>
      <c r="D14" s="43">
        <f t="shared" si="3"/>
        <v>237</v>
      </c>
      <c r="E14" s="42">
        <v>200</v>
      </c>
      <c r="F14" s="103">
        <f t="shared" si="1"/>
        <v>171.69499999999999</v>
      </c>
      <c r="G14" s="43">
        <f t="shared" si="2"/>
        <v>181</v>
      </c>
      <c r="J14" s="580"/>
      <c r="K14" s="45" t="s">
        <v>539</v>
      </c>
      <c r="L14" s="97">
        <v>175</v>
      </c>
      <c r="M14" s="98">
        <v>237</v>
      </c>
      <c r="N14" s="101">
        <v>174.52</v>
      </c>
      <c r="O14" s="43">
        <v>181</v>
      </c>
      <c r="Q14" s="568"/>
      <c r="R14" s="568"/>
      <c r="S14" s="568"/>
    </row>
    <row r="15" spans="1:19">
      <c r="A15" s="45" t="s">
        <v>540</v>
      </c>
      <c r="B15" s="42">
        <v>400</v>
      </c>
      <c r="C15" s="43">
        <f t="shared" si="0"/>
        <v>171</v>
      </c>
      <c r="D15" s="43">
        <f t="shared" si="3"/>
        <v>236</v>
      </c>
      <c r="E15" s="42">
        <v>200</v>
      </c>
      <c r="F15" s="103">
        <f t="shared" si="1"/>
        <v>171.10000000000002</v>
      </c>
      <c r="G15" s="43">
        <f t="shared" si="2"/>
        <v>176</v>
      </c>
      <c r="J15" s="580"/>
      <c r="K15" s="45" t="s">
        <v>540</v>
      </c>
      <c r="L15" s="97">
        <v>173</v>
      </c>
      <c r="M15" s="98">
        <v>219</v>
      </c>
      <c r="N15" s="101">
        <v>172.83</v>
      </c>
      <c r="O15" s="43">
        <v>176</v>
      </c>
      <c r="Q15" s="568"/>
      <c r="R15" s="568"/>
      <c r="S15" s="568"/>
    </row>
    <row r="16" spans="1:19">
      <c r="A16" s="45" t="s">
        <v>541</v>
      </c>
      <c r="B16" s="42">
        <v>400</v>
      </c>
      <c r="C16" s="43">
        <f t="shared" si="0"/>
        <v>175.5</v>
      </c>
      <c r="D16" s="43">
        <f t="shared" si="3"/>
        <v>241</v>
      </c>
      <c r="E16" s="42">
        <v>200</v>
      </c>
      <c r="F16" s="103">
        <f t="shared" si="1"/>
        <v>79.13</v>
      </c>
      <c r="G16" s="43">
        <f t="shared" si="2"/>
        <v>188</v>
      </c>
      <c r="J16" s="580"/>
      <c r="K16" s="45" t="s">
        <v>541</v>
      </c>
      <c r="L16" s="97">
        <v>178</v>
      </c>
      <c r="M16" s="98">
        <v>241</v>
      </c>
      <c r="N16" s="101">
        <v>80.260000000000005</v>
      </c>
      <c r="O16" s="43">
        <v>186</v>
      </c>
      <c r="Q16" s="568"/>
      <c r="R16" s="568"/>
      <c r="S16" s="568"/>
    </row>
    <row r="17" spans="1:15">
      <c r="A17" s="45" t="s">
        <v>542</v>
      </c>
      <c r="B17" s="42">
        <v>400</v>
      </c>
      <c r="C17" s="43">
        <f t="shared" si="0"/>
        <v>174</v>
      </c>
      <c r="D17" s="43">
        <f t="shared" si="3"/>
        <v>264</v>
      </c>
      <c r="E17" s="42">
        <v>200</v>
      </c>
      <c r="F17" s="103">
        <f t="shared" si="1"/>
        <v>174.13499999999999</v>
      </c>
      <c r="G17" s="43">
        <f t="shared" si="2"/>
        <v>184</v>
      </c>
      <c r="J17" s="580"/>
      <c r="K17" s="45" t="s">
        <v>542</v>
      </c>
      <c r="L17" s="97">
        <v>175</v>
      </c>
      <c r="M17" s="98">
        <v>264</v>
      </c>
      <c r="N17" s="101">
        <v>181.17</v>
      </c>
      <c r="O17" s="43">
        <v>184</v>
      </c>
    </row>
    <row r="18" spans="1:15">
      <c r="A18" s="45" t="s">
        <v>543</v>
      </c>
      <c r="B18" s="42">
        <v>400</v>
      </c>
      <c r="C18" s="43">
        <f t="shared" si="0"/>
        <v>173</v>
      </c>
      <c r="D18" s="43">
        <f t="shared" si="3"/>
        <v>270</v>
      </c>
      <c r="E18" s="42">
        <v>200</v>
      </c>
      <c r="F18" s="103">
        <f t="shared" si="1"/>
        <v>170.13</v>
      </c>
      <c r="G18" s="43">
        <f t="shared" si="2"/>
        <v>179</v>
      </c>
      <c r="J18" s="580"/>
      <c r="K18" s="45" t="s">
        <v>543</v>
      </c>
      <c r="L18" s="97">
        <v>174</v>
      </c>
      <c r="M18" s="98">
        <v>270</v>
      </c>
      <c r="N18" s="101">
        <v>173.81</v>
      </c>
      <c r="O18" s="43">
        <v>178</v>
      </c>
    </row>
    <row r="19" spans="1:15">
      <c r="J19" s="580"/>
      <c r="K19" s="41" t="s">
        <v>544</v>
      </c>
      <c r="L19" s="102">
        <f>AVERAGE(L7:L18)</f>
        <v>173.08333333333334</v>
      </c>
      <c r="M19" s="99">
        <f>MAX(M7:M18)</f>
        <v>270</v>
      </c>
      <c r="N19" s="102">
        <f>AVERAGE(N7:N18)</f>
        <v>149.06666666666666</v>
      </c>
      <c r="O19" s="99">
        <f>MAX(O7:O18)</f>
        <v>189</v>
      </c>
    </row>
    <row r="21" spans="1:15" ht="41.45">
      <c r="J21" s="40">
        <f>+A6</f>
        <v>2022</v>
      </c>
      <c r="K21" s="40" t="s">
        <v>526</v>
      </c>
      <c r="L21" s="46" t="s">
        <v>521</v>
      </c>
      <c r="M21" s="46" t="s">
        <v>527</v>
      </c>
      <c r="N21" s="46" t="s">
        <v>524</v>
      </c>
      <c r="O21" s="46" t="s">
        <v>528</v>
      </c>
    </row>
    <row r="22" spans="1:15">
      <c r="J22" s="580" t="s">
        <v>209</v>
      </c>
      <c r="K22" s="45" t="s">
        <v>529</v>
      </c>
      <c r="L22" s="96">
        <v>167</v>
      </c>
      <c r="M22" s="95">
        <v>189</v>
      </c>
      <c r="N22" s="100">
        <v>156.68</v>
      </c>
      <c r="O22" s="96">
        <v>172</v>
      </c>
    </row>
    <row r="23" spans="1:15">
      <c r="J23" s="580"/>
      <c r="K23" s="45" t="s">
        <v>530</v>
      </c>
      <c r="L23" s="98">
        <v>167</v>
      </c>
      <c r="M23" s="97">
        <v>233</v>
      </c>
      <c r="N23" s="101">
        <v>160.43</v>
      </c>
      <c r="O23" s="98">
        <v>169</v>
      </c>
    </row>
    <row r="24" spans="1:15">
      <c r="J24" s="580"/>
      <c r="K24" s="45" t="s">
        <v>531</v>
      </c>
      <c r="L24" s="98">
        <v>164</v>
      </c>
      <c r="M24" s="97">
        <v>210</v>
      </c>
      <c r="N24" s="101">
        <v>158.9</v>
      </c>
      <c r="O24" s="98">
        <v>169</v>
      </c>
    </row>
    <row r="25" spans="1:15">
      <c r="J25" s="580"/>
      <c r="K25" s="45" t="s">
        <v>533</v>
      </c>
      <c r="L25" s="98">
        <v>163</v>
      </c>
      <c r="M25" s="97">
        <v>185</v>
      </c>
      <c r="N25" s="101">
        <v>125.2</v>
      </c>
      <c r="O25" s="98">
        <v>167</v>
      </c>
    </row>
    <row r="26" spans="1:15">
      <c r="J26" s="580"/>
      <c r="K26" s="45" t="s">
        <v>535</v>
      </c>
      <c r="L26" s="98">
        <v>162</v>
      </c>
      <c r="M26" s="97">
        <v>188</v>
      </c>
      <c r="N26" s="101">
        <v>115.13</v>
      </c>
      <c r="O26" s="98">
        <v>166</v>
      </c>
    </row>
    <row r="27" spans="1:15">
      <c r="J27" s="580"/>
      <c r="K27" s="45" t="s">
        <v>536</v>
      </c>
      <c r="L27" s="98">
        <v>163</v>
      </c>
      <c r="M27" s="97">
        <v>203</v>
      </c>
      <c r="N27" s="101">
        <v>162.66999999999999</v>
      </c>
      <c r="O27" s="98">
        <v>172</v>
      </c>
    </row>
    <row r="28" spans="1:15">
      <c r="J28" s="580"/>
      <c r="K28" s="45" t="s">
        <v>537</v>
      </c>
      <c r="L28" s="98">
        <v>172</v>
      </c>
      <c r="M28" s="97">
        <v>228</v>
      </c>
      <c r="N28" s="101">
        <v>166.03</v>
      </c>
      <c r="O28" s="98">
        <v>177</v>
      </c>
    </row>
    <row r="29" spans="1:15">
      <c r="J29" s="580"/>
      <c r="K29" s="45" t="s">
        <v>539</v>
      </c>
      <c r="L29" s="98">
        <v>169</v>
      </c>
      <c r="M29" s="97">
        <v>208</v>
      </c>
      <c r="N29" s="101">
        <v>168.87</v>
      </c>
      <c r="O29" s="98">
        <v>172</v>
      </c>
    </row>
    <row r="30" spans="1:15">
      <c r="J30" s="580"/>
      <c r="K30" s="45" t="s">
        <v>540</v>
      </c>
      <c r="L30" s="98">
        <v>169</v>
      </c>
      <c r="M30" s="97">
        <v>236</v>
      </c>
      <c r="N30" s="101">
        <v>169.37</v>
      </c>
      <c r="O30" s="98">
        <v>173</v>
      </c>
    </row>
    <row r="31" spans="1:15">
      <c r="J31" s="580"/>
      <c r="K31" s="45" t="s">
        <v>541</v>
      </c>
      <c r="L31" s="98">
        <v>173</v>
      </c>
      <c r="M31" s="97">
        <v>230</v>
      </c>
      <c r="N31" s="101">
        <v>78</v>
      </c>
      <c r="O31" s="98">
        <v>188</v>
      </c>
    </row>
    <row r="32" spans="1:15">
      <c r="J32" s="580"/>
      <c r="K32" s="45" t="s">
        <v>542</v>
      </c>
      <c r="L32" s="98">
        <v>173</v>
      </c>
      <c r="M32" s="97">
        <v>241</v>
      </c>
      <c r="N32" s="101">
        <v>167.1</v>
      </c>
      <c r="O32" s="98">
        <v>178</v>
      </c>
    </row>
    <row r="33" spans="1:15">
      <c r="J33" s="580"/>
      <c r="K33" s="45" t="s">
        <v>543</v>
      </c>
      <c r="L33" s="98">
        <v>172</v>
      </c>
      <c r="M33" s="97">
        <v>245</v>
      </c>
      <c r="N33" s="101">
        <v>166.45</v>
      </c>
      <c r="O33" s="98">
        <v>179</v>
      </c>
    </row>
    <row r="34" spans="1:15">
      <c r="J34" s="580"/>
      <c r="K34" s="41" t="s">
        <v>544</v>
      </c>
      <c r="L34" s="102">
        <f>AVERAGE(L22:L33)</f>
        <v>167.83333333333334</v>
      </c>
      <c r="M34" s="99">
        <f>MAX(M22:M33)</f>
        <v>245</v>
      </c>
      <c r="N34" s="102">
        <f>AVERAGE(N22:N33)</f>
        <v>149.56916666666663</v>
      </c>
      <c r="O34" s="99">
        <f>MAX(O22:O33)</f>
        <v>188</v>
      </c>
    </row>
    <row r="48" spans="1:15">
      <c r="A48" s="577" t="s">
        <v>440</v>
      </c>
      <c r="B48" s="578"/>
      <c r="C48" s="578"/>
      <c r="D48" s="578"/>
      <c r="E48" s="578"/>
      <c r="F48" s="578"/>
      <c r="G48" s="579"/>
    </row>
    <row r="49" spans="1:7">
      <c r="A49" s="571"/>
      <c r="B49" s="572"/>
      <c r="C49" s="572"/>
      <c r="D49" s="572"/>
      <c r="E49" s="572"/>
      <c r="F49" s="572"/>
      <c r="G49" s="573"/>
    </row>
    <row r="50" spans="1:7">
      <c r="A50" s="574"/>
      <c r="B50" s="575"/>
      <c r="C50" s="575"/>
      <c r="D50" s="575"/>
      <c r="E50" s="575"/>
      <c r="F50" s="575"/>
      <c r="G50" s="576"/>
    </row>
    <row r="51" spans="1:7">
      <c r="A51" s="574"/>
      <c r="B51" s="575"/>
      <c r="C51" s="575"/>
      <c r="D51" s="575"/>
      <c r="E51" s="575"/>
      <c r="F51" s="575"/>
      <c r="G51" s="576"/>
    </row>
    <row r="52" spans="1:7">
      <c r="A52" s="515"/>
      <c r="B52" s="516"/>
      <c r="C52" s="516"/>
      <c r="D52" s="516"/>
      <c r="E52" s="516"/>
      <c r="F52" s="516"/>
      <c r="G52" s="517"/>
    </row>
  </sheetData>
  <mergeCells count="10">
    <mergeCell ref="J22:J34"/>
    <mergeCell ref="A48:G48"/>
    <mergeCell ref="A49:G52"/>
    <mergeCell ref="Q4:S8"/>
    <mergeCell ref="Q10:S12"/>
    <mergeCell ref="Q13:S16"/>
    <mergeCell ref="B5:D5"/>
    <mergeCell ref="E5:G5"/>
    <mergeCell ref="J5:O5"/>
    <mergeCell ref="J7:J19"/>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52"/>
  <sheetViews>
    <sheetView workbookViewId="0">
      <selection activeCell="L11" sqref="L11"/>
    </sheetView>
  </sheetViews>
  <sheetFormatPr defaultRowHeight="13.9"/>
  <cols>
    <col min="1" max="1" width="14" style="3" customWidth="1"/>
    <col min="2" max="4" width="17" style="19" customWidth="1"/>
    <col min="5" max="5" width="14.7109375" style="19" customWidth="1"/>
    <col min="6" max="7" width="17" style="19"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62" t="str">
        <f>+'Cover Page'!$B$29</f>
        <v>Annual Performance Report 2022</v>
      </c>
      <c r="B1" s="62"/>
      <c r="C1" s="62"/>
      <c r="D1" s="62"/>
      <c r="E1" s="62" t="str">
        <f>+'Cover Page'!$B$33</f>
        <v xml:space="preserve">Thalia Waste Management </v>
      </c>
    </row>
    <row r="3" spans="1:19" ht="14.45">
      <c r="A3" s="39" t="s">
        <v>551</v>
      </c>
      <c r="D3" s="53" t="s">
        <v>513</v>
      </c>
      <c r="G3" s="56" t="s">
        <v>514</v>
      </c>
      <c r="J3" s="9" t="str">
        <f>+A3</f>
        <v>Monitoring of Total organic carbon emissions</v>
      </c>
      <c r="L3" s="9"/>
      <c r="N3" s="9" t="s">
        <v>515</v>
      </c>
      <c r="Q3" s="55" t="s">
        <v>2</v>
      </c>
      <c r="R3" s="51"/>
      <c r="S3" s="51"/>
    </row>
    <row r="4" spans="1:19" ht="13.9" customHeight="1">
      <c r="Q4" s="543" t="s">
        <v>516</v>
      </c>
      <c r="R4" s="543"/>
      <c r="S4" s="543"/>
    </row>
    <row r="5" spans="1:19" ht="16.149999999999999">
      <c r="A5" s="47" t="s">
        <v>517</v>
      </c>
      <c r="B5" s="570" t="s">
        <v>518</v>
      </c>
      <c r="C5" s="570"/>
      <c r="D5" s="570"/>
      <c r="E5" s="570" t="s">
        <v>519</v>
      </c>
      <c r="F5" s="570"/>
      <c r="G5" s="570"/>
      <c r="J5" s="569"/>
      <c r="K5" s="569"/>
      <c r="L5" s="569"/>
      <c r="M5" s="569"/>
      <c r="N5" s="569"/>
      <c r="O5" s="569"/>
      <c r="Q5" s="543"/>
      <c r="R5" s="543"/>
      <c r="S5" s="543"/>
    </row>
    <row r="6" spans="1:19" s="37" customFormat="1" ht="37.5" customHeight="1">
      <c r="A6" s="44">
        <f>+'Cover Page'!C39</f>
        <v>2022</v>
      </c>
      <c r="B6" s="34" t="s">
        <v>552</v>
      </c>
      <c r="C6" s="34" t="s">
        <v>521</v>
      </c>
      <c r="D6" s="34" t="s">
        <v>522</v>
      </c>
      <c r="E6" s="34" t="s">
        <v>553</v>
      </c>
      <c r="F6" s="34" t="s">
        <v>524</v>
      </c>
      <c r="G6" s="46" t="s">
        <v>525</v>
      </c>
      <c r="H6" s="38"/>
      <c r="J6" s="120">
        <f>+A6</f>
        <v>2022</v>
      </c>
      <c r="K6" s="120" t="s">
        <v>526</v>
      </c>
      <c r="L6" s="46" t="s">
        <v>521</v>
      </c>
      <c r="M6" s="46" t="s">
        <v>527</v>
      </c>
      <c r="N6" s="46" t="s">
        <v>524</v>
      </c>
      <c r="O6" s="46" t="s">
        <v>528</v>
      </c>
      <c r="Q6" s="543"/>
      <c r="R6" s="543"/>
      <c r="S6" s="543"/>
    </row>
    <row r="7" spans="1:19">
      <c r="A7" s="45" t="s">
        <v>529</v>
      </c>
      <c r="B7" s="42">
        <v>20</v>
      </c>
      <c r="C7" s="43">
        <f>AVERAGE(L7, L22)</f>
        <v>0</v>
      </c>
      <c r="D7" s="43">
        <f>MAX(M7, M22)</f>
        <v>6</v>
      </c>
      <c r="E7" s="42">
        <v>10</v>
      </c>
      <c r="F7" s="124">
        <f>AVERAGE(N7, N22)</f>
        <v>4.4999999999999998E-2</v>
      </c>
      <c r="G7" s="121">
        <f>MAX(O7,O22)</f>
        <v>2</v>
      </c>
      <c r="J7" s="581" t="s">
        <v>208</v>
      </c>
      <c r="K7" s="111" t="s">
        <v>529</v>
      </c>
      <c r="L7" s="112">
        <v>0</v>
      </c>
      <c r="M7" s="112">
        <v>6</v>
      </c>
      <c r="N7" s="113">
        <v>0.06</v>
      </c>
      <c r="O7" s="114">
        <v>2</v>
      </c>
      <c r="Q7" s="543"/>
      <c r="R7" s="543"/>
      <c r="S7" s="543"/>
    </row>
    <row r="8" spans="1:19">
      <c r="A8" s="45" t="s">
        <v>530</v>
      </c>
      <c r="B8" s="42">
        <v>20</v>
      </c>
      <c r="C8" s="43">
        <f t="shared" ref="C8:C18" si="0">AVERAGE(L8, L23)</f>
        <v>0</v>
      </c>
      <c r="D8" s="43">
        <f>MAX(M8, M23)</f>
        <v>2</v>
      </c>
      <c r="E8" s="42">
        <v>10</v>
      </c>
      <c r="F8" s="124">
        <f t="shared" ref="F8:F18" si="1">AVERAGE(N8, N23)</f>
        <v>9.0000000000000011E-2</v>
      </c>
      <c r="G8" s="122">
        <f t="shared" ref="G8:G18" si="2">MAX(O8,O23)</f>
        <v>1</v>
      </c>
      <c r="J8" s="582"/>
      <c r="K8" s="45" t="s">
        <v>530</v>
      </c>
      <c r="L8" s="43">
        <v>0</v>
      </c>
      <c r="M8" s="43">
        <v>2</v>
      </c>
      <c r="N8" s="103">
        <v>0.04</v>
      </c>
      <c r="O8" s="115">
        <v>1</v>
      </c>
      <c r="Q8" s="543"/>
      <c r="R8" s="543"/>
      <c r="S8" s="543"/>
    </row>
    <row r="9" spans="1:19">
      <c r="A9" s="45" t="s">
        <v>531</v>
      </c>
      <c r="B9" s="42">
        <v>20</v>
      </c>
      <c r="C9" s="43">
        <f t="shared" si="0"/>
        <v>0</v>
      </c>
      <c r="D9" s="43">
        <f t="shared" ref="D9:D18" si="3">MAX(M9, M24)</f>
        <v>4</v>
      </c>
      <c r="E9" s="42">
        <v>10</v>
      </c>
      <c r="F9" s="124">
        <f t="shared" si="1"/>
        <v>0</v>
      </c>
      <c r="G9" s="122">
        <f t="shared" si="2"/>
        <v>0</v>
      </c>
      <c r="J9" s="582"/>
      <c r="K9" s="45" t="s">
        <v>531</v>
      </c>
      <c r="L9" s="43">
        <v>0</v>
      </c>
      <c r="M9" s="43">
        <v>4</v>
      </c>
      <c r="N9" s="103">
        <v>0</v>
      </c>
      <c r="O9" s="115">
        <v>0</v>
      </c>
      <c r="Q9" s="54" t="s">
        <v>532</v>
      </c>
    </row>
    <row r="10" spans="1:19" ht="14.25" customHeight="1">
      <c r="A10" s="45" t="s">
        <v>533</v>
      </c>
      <c r="B10" s="42">
        <v>20</v>
      </c>
      <c r="C10" s="43">
        <f t="shared" si="0"/>
        <v>0.5</v>
      </c>
      <c r="D10" s="43">
        <f t="shared" si="3"/>
        <v>10</v>
      </c>
      <c r="E10" s="42">
        <v>10</v>
      </c>
      <c r="F10" s="124">
        <f t="shared" si="1"/>
        <v>0.15</v>
      </c>
      <c r="G10" s="122">
        <f t="shared" si="2"/>
        <v>2</v>
      </c>
      <c r="J10" s="582"/>
      <c r="K10" s="45" t="s">
        <v>533</v>
      </c>
      <c r="L10" s="43">
        <v>1</v>
      </c>
      <c r="M10" s="43">
        <v>10</v>
      </c>
      <c r="N10" s="103">
        <v>0.3</v>
      </c>
      <c r="O10" s="115">
        <v>2</v>
      </c>
      <c r="Q10" s="568" t="s">
        <v>534</v>
      </c>
      <c r="R10" s="568"/>
      <c r="S10" s="568"/>
    </row>
    <row r="11" spans="1:19">
      <c r="A11" s="45" t="s">
        <v>535</v>
      </c>
      <c r="B11" s="42">
        <v>20</v>
      </c>
      <c r="C11" s="43">
        <f t="shared" si="0"/>
        <v>0.5</v>
      </c>
      <c r="D11" s="43">
        <f t="shared" si="3"/>
        <v>5</v>
      </c>
      <c r="E11" s="42">
        <v>10</v>
      </c>
      <c r="F11" s="124">
        <f t="shared" si="1"/>
        <v>0.27500000000000002</v>
      </c>
      <c r="G11" s="122">
        <f t="shared" si="2"/>
        <v>3</v>
      </c>
      <c r="J11" s="582"/>
      <c r="K11" s="45" t="s">
        <v>535</v>
      </c>
      <c r="L11" s="43">
        <v>1</v>
      </c>
      <c r="M11" s="43">
        <v>5</v>
      </c>
      <c r="N11" s="103">
        <v>0.55000000000000004</v>
      </c>
      <c r="O11" s="115">
        <v>3</v>
      </c>
      <c r="Q11" s="568"/>
      <c r="R11" s="568"/>
      <c r="S11" s="568"/>
    </row>
    <row r="12" spans="1:19">
      <c r="A12" s="45" t="s">
        <v>536</v>
      </c>
      <c r="B12" s="42">
        <v>20</v>
      </c>
      <c r="C12" s="43">
        <f t="shared" si="0"/>
        <v>0.5</v>
      </c>
      <c r="D12" s="43">
        <f t="shared" si="3"/>
        <v>5</v>
      </c>
      <c r="E12" s="42">
        <v>10</v>
      </c>
      <c r="F12" s="124">
        <f t="shared" si="1"/>
        <v>0.4</v>
      </c>
      <c r="G12" s="122">
        <f t="shared" si="2"/>
        <v>2</v>
      </c>
      <c r="J12" s="582"/>
      <c r="K12" s="45" t="s">
        <v>536</v>
      </c>
      <c r="L12" s="43">
        <v>1</v>
      </c>
      <c r="M12" s="43">
        <v>5</v>
      </c>
      <c r="N12" s="103">
        <v>0.8</v>
      </c>
      <c r="O12" s="115">
        <v>2</v>
      </c>
      <c r="Q12" s="568"/>
      <c r="R12" s="568"/>
      <c r="S12" s="568"/>
    </row>
    <row r="13" spans="1:19" ht="14.25" customHeight="1">
      <c r="A13" s="45" t="s">
        <v>537</v>
      </c>
      <c r="B13" s="42">
        <v>20</v>
      </c>
      <c r="C13" s="43">
        <f t="shared" si="0"/>
        <v>0</v>
      </c>
      <c r="D13" s="43">
        <f t="shared" si="3"/>
        <v>11</v>
      </c>
      <c r="E13" s="42">
        <v>10</v>
      </c>
      <c r="F13" s="124">
        <f t="shared" si="1"/>
        <v>0.17499999999999999</v>
      </c>
      <c r="G13" s="122">
        <f t="shared" si="2"/>
        <v>3</v>
      </c>
      <c r="J13" s="582"/>
      <c r="K13" s="45" t="s">
        <v>537</v>
      </c>
      <c r="L13" s="43">
        <v>0</v>
      </c>
      <c r="M13" s="43">
        <v>11</v>
      </c>
      <c r="N13" s="103">
        <v>0.32</v>
      </c>
      <c r="O13" s="115">
        <v>3</v>
      </c>
      <c r="Q13" s="568" t="s">
        <v>538</v>
      </c>
      <c r="R13" s="568"/>
      <c r="S13" s="568"/>
    </row>
    <row r="14" spans="1:19">
      <c r="A14" s="45" t="s">
        <v>539</v>
      </c>
      <c r="B14" s="42">
        <v>20</v>
      </c>
      <c r="C14" s="43">
        <f t="shared" si="0"/>
        <v>0</v>
      </c>
      <c r="D14" s="43">
        <f t="shared" si="3"/>
        <v>5</v>
      </c>
      <c r="E14" s="42">
        <v>10</v>
      </c>
      <c r="F14" s="124">
        <f t="shared" si="1"/>
        <v>0.115</v>
      </c>
      <c r="G14" s="122">
        <f t="shared" si="2"/>
        <v>1</v>
      </c>
      <c r="J14" s="582"/>
      <c r="K14" s="45" t="s">
        <v>539</v>
      </c>
      <c r="L14" s="43">
        <v>0</v>
      </c>
      <c r="M14" s="43">
        <v>5</v>
      </c>
      <c r="N14" s="103">
        <v>0.23</v>
      </c>
      <c r="O14" s="115">
        <v>1</v>
      </c>
      <c r="Q14" s="568"/>
      <c r="R14" s="568"/>
      <c r="S14" s="568"/>
    </row>
    <row r="15" spans="1:19">
      <c r="A15" s="45" t="s">
        <v>540</v>
      </c>
      <c r="B15" s="42">
        <v>20</v>
      </c>
      <c r="C15" s="43">
        <f t="shared" si="0"/>
        <v>0</v>
      </c>
      <c r="D15" s="43">
        <f t="shared" si="3"/>
        <v>3</v>
      </c>
      <c r="E15" s="42">
        <v>10</v>
      </c>
      <c r="F15" s="124">
        <f t="shared" si="1"/>
        <v>0</v>
      </c>
      <c r="G15" s="122">
        <f t="shared" si="2"/>
        <v>0</v>
      </c>
      <c r="J15" s="582"/>
      <c r="K15" s="45" t="s">
        <v>540</v>
      </c>
      <c r="L15" s="43">
        <v>0</v>
      </c>
      <c r="M15" s="43">
        <v>3</v>
      </c>
      <c r="N15" s="103">
        <v>0</v>
      </c>
      <c r="O15" s="115">
        <v>0</v>
      </c>
      <c r="Q15" s="568"/>
      <c r="R15" s="568"/>
      <c r="S15" s="568"/>
    </row>
    <row r="16" spans="1:19">
      <c r="A16" s="45" t="s">
        <v>541</v>
      </c>
      <c r="B16" s="42">
        <v>20</v>
      </c>
      <c r="C16" s="43">
        <f t="shared" si="0"/>
        <v>0</v>
      </c>
      <c r="D16" s="43">
        <f t="shared" si="3"/>
        <v>36</v>
      </c>
      <c r="E16" s="42">
        <v>10</v>
      </c>
      <c r="F16" s="124">
        <f t="shared" si="1"/>
        <v>0.11</v>
      </c>
      <c r="G16" s="122">
        <f t="shared" si="2"/>
        <v>3</v>
      </c>
      <c r="J16" s="582"/>
      <c r="K16" s="45" t="s">
        <v>541</v>
      </c>
      <c r="L16" s="43">
        <v>0</v>
      </c>
      <c r="M16" s="43">
        <v>3</v>
      </c>
      <c r="N16" s="103">
        <v>0.06</v>
      </c>
      <c r="O16" s="115">
        <v>2</v>
      </c>
      <c r="Q16" s="568"/>
      <c r="R16" s="568"/>
      <c r="S16" s="568"/>
    </row>
    <row r="17" spans="1:15">
      <c r="A17" s="45" t="s">
        <v>542</v>
      </c>
      <c r="B17" s="42">
        <v>20</v>
      </c>
      <c r="C17" s="43">
        <f t="shared" si="0"/>
        <v>0</v>
      </c>
      <c r="D17" s="43">
        <f t="shared" si="3"/>
        <v>5</v>
      </c>
      <c r="E17" s="42">
        <v>10</v>
      </c>
      <c r="F17" s="124">
        <f t="shared" si="1"/>
        <v>6.5000000000000002E-2</v>
      </c>
      <c r="G17" s="122">
        <f t="shared" si="2"/>
        <v>2</v>
      </c>
      <c r="J17" s="582"/>
      <c r="K17" s="45" t="s">
        <v>542</v>
      </c>
      <c r="L17" s="43">
        <v>0</v>
      </c>
      <c r="M17" s="43">
        <v>5</v>
      </c>
      <c r="N17" s="103">
        <v>0.13</v>
      </c>
      <c r="O17" s="115">
        <v>2</v>
      </c>
    </row>
    <row r="18" spans="1:15">
      <c r="A18" s="45" t="s">
        <v>543</v>
      </c>
      <c r="B18" s="42">
        <v>20</v>
      </c>
      <c r="C18" s="43">
        <f t="shared" si="0"/>
        <v>0</v>
      </c>
      <c r="D18" s="43">
        <f t="shared" si="3"/>
        <v>15</v>
      </c>
      <c r="E18" s="42">
        <v>10</v>
      </c>
      <c r="F18" s="124">
        <f t="shared" si="1"/>
        <v>4.4999999999999998E-2</v>
      </c>
      <c r="G18" s="123">
        <f t="shared" si="2"/>
        <v>2</v>
      </c>
      <c r="J18" s="582"/>
      <c r="K18" s="45" t="s">
        <v>543</v>
      </c>
      <c r="L18" s="43">
        <v>0</v>
      </c>
      <c r="M18" s="43">
        <v>6</v>
      </c>
      <c r="N18" s="103">
        <v>0.03</v>
      </c>
      <c r="O18" s="115">
        <v>1</v>
      </c>
    </row>
    <row r="19" spans="1:15" ht="14.25">
      <c r="J19" s="583"/>
      <c r="K19" s="116" t="s">
        <v>544</v>
      </c>
      <c r="L19" s="138">
        <f>AVERAGE(L7:L18)</f>
        <v>0.25</v>
      </c>
      <c r="M19" s="117">
        <f>MAX(M7:M18)</f>
        <v>11</v>
      </c>
      <c r="N19" s="118">
        <f>AVERAGE(N7:N18)</f>
        <v>0.20999999999999996</v>
      </c>
      <c r="O19" s="119">
        <f>MAX(O7:O18)</f>
        <v>3</v>
      </c>
    </row>
    <row r="21" spans="1:15" ht="41.45">
      <c r="J21" s="40">
        <f>+A6</f>
        <v>2022</v>
      </c>
      <c r="K21" s="40" t="s">
        <v>526</v>
      </c>
      <c r="L21" s="46" t="s">
        <v>521</v>
      </c>
      <c r="M21" s="46" t="s">
        <v>527</v>
      </c>
      <c r="N21" s="46" t="s">
        <v>524</v>
      </c>
      <c r="O21" s="46" t="s">
        <v>528</v>
      </c>
    </row>
    <row r="22" spans="1:15">
      <c r="J22" s="580" t="s">
        <v>209</v>
      </c>
      <c r="K22" s="45" t="s">
        <v>529</v>
      </c>
      <c r="L22" s="95">
        <v>0</v>
      </c>
      <c r="M22" s="96">
        <v>3</v>
      </c>
      <c r="N22" s="96">
        <v>0.03</v>
      </c>
      <c r="O22" s="96">
        <v>1</v>
      </c>
    </row>
    <row r="23" spans="1:15">
      <c r="J23" s="580"/>
      <c r="K23" s="45" t="s">
        <v>530</v>
      </c>
      <c r="L23" s="97">
        <v>0</v>
      </c>
      <c r="M23" s="98">
        <v>1</v>
      </c>
      <c r="N23" s="98">
        <v>0.14000000000000001</v>
      </c>
      <c r="O23" s="98">
        <v>1</v>
      </c>
    </row>
    <row r="24" spans="1:15">
      <c r="J24" s="580"/>
      <c r="K24" s="45" t="s">
        <v>531</v>
      </c>
      <c r="L24" s="97">
        <v>0</v>
      </c>
      <c r="M24" s="98">
        <v>2</v>
      </c>
      <c r="N24" s="98">
        <v>0</v>
      </c>
      <c r="O24" s="98">
        <v>0</v>
      </c>
    </row>
    <row r="25" spans="1:15">
      <c r="J25" s="580"/>
      <c r="K25" s="45" t="s">
        <v>533</v>
      </c>
      <c r="L25" s="97">
        <v>0</v>
      </c>
      <c r="M25" s="98">
        <v>1</v>
      </c>
      <c r="N25" s="98">
        <v>0</v>
      </c>
      <c r="O25" s="98">
        <v>0</v>
      </c>
    </row>
    <row r="26" spans="1:15">
      <c r="J26" s="580"/>
      <c r="K26" s="45" t="s">
        <v>535</v>
      </c>
      <c r="L26" s="97">
        <v>0</v>
      </c>
      <c r="M26" s="98">
        <v>1</v>
      </c>
      <c r="N26" s="98">
        <v>0</v>
      </c>
      <c r="O26" s="98">
        <v>0</v>
      </c>
    </row>
    <row r="27" spans="1:15">
      <c r="J27" s="580"/>
      <c r="K27" s="45" t="s">
        <v>536</v>
      </c>
      <c r="L27" s="97">
        <v>0</v>
      </c>
      <c r="M27" s="98">
        <v>1</v>
      </c>
      <c r="N27" s="98">
        <v>0</v>
      </c>
      <c r="O27" s="98">
        <v>0</v>
      </c>
    </row>
    <row r="28" spans="1:15">
      <c r="J28" s="580"/>
      <c r="K28" s="45" t="s">
        <v>537</v>
      </c>
      <c r="L28" s="97">
        <v>0</v>
      </c>
      <c r="M28" s="98">
        <v>4</v>
      </c>
      <c r="N28" s="98">
        <v>0.03</v>
      </c>
      <c r="O28" s="98">
        <v>1</v>
      </c>
    </row>
    <row r="29" spans="1:15">
      <c r="J29" s="580"/>
      <c r="K29" s="45" t="s">
        <v>539</v>
      </c>
      <c r="L29" s="97">
        <v>0</v>
      </c>
      <c r="M29" s="98">
        <v>4</v>
      </c>
      <c r="N29" s="98">
        <v>0</v>
      </c>
      <c r="O29" s="98">
        <v>0</v>
      </c>
    </row>
    <row r="30" spans="1:15">
      <c r="J30" s="580"/>
      <c r="K30" s="45" t="s">
        <v>540</v>
      </c>
      <c r="L30" s="97">
        <v>0</v>
      </c>
      <c r="M30" s="98">
        <v>3</v>
      </c>
      <c r="N30" s="98">
        <v>0</v>
      </c>
      <c r="O30" s="98">
        <v>0</v>
      </c>
    </row>
    <row r="31" spans="1:15">
      <c r="J31" s="580"/>
      <c r="K31" s="45" t="s">
        <v>541</v>
      </c>
      <c r="L31" s="97">
        <v>0</v>
      </c>
      <c r="M31" s="98">
        <v>36</v>
      </c>
      <c r="N31" s="98">
        <v>0.16</v>
      </c>
      <c r="O31" s="98">
        <v>3</v>
      </c>
    </row>
    <row r="32" spans="1:15">
      <c r="J32" s="580"/>
      <c r="K32" s="45" t="s">
        <v>542</v>
      </c>
      <c r="L32" s="97">
        <v>0</v>
      </c>
      <c r="M32" s="98">
        <v>1</v>
      </c>
      <c r="N32" s="98">
        <v>0</v>
      </c>
      <c r="O32" s="98">
        <v>0</v>
      </c>
    </row>
    <row r="33" spans="1:15">
      <c r="J33" s="580"/>
      <c r="K33" s="45" t="s">
        <v>543</v>
      </c>
      <c r="L33" s="97">
        <v>0</v>
      </c>
      <c r="M33" s="98">
        <v>15</v>
      </c>
      <c r="N33" s="98">
        <v>0.06</v>
      </c>
      <c r="O33" s="98">
        <v>2</v>
      </c>
    </row>
    <row r="34" spans="1:15">
      <c r="J34" s="580"/>
      <c r="K34" s="41" t="s">
        <v>544</v>
      </c>
      <c r="L34" s="99">
        <f>AVERAGE(L22:L33)</f>
        <v>0</v>
      </c>
      <c r="M34" s="99">
        <f>MAX(M22:M33)</f>
        <v>36</v>
      </c>
      <c r="N34" s="99">
        <f>AVERAGE(N22:N33)</f>
        <v>3.4999999999999996E-2</v>
      </c>
      <c r="O34" s="99">
        <f>MAX(O22:O33)</f>
        <v>3</v>
      </c>
    </row>
    <row r="48" spans="1:15">
      <c r="A48" s="577" t="s">
        <v>440</v>
      </c>
      <c r="B48" s="578"/>
      <c r="C48" s="578"/>
      <c r="D48" s="578"/>
      <c r="E48" s="578"/>
      <c r="F48" s="578"/>
      <c r="G48" s="579"/>
    </row>
    <row r="49" spans="1:7">
      <c r="A49" s="571"/>
      <c r="B49" s="572"/>
      <c r="C49" s="572"/>
      <c r="D49" s="572"/>
      <c r="E49" s="572"/>
      <c r="F49" s="572"/>
      <c r="G49" s="573"/>
    </row>
    <row r="50" spans="1:7">
      <c r="A50" s="574"/>
      <c r="B50" s="575"/>
      <c r="C50" s="575"/>
      <c r="D50" s="575"/>
      <c r="E50" s="575"/>
      <c r="F50" s="575"/>
      <c r="G50" s="576"/>
    </row>
    <row r="51" spans="1:7">
      <c r="A51" s="574"/>
      <c r="B51" s="575"/>
      <c r="C51" s="575"/>
      <c r="D51" s="575"/>
      <c r="E51" s="575"/>
      <c r="F51" s="575"/>
      <c r="G51" s="576"/>
    </row>
    <row r="52" spans="1:7">
      <c r="A52" s="515"/>
      <c r="B52" s="516"/>
      <c r="C52" s="516"/>
      <c r="D52" s="516"/>
      <c r="E52" s="516"/>
      <c r="F52" s="516"/>
      <c r="G52" s="517"/>
    </row>
  </sheetData>
  <mergeCells count="10">
    <mergeCell ref="J22:J34"/>
    <mergeCell ref="A48:G48"/>
    <mergeCell ref="A49:G52"/>
    <mergeCell ref="Q4:S8"/>
    <mergeCell ref="Q10:S12"/>
    <mergeCell ref="Q13:S16"/>
    <mergeCell ref="B5:D5"/>
    <mergeCell ref="E5:G5"/>
    <mergeCell ref="J5:O5"/>
    <mergeCell ref="J7:J19"/>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52"/>
  <sheetViews>
    <sheetView workbookViewId="0">
      <selection activeCell="L20" sqref="L20"/>
    </sheetView>
  </sheetViews>
  <sheetFormatPr defaultRowHeight="13.9"/>
  <cols>
    <col min="1" max="1" width="14" style="3" customWidth="1"/>
    <col min="2" max="4" width="17" style="19" customWidth="1"/>
    <col min="5" max="5" width="14.7109375" style="19" customWidth="1"/>
    <col min="6" max="7" width="17" style="19"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285156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62" t="str">
        <f>+'Cover Page'!$B$29</f>
        <v>Annual Performance Report 2022</v>
      </c>
      <c r="B1" s="62"/>
      <c r="C1" s="62"/>
      <c r="D1" s="62"/>
      <c r="E1" s="62" t="str">
        <f>+'Cover Page'!$B$33</f>
        <v xml:space="preserve">Thalia Waste Management </v>
      </c>
    </row>
    <row r="3" spans="1:19" ht="14.45">
      <c r="A3" s="39" t="s">
        <v>554</v>
      </c>
      <c r="D3" s="53" t="s">
        <v>513</v>
      </c>
      <c r="G3" s="56" t="s">
        <v>514</v>
      </c>
      <c r="J3" s="9" t="str">
        <f>+A3</f>
        <v>Monitoring of Particulate matter emissions</v>
      </c>
      <c r="L3" s="9"/>
      <c r="N3" s="9" t="s">
        <v>515</v>
      </c>
      <c r="Q3" s="55" t="s">
        <v>2</v>
      </c>
      <c r="R3" s="51"/>
      <c r="S3" s="51"/>
    </row>
    <row r="4" spans="1:19" ht="13.9" customHeight="1">
      <c r="Q4" s="543" t="s">
        <v>516</v>
      </c>
      <c r="R4" s="543"/>
      <c r="S4" s="543"/>
    </row>
    <row r="5" spans="1:19" ht="16.149999999999999">
      <c r="A5" s="47" t="s">
        <v>517</v>
      </c>
      <c r="B5" s="570" t="s">
        <v>518</v>
      </c>
      <c r="C5" s="570"/>
      <c r="D5" s="570"/>
      <c r="E5" s="570" t="s">
        <v>519</v>
      </c>
      <c r="F5" s="570"/>
      <c r="G5" s="570"/>
      <c r="J5" s="569"/>
      <c r="K5" s="569"/>
      <c r="L5" s="569"/>
      <c r="M5" s="569"/>
      <c r="N5" s="569"/>
      <c r="O5" s="569"/>
      <c r="Q5" s="543"/>
      <c r="R5" s="543"/>
      <c r="S5" s="543"/>
    </row>
    <row r="6" spans="1:19" s="37" customFormat="1" ht="37.5" customHeight="1">
      <c r="A6" s="44">
        <f>+'Cover Page'!C39</f>
        <v>2022</v>
      </c>
      <c r="B6" s="34" t="s">
        <v>555</v>
      </c>
      <c r="C6" s="34" t="s">
        <v>521</v>
      </c>
      <c r="D6" s="34" t="s">
        <v>522</v>
      </c>
      <c r="E6" s="34" t="s">
        <v>556</v>
      </c>
      <c r="F6" s="34" t="s">
        <v>524</v>
      </c>
      <c r="G6" s="34" t="s">
        <v>525</v>
      </c>
      <c r="H6" s="38"/>
      <c r="J6" s="40">
        <f>+A6</f>
        <v>2022</v>
      </c>
      <c r="K6" s="40" t="s">
        <v>526</v>
      </c>
      <c r="L6" s="46" t="s">
        <v>521</v>
      </c>
      <c r="M6" s="46" t="s">
        <v>527</v>
      </c>
      <c r="N6" s="46" t="s">
        <v>524</v>
      </c>
      <c r="O6" s="46" t="s">
        <v>528</v>
      </c>
      <c r="Q6" s="543"/>
      <c r="R6" s="543"/>
      <c r="S6" s="543"/>
    </row>
    <row r="7" spans="1:19">
      <c r="A7" s="45" t="s">
        <v>529</v>
      </c>
      <c r="B7" s="42">
        <v>30</v>
      </c>
      <c r="C7" s="43">
        <f>AVERAGE(L7, L22)</f>
        <v>1</v>
      </c>
      <c r="D7" s="43">
        <f>MAX(M7, M22)</f>
        <v>14</v>
      </c>
      <c r="E7" s="42">
        <v>10</v>
      </c>
      <c r="F7" s="103">
        <f>AVERAGE(N7, N22)</f>
        <v>1.02</v>
      </c>
      <c r="G7" s="43">
        <f>MAX(O7,O22)</f>
        <v>3</v>
      </c>
      <c r="J7" s="580" t="s">
        <v>208</v>
      </c>
      <c r="K7" s="45" t="s">
        <v>529</v>
      </c>
      <c r="L7" s="43">
        <v>1</v>
      </c>
      <c r="M7" s="43">
        <v>14</v>
      </c>
      <c r="N7" s="103">
        <v>1.1000000000000001</v>
      </c>
      <c r="O7" s="43">
        <v>3</v>
      </c>
      <c r="Q7" s="543"/>
      <c r="R7" s="543"/>
      <c r="S7" s="543"/>
    </row>
    <row r="8" spans="1:19">
      <c r="A8" s="45" t="s">
        <v>530</v>
      </c>
      <c r="B8" s="42">
        <v>30</v>
      </c>
      <c r="C8" s="43">
        <f t="shared" ref="C8:C18" si="0">AVERAGE(L8, L23)</f>
        <v>1.5</v>
      </c>
      <c r="D8" s="43">
        <f>MAX(M8, M23)</f>
        <v>7</v>
      </c>
      <c r="E8" s="42">
        <v>10</v>
      </c>
      <c r="F8" s="103">
        <f t="shared" ref="F8:F18" si="1">AVERAGE(N8, N23)</f>
        <v>1.49</v>
      </c>
      <c r="G8" s="43">
        <f t="shared" ref="G8:G18" si="2">MAX(O8,O23)</f>
        <v>6</v>
      </c>
      <c r="J8" s="580"/>
      <c r="K8" s="45" t="s">
        <v>530</v>
      </c>
      <c r="L8" s="43">
        <v>1</v>
      </c>
      <c r="M8" s="43">
        <v>4</v>
      </c>
      <c r="N8" s="103">
        <v>1.49</v>
      </c>
      <c r="O8" s="43">
        <v>2</v>
      </c>
      <c r="Q8" s="543"/>
      <c r="R8" s="543"/>
      <c r="S8" s="543"/>
    </row>
    <row r="9" spans="1:19">
      <c r="A9" s="45" t="s">
        <v>531</v>
      </c>
      <c r="B9" s="42">
        <v>30</v>
      </c>
      <c r="C9" s="43">
        <f t="shared" si="0"/>
        <v>1.5</v>
      </c>
      <c r="D9" s="43">
        <f t="shared" ref="D9:D18" si="3">MAX(M9, M24)</f>
        <v>11</v>
      </c>
      <c r="E9" s="42">
        <v>10</v>
      </c>
      <c r="F9" s="103">
        <f t="shared" si="1"/>
        <v>1.77</v>
      </c>
      <c r="G9" s="43">
        <f t="shared" si="2"/>
        <v>8</v>
      </c>
      <c r="J9" s="580"/>
      <c r="K9" s="45" t="s">
        <v>531</v>
      </c>
      <c r="L9" s="43">
        <v>2</v>
      </c>
      <c r="M9" s="43">
        <v>6</v>
      </c>
      <c r="N9" s="103">
        <v>1.77</v>
      </c>
      <c r="O9" s="43">
        <v>3</v>
      </c>
      <c r="Q9" s="54" t="s">
        <v>532</v>
      </c>
    </row>
    <row r="10" spans="1:19" ht="14.25" customHeight="1">
      <c r="A10" s="45" t="s">
        <v>533</v>
      </c>
      <c r="B10" s="42">
        <v>30</v>
      </c>
      <c r="C10" s="43">
        <f t="shared" si="0"/>
        <v>2.5</v>
      </c>
      <c r="D10" s="43">
        <f t="shared" si="3"/>
        <v>5</v>
      </c>
      <c r="E10" s="42">
        <v>10</v>
      </c>
      <c r="F10" s="103">
        <f t="shared" si="1"/>
        <v>1.37</v>
      </c>
      <c r="G10" s="43">
        <f t="shared" si="2"/>
        <v>4</v>
      </c>
      <c r="J10" s="580"/>
      <c r="K10" s="45" t="s">
        <v>533</v>
      </c>
      <c r="L10" s="43">
        <v>4</v>
      </c>
      <c r="M10" s="43">
        <v>5</v>
      </c>
      <c r="N10" s="103">
        <v>1.97</v>
      </c>
      <c r="O10" s="43">
        <v>4</v>
      </c>
      <c r="Q10" s="568" t="s">
        <v>534</v>
      </c>
      <c r="R10" s="568"/>
      <c r="S10" s="568"/>
    </row>
    <row r="11" spans="1:19">
      <c r="A11" s="45" t="s">
        <v>535</v>
      </c>
      <c r="B11" s="42">
        <v>30</v>
      </c>
      <c r="C11" s="43">
        <f t="shared" si="0"/>
        <v>0.5</v>
      </c>
      <c r="D11" s="43">
        <f t="shared" si="3"/>
        <v>20</v>
      </c>
      <c r="E11" s="42">
        <v>10</v>
      </c>
      <c r="F11" s="103">
        <f t="shared" si="1"/>
        <v>0.435</v>
      </c>
      <c r="G11" s="43">
        <f t="shared" si="2"/>
        <v>2</v>
      </c>
      <c r="J11" s="580"/>
      <c r="K11" s="45" t="s">
        <v>535</v>
      </c>
      <c r="L11" s="43">
        <v>0</v>
      </c>
      <c r="M11" s="43">
        <v>20</v>
      </c>
      <c r="N11" s="103">
        <v>0.16</v>
      </c>
      <c r="O11" s="43">
        <v>2</v>
      </c>
      <c r="Q11" s="568"/>
      <c r="R11" s="568"/>
      <c r="S11" s="568"/>
    </row>
    <row r="12" spans="1:19">
      <c r="A12" s="45" t="s">
        <v>536</v>
      </c>
      <c r="B12" s="42">
        <v>30</v>
      </c>
      <c r="C12" s="43">
        <f t="shared" si="0"/>
        <v>1</v>
      </c>
      <c r="D12" s="43">
        <f t="shared" si="3"/>
        <v>17</v>
      </c>
      <c r="E12" s="42">
        <v>10</v>
      </c>
      <c r="F12" s="103">
        <f t="shared" si="1"/>
        <v>1.0649999999999999</v>
      </c>
      <c r="G12" s="43">
        <f t="shared" si="2"/>
        <v>3</v>
      </c>
      <c r="J12" s="580"/>
      <c r="K12" s="45" t="s">
        <v>536</v>
      </c>
      <c r="L12" s="43">
        <v>1</v>
      </c>
      <c r="M12" s="43">
        <v>17</v>
      </c>
      <c r="N12" s="103">
        <v>1.2</v>
      </c>
      <c r="O12" s="43">
        <v>3</v>
      </c>
      <c r="Q12" s="568"/>
      <c r="R12" s="568"/>
      <c r="S12" s="568"/>
    </row>
    <row r="13" spans="1:19" ht="14.25" customHeight="1">
      <c r="A13" s="45" t="s">
        <v>537</v>
      </c>
      <c r="B13" s="42">
        <v>30</v>
      </c>
      <c r="C13" s="43">
        <f t="shared" si="0"/>
        <v>0.5</v>
      </c>
      <c r="D13" s="43">
        <f t="shared" si="3"/>
        <v>4</v>
      </c>
      <c r="E13" s="42">
        <v>10</v>
      </c>
      <c r="F13" s="103">
        <f t="shared" si="1"/>
        <v>0.64500000000000002</v>
      </c>
      <c r="G13" s="43">
        <f t="shared" si="2"/>
        <v>2</v>
      </c>
      <c r="J13" s="580"/>
      <c r="K13" s="45" t="s">
        <v>537</v>
      </c>
      <c r="L13" s="43">
        <v>1</v>
      </c>
      <c r="M13" s="43">
        <v>4</v>
      </c>
      <c r="N13" s="103">
        <v>1.29</v>
      </c>
      <c r="O13" s="43">
        <v>2</v>
      </c>
      <c r="Q13" s="568" t="s">
        <v>538</v>
      </c>
      <c r="R13" s="568"/>
      <c r="S13" s="568"/>
    </row>
    <row r="14" spans="1:19">
      <c r="A14" s="45" t="s">
        <v>539</v>
      </c>
      <c r="B14" s="42">
        <v>30</v>
      </c>
      <c r="C14" s="43">
        <f t="shared" si="0"/>
        <v>1</v>
      </c>
      <c r="D14" s="43">
        <f t="shared" si="3"/>
        <v>9</v>
      </c>
      <c r="E14" s="42">
        <v>10</v>
      </c>
      <c r="F14" s="103">
        <f t="shared" si="1"/>
        <v>1</v>
      </c>
      <c r="G14" s="43">
        <f t="shared" si="2"/>
        <v>3</v>
      </c>
      <c r="J14" s="580"/>
      <c r="K14" s="45" t="s">
        <v>539</v>
      </c>
      <c r="L14" s="43">
        <v>2</v>
      </c>
      <c r="M14" s="43">
        <v>9</v>
      </c>
      <c r="N14" s="103">
        <v>2</v>
      </c>
      <c r="O14" s="43">
        <v>3</v>
      </c>
      <c r="Q14" s="568"/>
      <c r="R14" s="568"/>
      <c r="S14" s="568"/>
    </row>
    <row r="15" spans="1:19">
      <c r="A15" s="45" t="s">
        <v>540</v>
      </c>
      <c r="B15" s="42">
        <v>30</v>
      </c>
      <c r="C15" s="43">
        <f t="shared" si="0"/>
        <v>1.5</v>
      </c>
      <c r="D15" s="43">
        <f t="shared" si="3"/>
        <v>5</v>
      </c>
      <c r="E15" s="42">
        <v>10</v>
      </c>
      <c r="F15" s="103">
        <f t="shared" si="1"/>
        <v>1.6</v>
      </c>
      <c r="G15" s="43">
        <f t="shared" si="2"/>
        <v>4</v>
      </c>
      <c r="J15" s="580"/>
      <c r="K15" s="45" t="s">
        <v>540</v>
      </c>
      <c r="L15" s="43">
        <v>3</v>
      </c>
      <c r="M15" s="43">
        <v>5</v>
      </c>
      <c r="N15" s="103">
        <v>3.2</v>
      </c>
      <c r="O15" s="43">
        <v>4</v>
      </c>
      <c r="Q15" s="568"/>
      <c r="R15" s="568"/>
      <c r="S15" s="568"/>
    </row>
    <row r="16" spans="1:19">
      <c r="A16" s="45" t="s">
        <v>541</v>
      </c>
      <c r="B16" s="42">
        <v>30</v>
      </c>
      <c r="C16" s="43">
        <f t="shared" si="0"/>
        <v>1</v>
      </c>
      <c r="D16" s="43">
        <f t="shared" si="3"/>
        <v>8</v>
      </c>
      <c r="E16" s="42">
        <v>10</v>
      </c>
      <c r="F16" s="103">
        <f t="shared" si="1"/>
        <v>0.45</v>
      </c>
      <c r="G16" s="43">
        <f t="shared" si="2"/>
        <v>4</v>
      </c>
      <c r="J16" s="580"/>
      <c r="K16" s="45" t="s">
        <v>541</v>
      </c>
      <c r="L16" s="43">
        <v>2</v>
      </c>
      <c r="M16" s="43">
        <v>8</v>
      </c>
      <c r="N16" s="103">
        <v>0.9</v>
      </c>
      <c r="O16" s="43">
        <v>4</v>
      </c>
      <c r="Q16" s="568"/>
      <c r="R16" s="568"/>
      <c r="S16" s="568"/>
    </row>
    <row r="17" spans="1:15">
      <c r="A17" s="45" t="s">
        <v>542</v>
      </c>
      <c r="B17" s="42">
        <v>30</v>
      </c>
      <c r="C17" s="43">
        <f t="shared" si="0"/>
        <v>0</v>
      </c>
      <c r="D17" s="43">
        <f t="shared" si="3"/>
        <v>1</v>
      </c>
      <c r="E17" s="42">
        <v>10</v>
      </c>
      <c r="F17" s="103">
        <f t="shared" si="1"/>
        <v>0.185</v>
      </c>
      <c r="G17" s="43">
        <f t="shared" si="2"/>
        <v>1</v>
      </c>
      <c r="J17" s="580"/>
      <c r="K17" s="45" t="s">
        <v>542</v>
      </c>
      <c r="L17" s="43">
        <v>0</v>
      </c>
      <c r="M17" s="43">
        <v>1</v>
      </c>
      <c r="N17" s="103">
        <v>0.37</v>
      </c>
      <c r="O17" s="43">
        <v>1</v>
      </c>
    </row>
    <row r="18" spans="1:15">
      <c r="A18" s="45" t="s">
        <v>543</v>
      </c>
      <c r="B18" s="42">
        <v>30</v>
      </c>
      <c r="C18" s="43">
        <f t="shared" si="0"/>
        <v>0.5</v>
      </c>
      <c r="D18" s="43">
        <f t="shared" si="3"/>
        <v>1</v>
      </c>
      <c r="E18" s="42">
        <v>10</v>
      </c>
      <c r="F18" s="103">
        <f t="shared" si="1"/>
        <v>0.40500000000000003</v>
      </c>
      <c r="G18" s="43">
        <f t="shared" si="2"/>
        <v>1</v>
      </c>
      <c r="J18" s="580"/>
      <c r="K18" s="45" t="s">
        <v>543</v>
      </c>
      <c r="L18" s="43">
        <v>1</v>
      </c>
      <c r="M18" s="43">
        <v>1</v>
      </c>
      <c r="N18" s="103">
        <v>0.81</v>
      </c>
      <c r="O18" s="43">
        <v>1</v>
      </c>
    </row>
    <row r="19" spans="1:15">
      <c r="J19" s="580"/>
      <c r="K19" s="41" t="s">
        <v>544</v>
      </c>
      <c r="L19" s="99">
        <f>AVERAGE(L7:L18)</f>
        <v>1.5</v>
      </c>
      <c r="M19" s="99">
        <f>MAX(M7:M18)</f>
        <v>20</v>
      </c>
      <c r="N19" s="102">
        <f>AVERAGE(N7:N18)</f>
        <v>1.3549999999999998</v>
      </c>
      <c r="O19" s="99">
        <f>MAX(O7:O18)</f>
        <v>4</v>
      </c>
    </row>
    <row r="20" spans="1:15">
      <c r="L20" s="19"/>
      <c r="M20" s="19"/>
      <c r="N20" s="19"/>
      <c r="O20" s="19"/>
    </row>
    <row r="21" spans="1:15" ht="41.45">
      <c r="J21" s="40">
        <f>+A6</f>
        <v>2022</v>
      </c>
      <c r="K21" s="40" t="s">
        <v>526</v>
      </c>
      <c r="L21" s="46" t="s">
        <v>521</v>
      </c>
      <c r="M21" s="46" t="s">
        <v>527</v>
      </c>
      <c r="N21" s="46" t="s">
        <v>524</v>
      </c>
      <c r="O21" s="46" t="s">
        <v>528</v>
      </c>
    </row>
    <row r="22" spans="1:15">
      <c r="J22" s="580" t="s">
        <v>209</v>
      </c>
      <c r="K22" s="45" t="s">
        <v>529</v>
      </c>
      <c r="L22" s="95">
        <v>1</v>
      </c>
      <c r="M22" s="96">
        <v>2</v>
      </c>
      <c r="N22" s="96">
        <v>0.94</v>
      </c>
      <c r="O22" s="96">
        <v>1</v>
      </c>
    </row>
    <row r="23" spans="1:15">
      <c r="J23" s="580"/>
      <c r="K23" s="45" t="s">
        <v>530</v>
      </c>
      <c r="L23" s="97">
        <v>2</v>
      </c>
      <c r="M23" s="98">
        <v>7</v>
      </c>
      <c r="N23" s="98" t="s">
        <v>557</v>
      </c>
      <c r="O23" s="98">
        <v>6</v>
      </c>
    </row>
    <row r="24" spans="1:15">
      <c r="J24" s="580"/>
      <c r="K24" s="45" t="s">
        <v>531</v>
      </c>
      <c r="L24" s="97">
        <v>1</v>
      </c>
      <c r="M24" s="98">
        <v>11</v>
      </c>
      <c r="N24" s="98" t="s">
        <v>558</v>
      </c>
      <c r="O24" s="98">
        <v>8</v>
      </c>
    </row>
    <row r="25" spans="1:15">
      <c r="J25" s="580"/>
      <c r="K25" s="45" t="s">
        <v>533</v>
      </c>
      <c r="L25" s="97">
        <v>1</v>
      </c>
      <c r="M25" s="98">
        <v>1</v>
      </c>
      <c r="N25" s="98">
        <v>0.77</v>
      </c>
      <c r="O25" s="98">
        <v>1</v>
      </c>
    </row>
    <row r="26" spans="1:15">
      <c r="J26" s="580"/>
      <c r="K26" s="45" t="s">
        <v>535</v>
      </c>
      <c r="L26" s="97">
        <v>1</v>
      </c>
      <c r="M26" s="98">
        <v>2</v>
      </c>
      <c r="N26" s="98">
        <v>0.71</v>
      </c>
      <c r="O26" s="98">
        <v>1</v>
      </c>
    </row>
    <row r="27" spans="1:15">
      <c r="J27" s="580"/>
      <c r="K27" s="45" t="s">
        <v>536</v>
      </c>
      <c r="L27" s="97">
        <v>1</v>
      </c>
      <c r="M27" s="98">
        <v>3</v>
      </c>
      <c r="N27" s="98">
        <v>0.93</v>
      </c>
      <c r="O27" s="98">
        <v>1</v>
      </c>
    </row>
    <row r="28" spans="1:15">
      <c r="J28" s="580"/>
      <c r="K28" s="45" t="s">
        <v>537</v>
      </c>
      <c r="L28" s="97">
        <v>0</v>
      </c>
      <c r="M28" s="98">
        <v>0</v>
      </c>
      <c r="N28" s="98">
        <v>0</v>
      </c>
      <c r="O28" s="98">
        <v>0</v>
      </c>
    </row>
    <row r="29" spans="1:15">
      <c r="J29" s="580"/>
      <c r="K29" s="45" t="s">
        <v>539</v>
      </c>
      <c r="L29" s="97">
        <v>0</v>
      </c>
      <c r="M29" s="98">
        <v>0</v>
      </c>
      <c r="N29" s="98">
        <v>0</v>
      </c>
      <c r="O29" s="98">
        <v>0</v>
      </c>
    </row>
    <row r="30" spans="1:15">
      <c r="J30" s="580"/>
      <c r="K30" s="45" t="s">
        <v>540</v>
      </c>
      <c r="L30" s="97">
        <v>0</v>
      </c>
      <c r="M30" s="98">
        <v>0</v>
      </c>
      <c r="N30" s="98">
        <v>0</v>
      </c>
      <c r="O30" s="98">
        <v>0</v>
      </c>
    </row>
    <row r="31" spans="1:15">
      <c r="J31" s="580"/>
      <c r="K31" s="45" t="s">
        <v>541</v>
      </c>
      <c r="L31" s="97">
        <v>0</v>
      </c>
      <c r="M31" s="98">
        <v>1</v>
      </c>
      <c r="N31" s="98">
        <v>0</v>
      </c>
      <c r="O31" s="98">
        <v>0</v>
      </c>
    </row>
    <row r="32" spans="1:15">
      <c r="J32" s="580"/>
      <c r="K32" s="45" t="s">
        <v>542</v>
      </c>
      <c r="L32" s="97">
        <v>0</v>
      </c>
      <c r="M32" s="98">
        <v>0</v>
      </c>
      <c r="N32" s="98">
        <v>0</v>
      </c>
      <c r="O32" s="98">
        <v>0</v>
      </c>
    </row>
    <row r="33" spans="1:15">
      <c r="J33" s="580"/>
      <c r="K33" s="45" t="s">
        <v>543</v>
      </c>
      <c r="L33" s="97">
        <v>0</v>
      </c>
      <c r="M33" s="98">
        <v>0</v>
      </c>
      <c r="N33" s="98">
        <v>0</v>
      </c>
      <c r="O33" s="98">
        <v>0</v>
      </c>
    </row>
    <row r="34" spans="1:15" ht="14.25">
      <c r="J34" s="580"/>
      <c r="K34" s="41" t="s">
        <v>544</v>
      </c>
      <c r="L34" s="139">
        <f>AVERAGE(L22:L33)</f>
        <v>0.58333333333333337</v>
      </c>
      <c r="M34" s="99">
        <f>MAX(M22:M33)</f>
        <v>11</v>
      </c>
      <c r="N34" s="139">
        <f>AVERAGE(N22:N33)</f>
        <v>0.33500000000000002</v>
      </c>
      <c r="O34" s="99">
        <f>MAX(O22:O33)</f>
        <v>8</v>
      </c>
    </row>
    <row r="48" spans="1:15">
      <c r="A48" s="577" t="s">
        <v>440</v>
      </c>
      <c r="B48" s="578"/>
      <c r="C48" s="578"/>
      <c r="D48" s="578"/>
      <c r="E48" s="578"/>
      <c r="F48" s="578"/>
      <c r="G48" s="579"/>
    </row>
    <row r="49" spans="1:7">
      <c r="A49" s="571"/>
      <c r="B49" s="572"/>
      <c r="C49" s="572"/>
      <c r="D49" s="572"/>
      <c r="E49" s="572"/>
      <c r="F49" s="572"/>
      <c r="G49" s="573"/>
    </row>
    <row r="50" spans="1:7">
      <c r="A50" s="574"/>
      <c r="B50" s="575"/>
      <c r="C50" s="575"/>
      <c r="D50" s="575"/>
      <c r="E50" s="575"/>
      <c r="F50" s="575"/>
      <c r="G50" s="576"/>
    </row>
    <row r="51" spans="1:7">
      <c r="A51" s="574"/>
      <c r="B51" s="575"/>
      <c r="C51" s="575"/>
      <c r="D51" s="575"/>
      <c r="E51" s="575"/>
      <c r="F51" s="575"/>
      <c r="G51" s="576"/>
    </row>
    <row r="52" spans="1:7">
      <c r="A52" s="515"/>
      <c r="B52" s="516"/>
      <c r="C52" s="516"/>
      <c r="D52" s="516"/>
      <c r="E52" s="516"/>
      <c r="F52" s="516"/>
      <c r="G52" s="517"/>
    </row>
  </sheetData>
  <mergeCells count="10">
    <mergeCell ref="J22:J34"/>
    <mergeCell ref="A48:G48"/>
    <mergeCell ref="A49:G52"/>
    <mergeCell ref="Q4:S8"/>
    <mergeCell ref="Q10:S12"/>
    <mergeCell ref="Q13:S16"/>
    <mergeCell ref="B5:D5"/>
    <mergeCell ref="E5:G5"/>
    <mergeCell ref="J5:O5"/>
    <mergeCell ref="J7:J19"/>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92D050"/>
    <pageSetUpPr fitToPage="1"/>
  </sheetPr>
  <dimension ref="A1:S52"/>
  <sheetViews>
    <sheetView workbookViewId="0">
      <selection activeCell="F12" sqref="F12"/>
    </sheetView>
  </sheetViews>
  <sheetFormatPr defaultRowHeight="13.9"/>
  <cols>
    <col min="1" max="1" width="14" style="3" customWidth="1"/>
    <col min="2" max="4" width="17" style="19" customWidth="1"/>
    <col min="5" max="5" width="14.7109375" style="19" customWidth="1"/>
    <col min="6" max="7" width="17" style="19"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62" t="str">
        <f>+'Cover Page'!$B$29</f>
        <v>Annual Performance Report 2022</v>
      </c>
      <c r="B1" s="62"/>
      <c r="C1" s="62"/>
      <c r="D1" s="62"/>
      <c r="E1" s="62" t="str">
        <f>+'Cover Page'!$B$33</f>
        <v xml:space="preserve">Thalia Waste Management </v>
      </c>
    </row>
    <row r="3" spans="1:19" ht="14.45">
      <c r="A3" s="39" t="s">
        <v>559</v>
      </c>
      <c r="D3" s="53" t="s">
        <v>513</v>
      </c>
      <c r="G3" s="56" t="s">
        <v>514</v>
      </c>
      <c r="J3" s="9" t="str">
        <f>+A3</f>
        <v>Monitoring of Carbon Monoxide (half hourly)</v>
      </c>
      <c r="L3" s="9"/>
      <c r="N3" s="9" t="s">
        <v>515</v>
      </c>
      <c r="Q3" s="55" t="s">
        <v>2</v>
      </c>
      <c r="R3" s="51"/>
      <c r="S3" s="51"/>
    </row>
    <row r="4" spans="1:19" ht="13.9" customHeight="1">
      <c r="Q4" s="543" t="s">
        <v>516</v>
      </c>
      <c r="R4" s="543"/>
      <c r="S4" s="543"/>
    </row>
    <row r="5" spans="1:19" ht="16.149999999999999">
      <c r="A5" s="47" t="s">
        <v>517</v>
      </c>
      <c r="B5" s="570" t="s">
        <v>518</v>
      </c>
      <c r="C5" s="570"/>
      <c r="D5" s="570"/>
      <c r="E5" s="570" t="s">
        <v>519</v>
      </c>
      <c r="F5" s="570"/>
      <c r="G5" s="570"/>
      <c r="J5" s="569"/>
      <c r="K5" s="569"/>
      <c r="L5" s="569"/>
      <c r="M5" s="569"/>
      <c r="N5" s="569"/>
      <c r="O5" s="569"/>
      <c r="Q5" s="543"/>
      <c r="R5" s="543"/>
      <c r="S5" s="543"/>
    </row>
    <row r="6" spans="1:19" s="37" customFormat="1" ht="37.5" customHeight="1">
      <c r="A6" s="44">
        <f>+'Cover Page'!C39</f>
        <v>2022</v>
      </c>
      <c r="B6" s="34" t="s">
        <v>560</v>
      </c>
      <c r="C6" s="34" t="s">
        <v>521</v>
      </c>
      <c r="D6" s="34" t="s">
        <v>522</v>
      </c>
      <c r="E6" s="34" t="s">
        <v>561</v>
      </c>
      <c r="F6" s="34" t="s">
        <v>524</v>
      </c>
      <c r="G6" s="34" t="s">
        <v>525</v>
      </c>
      <c r="H6" s="38"/>
      <c r="J6" s="40">
        <f>+A6</f>
        <v>2022</v>
      </c>
      <c r="K6" s="40" t="s">
        <v>526</v>
      </c>
      <c r="L6" s="46" t="s">
        <v>521</v>
      </c>
      <c r="M6" s="46" t="s">
        <v>527</v>
      </c>
      <c r="N6" s="46" t="s">
        <v>524</v>
      </c>
      <c r="O6" s="46" t="s">
        <v>528</v>
      </c>
      <c r="Q6" s="543"/>
      <c r="R6" s="543"/>
      <c r="S6" s="543"/>
    </row>
    <row r="7" spans="1:19">
      <c r="A7" s="45" t="s">
        <v>529</v>
      </c>
      <c r="B7" s="42">
        <v>100</v>
      </c>
      <c r="C7" s="43">
        <f>AVERAGE(L7, L22)</f>
        <v>3</v>
      </c>
      <c r="D7" s="43">
        <f>MAX(M7, M22)</f>
        <v>214</v>
      </c>
      <c r="E7" s="42">
        <v>50</v>
      </c>
      <c r="F7" s="103">
        <f>AVERAGE(N7, N22)</f>
        <v>2.8049999999999997</v>
      </c>
      <c r="G7" s="43">
        <f>MAX(O7,O22)</f>
        <v>10</v>
      </c>
      <c r="J7" s="580" t="s">
        <v>208</v>
      </c>
      <c r="K7" s="45" t="s">
        <v>529</v>
      </c>
      <c r="L7" s="43">
        <v>3</v>
      </c>
      <c r="M7" s="43">
        <v>112</v>
      </c>
      <c r="N7" s="103">
        <v>2.5499999999999998</v>
      </c>
      <c r="O7" s="43">
        <v>10</v>
      </c>
      <c r="Q7" s="543"/>
      <c r="R7" s="543"/>
      <c r="S7" s="543"/>
    </row>
    <row r="8" spans="1:19">
      <c r="A8" s="45" t="s">
        <v>530</v>
      </c>
      <c r="B8" s="42">
        <f>+B7</f>
        <v>100</v>
      </c>
      <c r="C8" s="43">
        <f t="shared" ref="C8:C18" si="0">AVERAGE(L8, L23)</f>
        <v>3</v>
      </c>
      <c r="D8" s="43">
        <f>MAX(M8, M23)</f>
        <v>79</v>
      </c>
      <c r="E8" s="42">
        <f>+E7</f>
        <v>50</v>
      </c>
      <c r="F8" s="103">
        <f t="shared" ref="F8:F18" si="1">AVERAGE(N8, N23)</f>
        <v>3</v>
      </c>
      <c r="G8" s="43">
        <f t="shared" ref="G8:G18" si="2">MAX(O8,O23)</f>
        <v>6</v>
      </c>
      <c r="J8" s="580"/>
      <c r="K8" s="45" t="s">
        <v>530</v>
      </c>
      <c r="L8" s="43">
        <v>3</v>
      </c>
      <c r="M8" s="43">
        <v>36</v>
      </c>
      <c r="N8" s="103">
        <v>2.96</v>
      </c>
      <c r="O8" s="43">
        <v>6</v>
      </c>
      <c r="Q8" s="543"/>
      <c r="R8" s="543"/>
      <c r="S8" s="543"/>
    </row>
    <row r="9" spans="1:19">
      <c r="A9" s="45" t="s">
        <v>531</v>
      </c>
      <c r="B9" s="42">
        <f t="shared" ref="B9:B18" si="3">+B8</f>
        <v>100</v>
      </c>
      <c r="C9" s="43">
        <f t="shared" si="0"/>
        <v>3</v>
      </c>
      <c r="D9" s="43">
        <f t="shared" ref="D9:D18" si="4">MAX(M9, M24)</f>
        <v>56</v>
      </c>
      <c r="E9" s="42">
        <f t="shared" ref="E9:E18" si="5">+E8</f>
        <v>50</v>
      </c>
      <c r="F9" s="103">
        <f t="shared" si="1"/>
        <v>2.79</v>
      </c>
      <c r="G9" s="43">
        <f t="shared" si="2"/>
        <v>11</v>
      </c>
      <c r="J9" s="580"/>
      <c r="K9" s="45" t="s">
        <v>531</v>
      </c>
      <c r="L9" s="43">
        <v>3</v>
      </c>
      <c r="M9" s="43">
        <v>56</v>
      </c>
      <c r="N9" s="103">
        <v>2.58</v>
      </c>
      <c r="O9" s="43">
        <v>4</v>
      </c>
      <c r="Q9" s="54" t="s">
        <v>532</v>
      </c>
    </row>
    <row r="10" spans="1:19" ht="14.25" customHeight="1">
      <c r="A10" s="45" t="s">
        <v>533</v>
      </c>
      <c r="B10" s="42">
        <f t="shared" si="3"/>
        <v>100</v>
      </c>
      <c r="C10" s="43">
        <f t="shared" si="0"/>
        <v>2</v>
      </c>
      <c r="D10" s="43">
        <f t="shared" si="4"/>
        <v>108</v>
      </c>
      <c r="E10" s="42">
        <f t="shared" si="5"/>
        <v>50</v>
      </c>
      <c r="F10" s="103">
        <f t="shared" si="1"/>
        <v>1.35</v>
      </c>
      <c r="G10" s="43">
        <f t="shared" si="2"/>
        <v>7</v>
      </c>
      <c r="J10" s="580"/>
      <c r="K10" s="45" t="s">
        <v>533</v>
      </c>
      <c r="L10" s="43">
        <v>2</v>
      </c>
      <c r="M10" s="43">
        <v>108</v>
      </c>
      <c r="N10" s="103">
        <v>0.9</v>
      </c>
      <c r="O10" s="43">
        <v>6</v>
      </c>
      <c r="Q10" s="568" t="s">
        <v>534</v>
      </c>
      <c r="R10" s="568"/>
      <c r="S10" s="568"/>
    </row>
    <row r="11" spans="1:19">
      <c r="A11" s="45" t="s">
        <v>535</v>
      </c>
      <c r="B11" s="42">
        <f t="shared" si="3"/>
        <v>100</v>
      </c>
      <c r="C11" s="43">
        <f t="shared" si="0"/>
        <v>0.5</v>
      </c>
      <c r="D11" s="43">
        <f t="shared" si="4"/>
        <v>65</v>
      </c>
      <c r="E11" s="42">
        <f t="shared" si="5"/>
        <v>50</v>
      </c>
      <c r="F11" s="103">
        <f t="shared" si="1"/>
        <v>0.45</v>
      </c>
      <c r="G11" s="43">
        <f t="shared" si="2"/>
        <v>5</v>
      </c>
      <c r="J11" s="580"/>
      <c r="K11" s="45" t="s">
        <v>535</v>
      </c>
      <c r="L11" s="43">
        <v>0</v>
      </c>
      <c r="M11" s="43">
        <v>65</v>
      </c>
      <c r="N11" s="103">
        <v>0.13</v>
      </c>
      <c r="O11" s="43">
        <v>2</v>
      </c>
      <c r="Q11" s="568"/>
      <c r="R11" s="568"/>
      <c r="S11" s="568"/>
    </row>
    <row r="12" spans="1:19">
      <c r="A12" s="45" t="s">
        <v>536</v>
      </c>
      <c r="B12" s="42">
        <f t="shared" si="3"/>
        <v>100</v>
      </c>
      <c r="C12" s="43">
        <f t="shared" si="0"/>
        <v>1</v>
      </c>
      <c r="D12" s="43">
        <f t="shared" si="4"/>
        <v>98</v>
      </c>
      <c r="E12" s="42">
        <f t="shared" si="5"/>
        <v>50</v>
      </c>
      <c r="F12" s="103">
        <f t="shared" si="1"/>
        <v>1.385</v>
      </c>
      <c r="G12" s="43">
        <f t="shared" si="2"/>
        <v>8</v>
      </c>
      <c r="J12" s="580"/>
      <c r="K12" s="45" t="s">
        <v>536</v>
      </c>
      <c r="L12" s="43">
        <v>0</v>
      </c>
      <c r="M12" s="43">
        <v>98</v>
      </c>
      <c r="N12" s="103">
        <v>0.8</v>
      </c>
      <c r="O12" s="43">
        <v>6</v>
      </c>
      <c r="Q12" s="568"/>
      <c r="R12" s="568"/>
      <c r="S12" s="568"/>
    </row>
    <row r="13" spans="1:19" ht="14.25" customHeight="1">
      <c r="A13" s="45" t="s">
        <v>537</v>
      </c>
      <c r="B13" s="42">
        <f t="shared" si="3"/>
        <v>100</v>
      </c>
      <c r="C13" s="43">
        <f t="shared" si="0"/>
        <v>7</v>
      </c>
      <c r="D13" s="43">
        <f t="shared" si="4"/>
        <v>419</v>
      </c>
      <c r="E13" s="42">
        <f t="shared" si="5"/>
        <v>50</v>
      </c>
      <c r="F13" s="103">
        <f t="shared" si="1"/>
        <v>6.7750000000000004</v>
      </c>
      <c r="G13" s="43">
        <f t="shared" si="2"/>
        <v>34</v>
      </c>
      <c r="J13" s="580"/>
      <c r="K13" s="45" t="s">
        <v>537</v>
      </c>
      <c r="L13" s="43">
        <v>6</v>
      </c>
      <c r="M13" s="43">
        <v>419</v>
      </c>
      <c r="N13" s="103">
        <v>5.94</v>
      </c>
      <c r="O13" s="43">
        <v>34</v>
      </c>
      <c r="Q13" s="568" t="s">
        <v>538</v>
      </c>
      <c r="R13" s="568"/>
      <c r="S13" s="568"/>
    </row>
    <row r="14" spans="1:19">
      <c r="A14" s="45" t="s">
        <v>539</v>
      </c>
      <c r="B14" s="42">
        <f t="shared" si="3"/>
        <v>100</v>
      </c>
      <c r="C14" s="43">
        <f t="shared" si="0"/>
        <v>7</v>
      </c>
      <c r="D14" s="43">
        <f t="shared" si="4"/>
        <v>251</v>
      </c>
      <c r="E14" s="42">
        <f t="shared" si="5"/>
        <v>50</v>
      </c>
      <c r="F14" s="103">
        <f t="shared" si="1"/>
        <v>6.76</v>
      </c>
      <c r="G14" s="43">
        <f t="shared" si="2"/>
        <v>14</v>
      </c>
      <c r="J14" s="580"/>
      <c r="K14" s="45" t="s">
        <v>539</v>
      </c>
      <c r="L14" s="43">
        <v>6</v>
      </c>
      <c r="M14" s="43">
        <v>131</v>
      </c>
      <c r="N14" s="103">
        <v>5.58</v>
      </c>
      <c r="O14" s="43">
        <v>13</v>
      </c>
      <c r="Q14" s="568"/>
      <c r="R14" s="568"/>
      <c r="S14" s="568"/>
    </row>
    <row r="15" spans="1:19">
      <c r="A15" s="45" t="s">
        <v>540</v>
      </c>
      <c r="B15" s="42">
        <f t="shared" si="3"/>
        <v>100</v>
      </c>
      <c r="C15" s="43">
        <f t="shared" si="0"/>
        <v>7</v>
      </c>
      <c r="D15" s="43">
        <f t="shared" si="4"/>
        <v>92</v>
      </c>
      <c r="E15" s="42">
        <f t="shared" si="5"/>
        <v>50</v>
      </c>
      <c r="F15" s="103">
        <f t="shared" si="1"/>
        <v>6.68</v>
      </c>
      <c r="G15" s="43">
        <f t="shared" si="2"/>
        <v>10</v>
      </c>
      <c r="J15" s="580"/>
      <c r="K15" s="45" t="s">
        <v>540</v>
      </c>
      <c r="L15" s="43">
        <v>6</v>
      </c>
      <c r="M15" s="43">
        <v>92</v>
      </c>
      <c r="N15" s="103">
        <v>5.63</v>
      </c>
      <c r="O15" s="43">
        <v>8</v>
      </c>
      <c r="Q15" s="568"/>
      <c r="R15" s="568"/>
      <c r="S15" s="568"/>
    </row>
    <row r="16" spans="1:19">
      <c r="A16" s="45" t="s">
        <v>541</v>
      </c>
      <c r="B16" s="42">
        <f t="shared" si="3"/>
        <v>100</v>
      </c>
      <c r="C16" s="43">
        <f t="shared" si="0"/>
        <v>9</v>
      </c>
      <c r="D16" s="43">
        <f t="shared" si="4"/>
        <v>880</v>
      </c>
      <c r="E16" s="42">
        <f t="shared" si="5"/>
        <v>50</v>
      </c>
      <c r="F16" s="103">
        <f t="shared" si="1"/>
        <v>4.16</v>
      </c>
      <c r="G16" s="43">
        <f t="shared" si="2"/>
        <v>73</v>
      </c>
      <c r="J16" s="580"/>
      <c r="K16" s="45" t="s">
        <v>541</v>
      </c>
      <c r="L16" s="43">
        <v>6</v>
      </c>
      <c r="M16" s="43">
        <v>86</v>
      </c>
      <c r="N16" s="103">
        <v>2.9</v>
      </c>
      <c r="O16" s="43">
        <v>8</v>
      </c>
      <c r="Q16" s="568"/>
      <c r="R16" s="568"/>
      <c r="S16" s="568"/>
    </row>
    <row r="17" spans="1:15">
      <c r="A17" s="45" t="s">
        <v>542</v>
      </c>
      <c r="B17" s="42">
        <f t="shared" si="3"/>
        <v>100</v>
      </c>
      <c r="C17" s="43">
        <f t="shared" si="0"/>
        <v>7</v>
      </c>
      <c r="D17" s="43">
        <f t="shared" si="4"/>
        <v>60</v>
      </c>
      <c r="E17" s="42">
        <f t="shared" si="5"/>
        <v>50</v>
      </c>
      <c r="F17" s="103">
        <f t="shared" si="1"/>
        <v>6.7799999999999994</v>
      </c>
      <c r="G17" s="43">
        <f t="shared" si="2"/>
        <v>10</v>
      </c>
      <c r="J17" s="580"/>
      <c r="K17" s="45" t="s">
        <v>542</v>
      </c>
      <c r="L17" s="43">
        <v>7</v>
      </c>
      <c r="M17" s="43">
        <v>52</v>
      </c>
      <c r="N17" s="103">
        <v>6.43</v>
      </c>
      <c r="O17" s="43">
        <v>10</v>
      </c>
    </row>
    <row r="18" spans="1:15">
      <c r="A18" s="45" t="s">
        <v>543</v>
      </c>
      <c r="B18" s="42">
        <f t="shared" si="3"/>
        <v>100</v>
      </c>
      <c r="C18" s="43">
        <f t="shared" si="0"/>
        <v>7.5</v>
      </c>
      <c r="D18" s="43">
        <f t="shared" si="4"/>
        <v>225</v>
      </c>
      <c r="E18" s="42">
        <f t="shared" si="5"/>
        <v>50</v>
      </c>
      <c r="F18" s="103">
        <f t="shared" si="1"/>
        <v>7.29</v>
      </c>
      <c r="G18" s="43">
        <f t="shared" si="2"/>
        <v>36</v>
      </c>
      <c r="J18" s="580"/>
      <c r="K18" s="45" t="s">
        <v>543</v>
      </c>
      <c r="L18" s="43">
        <v>6</v>
      </c>
      <c r="M18" s="43">
        <v>92</v>
      </c>
      <c r="N18" s="103">
        <v>6.26</v>
      </c>
      <c r="O18" s="43">
        <v>9</v>
      </c>
    </row>
    <row r="19" spans="1:15">
      <c r="J19" s="580"/>
      <c r="K19" s="41" t="s">
        <v>544</v>
      </c>
      <c r="L19" s="99">
        <f>AVERAGE(L7:L18)</f>
        <v>4</v>
      </c>
      <c r="M19" s="99">
        <f>MAX(M7:M18)</f>
        <v>419</v>
      </c>
      <c r="N19" s="102">
        <f>AVERAGE(N7:N18)</f>
        <v>3.5550000000000002</v>
      </c>
      <c r="O19" s="99">
        <f>MAX(O7:O18)</f>
        <v>34</v>
      </c>
    </row>
    <row r="21" spans="1:15" ht="41.45">
      <c r="J21" s="40">
        <f>+A6</f>
        <v>2022</v>
      </c>
      <c r="K21" s="40" t="s">
        <v>526</v>
      </c>
      <c r="L21" s="46" t="s">
        <v>521</v>
      </c>
      <c r="M21" s="46" t="s">
        <v>527</v>
      </c>
      <c r="N21" s="46" t="s">
        <v>524</v>
      </c>
      <c r="O21" s="46" t="s">
        <v>528</v>
      </c>
    </row>
    <row r="22" spans="1:15">
      <c r="J22" s="580" t="s">
        <v>209</v>
      </c>
      <c r="K22" s="45" t="s">
        <v>529</v>
      </c>
      <c r="L22" s="43">
        <v>3</v>
      </c>
      <c r="M22" s="43">
        <v>214</v>
      </c>
      <c r="N22" s="103">
        <v>3.06</v>
      </c>
      <c r="O22" s="43">
        <v>10</v>
      </c>
    </row>
    <row r="23" spans="1:15">
      <c r="J23" s="580"/>
      <c r="K23" s="45" t="s">
        <v>530</v>
      </c>
      <c r="L23" s="43">
        <v>3</v>
      </c>
      <c r="M23" s="43">
        <v>79</v>
      </c>
      <c r="N23" s="103">
        <v>3.04</v>
      </c>
      <c r="O23" s="43">
        <v>6</v>
      </c>
    </row>
    <row r="24" spans="1:15">
      <c r="J24" s="580"/>
      <c r="K24" s="45" t="s">
        <v>531</v>
      </c>
      <c r="L24" s="43">
        <v>3</v>
      </c>
      <c r="M24" s="43">
        <v>34</v>
      </c>
      <c r="N24" s="103">
        <v>3</v>
      </c>
      <c r="O24" s="43">
        <v>11</v>
      </c>
    </row>
    <row r="25" spans="1:15">
      <c r="J25" s="580"/>
      <c r="K25" s="45" t="s">
        <v>533</v>
      </c>
      <c r="L25" s="43">
        <v>2</v>
      </c>
      <c r="M25" s="43">
        <v>53</v>
      </c>
      <c r="N25" s="103">
        <v>1.8</v>
      </c>
      <c r="O25" s="43">
        <v>7</v>
      </c>
    </row>
    <row r="26" spans="1:15">
      <c r="J26" s="580"/>
      <c r="K26" s="45" t="s">
        <v>535</v>
      </c>
      <c r="L26" s="43">
        <v>1</v>
      </c>
      <c r="M26" s="43">
        <v>51</v>
      </c>
      <c r="N26" s="103">
        <v>0.77</v>
      </c>
      <c r="O26" s="43">
        <v>5</v>
      </c>
    </row>
    <row r="27" spans="1:15">
      <c r="J27" s="580"/>
      <c r="K27" s="45" t="s">
        <v>536</v>
      </c>
      <c r="L27" s="43">
        <v>2</v>
      </c>
      <c r="M27" s="43">
        <v>62</v>
      </c>
      <c r="N27" s="103">
        <v>1.97</v>
      </c>
      <c r="O27" s="43">
        <v>8</v>
      </c>
    </row>
    <row r="28" spans="1:15">
      <c r="J28" s="580"/>
      <c r="K28" s="45" t="s">
        <v>537</v>
      </c>
      <c r="L28" s="43">
        <v>8</v>
      </c>
      <c r="M28" s="43">
        <v>58</v>
      </c>
      <c r="N28" s="103">
        <v>7.61</v>
      </c>
      <c r="O28" s="43">
        <v>18</v>
      </c>
    </row>
    <row r="29" spans="1:15">
      <c r="J29" s="580"/>
      <c r="K29" s="45" t="s">
        <v>539</v>
      </c>
      <c r="L29" s="43">
        <v>8</v>
      </c>
      <c r="M29" s="43">
        <v>251</v>
      </c>
      <c r="N29" s="103">
        <v>7.94</v>
      </c>
      <c r="O29" s="43">
        <v>14</v>
      </c>
    </row>
    <row r="30" spans="1:15">
      <c r="J30" s="580"/>
      <c r="K30" s="45" t="s">
        <v>540</v>
      </c>
      <c r="L30" s="43">
        <v>8</v>
      </c>
      <c r="M30" s="43">
        <v>62</v>
      </c>
      <c r="N30" s="103">
        <v>7.73</v>
      </c>
      <c r="O30" s="43">
        <v>10</v>
      </c>
    </row>
    <row r="31" spans="1:15">
      <c r="J31" s="580"/>
      <c r="K31" s="45" t="s">
        <v>541</v>
      </c>
      <c r="L31" s="43">
        <v>12</v>
      </c>
      <c r="M31" s="43">
        <v>880</v>
      </c>
      <c r="N31" s="103">
        <v>5.42</v>
      </c>
      <c r="O31" s="43">
        <v>73</v>
      </c>
    </row>
    <row r="32" spans="1:15">
      <c r="J32" s="580"/>
      <c r="K32" s="45" t="s">
        <v>542</v>
      </c>
      <c r="L32" s="43">
        <v>7</v>
      </c>
      <c r="M32" s="43">
        <v>60</v>
      </c>
      <c r="N32" s="103">
        <v>7.13</v>
      </c>
      <c r="O32" s="43">
        <v>9</v>
      </c>
    </row>
    <row r="33" spans="1:15">
      <c r="J33" s="580"/>
      <c r="K33" s="45" t="s">
        <v>543</v>
      </c>
      <c r="L33" s="43">
        <v>9</v>
      </c>
      <c r="M33" s="43">
        <v>225</v>
      </c>
      <c r="N33" s="103">
        <v>8.32</v>
      </c>
      <c r="O33" s="43">
        <v>36</v>
      </c>
    </row>
    <row r="34" spans="1:15">
      <c r="J34" s="580"/>
      <c r="K34" s="41" t="s">
        <v>544</v>
      </c>
      <c r="L34" s="99">
        <f>AVERAGE(L22:L33)</f>
        <v>5.5</v>
      </c>
      <c r="M34" s="99">
        <f>MAX(M22:M33)</f>
        <v>880</v>
      </c>
      <c r="N34" s="102">
        <f>AVERAGE(N22:N33)</f>
        <v>4.8158333333333339</v>
      </c>
      <c r="O34" s="99">
        <f>MAX(O22:O33)</f>
        <v>73</v>
      </c>
    </row>
    <row r="48" spans="1:15">
      <c r="A48" s="577" t="s">
        <v>440</v>
      </c>
      <c r="B48" s="578"/>
      <c r="C48" s="578"/>
      <c r="D48" s="578"/>
      <c r="E48" s="578"/>
      <c r="F48" s="578"/>
      <c r="G48" s="579"/>
    </row>
    <row r="49" spans="1:7">
      <c r="A49" s="571"/>
      <c r="B49" s="572"/>
      <c r="C49" s="572"/>
      <c r="D49" s="572"/>
      <c r="E49" s="572"/>
      <c r="F49" s="572"/>
      <c r="G49" s="573"/>
    </row>
    <row r="50" spans="1:7">
      <c r="A50" s="574"/>
      <c r="B50" s="575"/>
      <c r="C50" s="575"/>
      <c r="D50" s="575"/>
      <c r="E50" s="575"/>
      <c r="F50" s="575"/>
      <c r="G50" s="576"/>
    </row>
    <row r="51" spans="1:7">
      <c r="A51" s="574"/>
      <c r="B51" s="575"/>
      <c r="C51" s="575"/>
      <c r="D51" s="575"/>
      <c r="E51" s="575"/>
      <c r="F51" s="575"/>
      <c r="G51" s="576"/>
    </row>
    <row r="52" spans="1:7">
      <c r="A52" s="515"/>
      <c r="B52" s="516"/>
      <c r="C52" s="516"/>
      <c r="D52" s="516"/>
      <c r="E52" s="516"/>
      <c r="F52" s="516"/>
      <c r="G52" s="517"/>
    </row>
  </sheetData>
  <mergeCells count="10">
    <mergeCell ref="J22:J34"/>
    <mergeCell ref="A48:G48"/>
    <mergeCell ref="A49:G52"/>
    <mergeCell ref="Q4:S8"/>
    <mergeCell ref="Q10:S12"/>
    <mergeCell ref="Q13:S16"/>
    <mergeCell ref="B5:D5"/>
    <mergeCell ref="E5:G5"/>
    <mergeCell ref="J5:O5"/>
    <mergeCell ref="J7:J19"/>
  </mergeCells>
  <pageMargins left="0.7" right="0.7" top="0.75" bottom="0.75" header="0.3" footer="0.3"/>
  <pageSetup paperSize="9" scale="77"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SharedWithUsers xmlns="e76eb3f9-f7d4-4afe-8d75-1839375753c6">
      <UserInfo>
        <DisplayName/>
        <AccountId xsi:nil="true"/>
        <AccountType/>
      </UserInfo>
    </SharedWithUsers>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3.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haredContentType xmlns="Microsoft.SharePoint.Taxonomy.ContentTypeSync" SourceId="d1117845-93f6-4da3-abaa-fcb4fa669c78" ContentTypeId="0x010100A5BF1C78D9F64B679A5EBDE1C6598EBC01" PreviousValue="false"/>
</file>

<file path=customXml/itemProps1.xml><?xml version="1.0" encoding="utf-8"?>
<ds:datastoreItem xmlns:ds="http://schemas.openxmlformats.org/officeDocument/2006/customXml" ds:itemID="{130E79B3-286C-4594-AC93-4243D3FE78E7}"/>
</file>

<file path=customXml/itemProps2.xml><?xml version="1.0" encoding="utf-8"?>
<ds:datastoreItem xmlns:ds="http://schemas.openxmlformats.org/officeDocument/2006/customXml" ds:itemID="{03A65312-EDD8-4ED5-85CD-21EC9D2BFEF5}"/>
</file>

<file path=customXml/itemProps3.xml><?xml version="1.0" encoding="utf-8"?>
<ds:datastoreItem xmlns:ds="http://schemas.openxmlformats.org/officeDocument/2006/customXml" ds:itemID="{A6C964B4-B350-4B8D-9FEA-B0EDACF0ACCA}"/>
</file>

<file path=customXml/itemProps4.xml><?xml version="1.0" encoding="utf-8"?>
<ds:datastoreItem xmlns:ds="http://schemas.openxmlformats.org/officeDocument/2006/customXml" ds:itemID="{548CAF77-9EC9-40A9-98D3-8586BCD5639C}"/>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Jamie Warden</cp:lastModifiedBy>
  <cp:revision/>
  <dcterms:created xsi:type="dcterms:W3CDTF">2019-04-02T06:44:55Z</dcterms:created>
  <dcterms:modified xsi:type="dcterms:W3CDTF">2023-02-28T19:51:25Z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Order">
    <vt:r8>119200</vt:r8>
  </property>
  <property fmtid="{D5CDD505-2E9C-101B-9397-08002B2CF9AE}" pid="5" name="xd_Signature">
    <vt:bool>false</vt:bool>
  </property>
  <property fmtid="{D5CDD505-2E9C-101B-9397-08002B2CF9AE}" pid="6" name="xd_ProgID">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Distribution">
    <vt:lpwstr>9;#Internal EA|b77da37e-7166-4741-8c12-4679faab22d9</vt:lpwstr>
  </property>
  <property fmtid="{D5CDD505-2E9C-101B-9397-08002B2CF9AE}" pid="12" name="HOCopyrightLevel">
    <vt:lpwstr>7;#Crown|69589897-2828-4761-976e-717fd8e631c9</vt:lpwstr>
  </property>
  <property fmtid="{D5CDD505-2E9C-101B-9397-08002B2CF9AE}" pid="13" name="HOGovernmentSecurityClassification">
    <vt:lpwstr>6;#Official|14c80daa-741b-422c-9722-f71693c9ede4</vt:lpwstr>
  </property>
  <property fmtid="{D5CDD505-2E9C-101B-9397-08002B2CF9AE}" pid="14" name="HOSiteType">
    <vt:lpwstr>10;#Community|144ac7d7-0b9a-42f9-9385-2935294b6de3</vt:lpwstr>
  </property>
  <property fmtid="{D5CDD505-2E9C-101B-9397-08002B2CF9AE}" pid="15" name="OrganisationalUnit">
    <vt:lpwstr>8;#EA|d5f78ddb-b1b6-4328-9877-d7e3ed06fdac</vt:lpwstr>
  </property>
  <property fmtid="{D5CDD505-2E9C-101B-9397-08002B2CF9AE}" pid="16" name="InformationType">
    <vt:lpwstr/>
  </property>
</Properties>
</file>