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codeName="ThisWorkbook" defaultThemeVersion="166925"/>
  <mc:AlternateContent xmlns:mc="http://schemas.openxmlformats.org/markup-compatibility/2006">
    <mc:Choice Requires="x15">
      <x15ac:absPath xmlns:x15ac="http://schemas.microsoft.com/office/spreadsheetml/2010/11/ac" url="\\MS-FS02\RedirectedFolders\Roger.Scott\Desktop\Office needs scanning\"/>
    </mc:Choice>
  </mc:AlternateContent>
  <xr:revisionPtr revIDLastSave="0" documentId="13_ncr:1_{874BF962-12B7-4170-8A8B-C953D91C7EB1}" xr6:coauthVersionLast="47" xr6:coauthVersionMax="47" xr10:uidLastSave="{00000000-0000-0000-0000-000000000000}"/>
  <workbookProtection workbookAlgorithmName="SHA-512" workbookHashValue="ZIVF7CsSpHyhCyhK+6PHgfBgzBDpO7hn9bHJMm9x3ocH8Ci/yjuNBeMSf4Mr30lQcI6V0l85NTdGx0GIbBigLg==" workbookSaltValue="bH5zhutZKD+pRcifAcSzdw==" workbookSpinCount="100000" lockStructure="1"/>
  <bookViews>
    <workbookView xWindow="-120" yWindow="-120" windowWidth="20730" windowHeight="11040" tabRatio="900" xr2:uid="{00000000-000D-0000-FFFF-FFFF00000000}"/>
  </bookViews>
  <sheets>
    <sheet name="Cover Page" sheetId="2" r:id="rId1"/>
    <sheet name="Contents" sheetId="3" r:id="rId2"/>
    <sheet name="Facility Info" sheetId="4" r:id="rId3"/>
    <sheet name="Operational Data" sheetId="6" r:id="rId4"/>
    <sheet name="Operational Summary" sheetId="5" r:id="rId5"/>
    <sheet name="Perf. Form 1" sheetId="7" r:id="rId6"/>
    <sheet name="Energy Form 1" sheetId="8" r:id="rId7"/>
    <sheet name="Permit Compliance" sheetId="9" r:id="rId8"/>
    <sheet name="Improvements" sheetId="10" r:id="rId9"/>
    <sheet name="Public Liasion" sheetId="11" r:id="rId10"/>
    <sheet name="Residue Quality " sheetId="21" r:id="rId11"/>
    <sheet name="Water" sheetId="22" r:id="rId12"/>
    <sheet name="Air (periodic)" sheetId="23" r:id="rId13"/>
    <sheet name="Air (CEMS)" sheetId="24" r:id="rId14"/>
    <sheet name="HCl" sheetId="13" r:id="rId15"/>
    <sheet name="SO2" sheetId="25" r:id="rId16"/>
    <sheet name="NOx" sheetId="26" r:id="rId17"/>
    <sheet name="TOC" sheetId="27" r:id="rId18"/>
    <sheet name="Particulates" sheetId="28" r:id="rId19"/>
    <sheet name="CO 0.5hourly" sheetId="29" r:id="rId20"/>
    <sheet name="CO 95% 10 min" sheetId="30" r:id="rId21"/>
    <sheet name="NH3" sheetId="31" r:id="rId22"/>
  </sheets>
  <definedNames>
    <definedName name="_xlnm.Print_Area" localSheetId="13">'Air (CEMS)'!$A$1:$M$31</definedName>
    <definedName name="_xlnm.Print_Area" localSheetId="12">'Air (periodic)'!$A$1:$J$41</definedName>
    <definedName name="_xlnm.Print_Area" localSheetId="19">'CO 0.5hourly'!$A$1:$G$52</definedName>
    <definedName name="_xlnm.Print_Area" localSheetId="20">'CO 95% 10 min'!$A$1:$H$52</definedName>
    <definedName name="_xlnm.Print_Area" localSheetId="1">Contents!$A$1:$J$47</definedName>
    <definedName name="_xlnm.Print_Area" localSheetId="0">'Cover Page'!$A$1:$J$55</definedName>
    <definedName name="_xlnm.Print_Area" localSheetId="6">'Energy Form 1'!$A$1:$I$29</definedName>
    <definedName name="_xlnm.Print_Area" localSheetId="2">'Facility Info'!$A$1:$I$54</definedName>
    <definedName name="_xlnm.Print_Area" localSheetId="14">HCl!$A$1:$G$52</definedName>
    <definedName name="_xlnm.Print_Area" localSheetId="8">Improvements!$A$1:$J$48</definedName>
    <definedName name="_xlnm.Print_Area" localSheetId="21">'NH3'!$A$1:$G$52</definedName>
    <definedName name="_xlnm.Print_Area" localSheetId="16">NOx!$A$1:$G$52</definedName>
    <definedName name="_xlnm.Print_Area" localSheetId="3">'Operational Data'!$A$1:$H$65</definedName>
    <definedName name="_xlnm.Print_Area" localSheetId="4">'Operational Summary'!$A$1:$I$52</definedName>
    <definedName name="_xlnm.Print_Area" localSheetId="18">Particulates!$A$1:$G$52</definedName>
    <definedName name="_xlnm.Print_Area" localSheetId="5">'Perf. Form 1'!$A$1:$J$55</definedName>
    <definedName name="_xlnm.Print_Area" localSheetId="7">'Permit Compliance'!$A$1:$J$35</definedName>
    <definedName name="_xlnm.Print_Area" localSheetId="9">'Public Liasion'!$A$1:$J$29</definedName>
    <definedName name="_xlnm.Print_Area" localSheetId="10">'Residue Quality '!$A$1:$G$41</definedName>
    <definedName name="_xlnm.Print_Area" localSheetId="15">'SO2'!$A$1:$G$52</definedName>
    <definedName name="_xlnm.Print_Area" localSheetId="17">TOC!$A$1:$G$52</definedName>
    <definedName name="_xlnm.Print_Area" localSheetId="11">Water!$A$1:$J$30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0" l="1"/>
  <c r="I19" i="7"/>
  <c r="I20" i="7"/>
  <c r="I21" i="7"/>
  <c r="I22" i="7"/>
  <c r="I18" i="7"/>
  <c r="I12" i="7"/>
  <c r="I13" i="7"/>
  <c r="I14" i="7"/>
  <c r="I11" i="7"/>
  <c r="C18" i="6"/>
  <c r="C21" i="6"/>
  <c r="H61" i="6"/>
  <c r="G13" i="6"/>
  <c r="H13" i="6"/>
  <c r="G45" i="6"/>
  <c r="H45" i="6"/>
  <c r="J3" i="31"/>
  <c r="J3" i="30"/>
  <c r="J3" i="29"/>
  <c r="J3" i="28"/>
  <c r="J3" i="27"/>
  <c r="J3" i="26"/>
  <c r="J3" i="25"/>
  <c r="J3" i="13"/>
  <c r="G19" i="6"/>
  <c r="G57" i="6"/>
  <c r="G59" i="6"/>
  <c r="G65" i="6"/>
  <c r="G64" i="6"/>
  <c r="H64" i="6"/>
  <c r="G63" i="6"/>
  <c r="G61" i="6"/>
  <c r="G53" i="6"/>
  <c r="G54" i="6"/>
  <c r="G55" i="6"/>
  <c r="G56" i="6"/>
  <c r="G60" i="6"/>
  <c r="G58" i="6"/>
  <c r="D18" i="6"/>
  <c r="D21" i="6"/>
  <c r="E18" i="6"/>
  <c r="E21" i="6"/>
  <c r="F18" i="6"/>
  <c r="F21" i="6"/>
  <c r="G21" i="6"/>
  <c r="H21" i="6"/>
  <c r="E1" i="31"/>
  <c r="A1" i="31"/>
  <c r="E1" i="30"/>
  <c r="A1" i="30"/>
  <c r="E1" i="29"/>
  <c r="A1" i="29"/>
  <c r="E1" i="28"/>
  <c r="A1" i="28"/>
  <c r="E1" i="27"/>
  <c r="A1" i="27"/>
  <c r="E1" i="26"/>
  <c r="A1" i="26"/>
  <c r="E1" i="25"/>
  <c r="A1" i="25"/>
  <c r="E1" i="13"/>
  <c r="A1" i="13"/>
  <c r="I1" i="24"/>
  <c r="A1" i="24"/>
  <c r="E1" i="23"/>
  <c r="A1" i="23"/>
  <c r="E1" i="22"/>
  <c r="A1" i="22"/>
  <c r="E1" i="21"/>
  <c r="A1" i="21"/>
  <c r="E1" i="11"/>
  <c r="A1" i="11"/>
  <c r="E1" i="10"/>
  <c r="E1" i="9"/>
  <c r="A1" i="9"/>
  <c r="E1" i="6"/>
  <c r="A1" i="6"/>
  <c r="E1" i="5"/>
  <c r="A1" i="5"/>
  <c r="E1" i="4"/>
  <c r="A1" i="4"/>
  <c r="E1" i="3"/>
  <c r="A1" i="3"/>
  <c r="O79" i="31"/>
  <c r="N79" i="31"/>
  <c r="M79" i="31"/>
  <c r="L79" i="31"/>
  <c r="O64" i="31"/>
  <c r="N64" i="31"/>
  <c r="M64" i="31"/>
  <c r="L64" i="31"/>
  <c r="O49" i="31"/>
  <c r="N49" i="31"/>
  <c r="M49" i="31"/>
  <c r="L49" i="31"/>
  <c r="O34" i="31"/>
  <c r="N34" i="31"/>
  <c r="M34" i="31"/>
  <c r="L34" i="31"/>
  <c r="O19" i="31"/>
  <c r="N19" i="31"/>
  <c r="M19" i="31"/>
  <c r="L19" i="31"/>
  <c r="E8" i="31"/>
  <c r="E9" i="31"/>
  <c r="E10" i="31"/>
  <c r="E11" i="31"/>
  <c r="E12" i="31"/>
  <c r="E13" i="31"/>
  <c r="E14" i="31"/>
  <c r="E15" i="31"/>
  <c r="E16" i="31"/>
  <c r="E17" i="31"/>
  <c r="E18" i="31"/>
  <c r="B8" i="31"/>
  <c r="B9" i="31"/>
  <c r="B10" i="31"/>
  <c r="B11" i="31"/>
  <c r="B12" i="31"/>
  <c r="B13" i="31"/>
  <c r="B14" i="31"/>
  <c r="B15" i="31"/>
  <c r="B16" i="31"/>
  <c r="B17" i="31"/>
  <c r="B18" i="31"/>
  <c r="A6" i="31"/>
  <c r="J21" i="31" s="1"/>
  <c r="J51" i="31"/>
  <c r="Q79" i="30"/>
  <c r="P79" i="30"/>
  <c r="O79" i="30"/>
  <c r="M79" i="30"/>
  <c r="Q64" i="30"/>
  <c r="P64" i="30"/>
  <c r="O64" i="30"/>
  <c r="M64" i="30"/>
  <c r="Q49" i="30"/>
  <c r="P49" i="30"/>
  <c r="O49" i="30"/>
  <c r="M49" i="30"/>
  <c r="Q34" i="30"/>
  <c r="P34" i="30"/>
  <c r="O34" i="30"/>
  <c r="M34" i="30"/>
  <c r="Q19" i="30"/>
  <c r="P19" i="30"/>
  <c r="O19" i="30"/>
  <c r="M19" i="30"/>
  <c r="F8" i="30"/>
  <c r="F9" i="30"/>
  <c r="F10" i="30"/>
  <c r="F11" i="30"/>
  <c r="F12" i="30"/>
  <c r="F13" i="30"/>
  <c r="F14" i="30"/>
  <c r="F15" i="30"/>
  <c r="F16" i="30"/>
  <c r="F17" i="30"/>
  <c r="F18" i="30"/>
  <c r="B8" i="30"/>
  <c r="B9" i="30"/>
  <c r="B10" i="30"/>
  <c r="B11" i="30"/>
  <c r="B12" i="30"/>
  <c r="B13" i="30"/>
  <c r="B14" i="30"/>
  <c r="B15" i="30"/>
  <c r="B16" i="30"/>
  <c r="B17" i="30"/>
  <c r="B18" i="30"/>
  <c r="A6" i="30"/>
  <c r="K66" i="30" s="1"/>
  <c r="E8" i="29"/>
  <c r="E9" i="29"/>
  <c r="E10" i="29"/>
  <c r="E11" i="29"/>
  <c r="E12" i="29"/>
  <c r="E13" i="29"/>
  <c r="E14" i="29"/>
  <c r="E15" i="29"/>
  <c r="E16" i="29"/>
  <c r="E17" i="29"/>
  <c r="E18" i="29"/>
  <c r="B8" i="29"/>
  <c r="B9" i="29"/>
  <c r="B10" i="29"/>
  <c r="B11" i="29"/>
  <c r="B12" i="29"/>
  <c r="B13" i="29"/>
  <c r="B14" i="29"/>
  <c r="B15" i="29"/>
  <c r="B16" i="29"/>
  <c r="B17" i="29"/>
  <c r="B18" i="29"/>
  <c r="O79" i="29"/>
  <c r="N79" i="29"/>
  <c r="M79" i="29"/>
  <c r="L79" i="29"/>
  <c r="O64" i="29"/>
  <c r="N64" i="29"/>
  <c r="M64" i="29"/>
  <c r="L64" i="29"/>
  <c r="O49" i="29"/>
  <c r="N49" i="29"/>
  <c r="M49" i="29"/>
  <c r="L49" i="29"/>
  <c r="O34" i="29"/>
  <c r="N34" i="29"/>
  <c r="M34" i="29"/>
  <c r="L34" i="29"/>
  <c r="O19" i="29"/>
  <c r="N19" i="29"/>
  <c r="M19" i="29"/>
  <c r="L19" i="29"/>
  <c r="A6" i="29"/>
  <c r="J66" i="29"/>
  <c r="O79" i="28"/>
  <c r="N79" i="28"/>
  <c r="M79" i="28"/>
  <c r="L79" i="28"/>
  <c r="O64" i="28"/>
  <c r="N64" i="28"/>
  <c r="M64" i="28"/>
  <c r="L64" i="28"/>
  <c r="O49" i="28"/>
  <c r="N49" i="28"/>
  <c r="M49" i="28"/>
  <c r="L49" i="28"/>
  <c r="O34" i="28"/>
  <c r="N34" i="28"/>
  <c r="M34" i="28"/>
  <c r="L34" i="28"/>
  <c r="O19" i="28"/>
  <c r="N19" i="28"/>
  <c r="M19" i="28"/>
  <c r="L19" i="28"/>
  <c r="A6" i="28"/>
  <c r="J21" i="28" s="1"/>
  <c r="O79" i="27"/>
  <c r="N79" i="27"/>
  <c r="M79" i="27"/>
  <c r="L79" i="27"/>
  <c r="O64" i="27"/>
  <c r="N64" i="27"/>
  <c r="M64" i="27"/>
  <c r="L64" i="27"/>
  <c r="O49" i="27"/>
  <c r="N49" i="27"/>
  <c r="M49" i="27"/>
  <c r="L49" i="27"/>
  <c r="O34" i="27"/>
  <c r="N34" i="27"/>
  <c r="M34" i="27"/>
  <c r="L34" i="27"/>
  <c r="O19" i="27"/>
  <c r="N19" i="27"/>
  <c r="M19" i="27"/>
  <c r="L19" i="27"/>
  <c r="A6" i="27"/>
  <c r="J66" i="27" s="1"/>
  <c r="O79" i="26"/>
  <c r="N79" i="26"/>
  <c r="M79" i="26"/>
  <c r="L79" i="26"/>
  <c r="O64" i="26"/>
  <c r="N64" i="26"/>
  <c r="M64" i="26"/>
  <c r="L64" i="26"/>
  <c r="O49" i="26"/>
  <c r="N49" i="26"/>
  <c r="M49" i="26"/>
  <c r="L49" i="26"/>
  <c r="O34" i="26"/>
  <c r="N34" i="26"/>
  <c r="M34" i="26"/>
  <c r="L34" i="26"/>
  <c r="O19" i="26"/>
  <c r="N19" i="26"/>
  <c r="M19" i="26"/>
  <c r="L19" i="26"/>
  <c r="A6" i="26"/>
  <c r="J66" i="26" s="1"/>
  <c r="O79" i="25"/>
  <c r="N79" i="25"/>
  <c r="M79" i="25"/>
  <c r="L79" i="25"/>
  <c r="O64" i="25"/>
  <c r="N64" i="25"/>
  <c r="M64" i="25"/>
  <c r="L64" i="25"/>
  <c r="O49" i="25"/>
  <c r="N49" i="25"/>
  <c r="M49" i="25"/>
  <c r="L49" i="25"/>
  <c r="O34" i="25"/>
  <c r="N34" i="25"/>
  <c r="M34" i="25"/>
  <c r="L34" i="25"/>
  <c r="O19" i="25"/>
  <c r="N19" i="25"/>
  <c r="M19" i="25"/>
  <c r="L19" i="25"/>
  <c r="A6" i="25"/>
  <c r="J66" i="25" s="1"/>
  <c r="O79" i="13"/>
  <c r="N79" i="13"/>
  <c r="M79" i="13"/>
  <c r="L79" i="13"/>
  <c r="O64" i="13"/>
  <c r="N64" i="13"/>
  <c r="M64" i="13"/>
  <c r="L64" i="13"/>
  <c r="O49" i="13"/>
  <c r="N49" i="13"/>
  <c r="M49" i="13"/>
  <c r="L49" i="13"/>
  <c r="O34" i="13"/>
  <c r="N34" i="13"/>
  <c r="M34" i="13"/>
  <c r="L34" i="13"/>
  <c r="O19" i="13"/>
  <c r="N19" i="13"/>
  <c r="M19" i="13"/>
  <c r="L19" i="13"/>
  <c r="A6" i="13"/>
  <c r="J66" i="13" s="1"/>
  <c r="J66" i="31"/>
  <c r="J21" i="29"/>
  <c r="J6" i="13"/>
  <c r="J6" i="31"/>
  <c r="K51" i="30"/>
  <c r="K21" i="30"/>
  <c r="J36" i="29"/>
  <c r="J51" i="29"/>
  <c r="J6" i="29"/>
  <c r="J36" i="28"/>
  <c r="J51" i="28"/>
  <c r="J6" i="28"/>
  <c r="J51" i="26"/>
  <c r="J36" i="26"/>
  <c r="J6" i="26"/>
  <c r="D28" i="6"/>
  <c r="E28" i="6"/>
  <c r="F28" i="6"/>
  <c r="C28" i="6"/>
  <c r="G7" i="8"/>
  <c r="D7" i="8"/>
  <c r="B5" i="8"/>
  <c r="G3" i="8"/>
  <c r="A3" i="8"/>
  <c r="A1" i="8"/>
  <c r="G23" i="7"/>
  <c r="E23" i="7"/>
  <c r="I23" i="7"/>
  <c r="G15" i="7"/>
  <c r="E15" i="7"/>
  <c r="I15" i="7"/>
  <c r="B4" i="7"/>
  <c r="G3" i="7"/>
  <c r="A3" i="7"/>
  <c r="A1" i="7"/>
  <c r="A8" i="7" s="1"/>
  <c r="H65" i="6"/>
  <c r="H63" i="6"/>
  <c r="B53" i="6"/>
  <c r="G50" i="6"/>
  <c r="G49" i="6"/>
  <c r="G48" i="6"/>
  <c r="H48" i="6"/>
  <c r="G47" i="6"/>
  <c r="H47" i="6"/>
  <c r="G46" i="6"/>
  <c r="H46" i="6"/>
  <c r="G44" i="6"/>
  <c r="H44" i="6"/>
  <c r="G43" i="6"/>
  <c r="H43" i="6"/>
  <c r="G42" i="6"/>
  <c r="H42" i="6"/>
  <c r="G39" i="6"/>
  <c r="H39" i="6"/>
  <c r="G38" i="6"/>
  <c r="H38" i="6"/>
  <c r="G37" i="6"/>
  <c r="H37" i="6"/>
  <c r="G36" i="6"/>
  <c r="H36" i="6"/>
  <c r="G35" i="6"/>
  <c r="H35" i="6"/>
  <c r="G34" i="6"/>
  <c r="H34" i="6"/>
  <c r="G30" i="6"/>
  <c r="G29" i="6"/>
  <c r="H29" i="6"/>
  <c r="G27" i="6"/>
  <c r="G26" i="6"/>
  <c r="H26" i="6"/>
  <c r="G25" i="6"/>
  <c r="G24" i="6"/>
  <c r="H24" i="6"/>
  <c r="G20" i="6"/>
  <c r="H20" i="6"/>
  <c r="G15" i="6"/>
  <c r="H15" i="6"/>
  <c r="G14" i="6"/>
  <c r="G12" i="6"/>
  <c r="H12" i="6"/>
  <c r="G11" i="6"/>
  <c r="G10" i="6"/>
  <c r="G9" i="6"/>
  <c r="G8" i="6"/>
  <c r="D11" i="8"/>
  <c r="H27" i="6"/>
  <c r="D14" i="8"/>
  <c r="H30" i="6"/>
  <c r="D12" i="8"/>
  <c r="H25" i="6"/>
  <c r="E33" i="7"/>
  <c r="H33" i="7"/>
  <c r="E35" i="7"/>
  <c r="H35" i="7"/>
  <c r="E37" i="7"/>
  <c r="H37" i="7"/>
  <c r="E36" i="7"/>
  <c r="H36" i="7"/>
  <c r="G24" i="7"/>
  <c r="G18" i="6"/>
  <c r="G28" i="6"/>
  <c r="E24" i="7"/>
  <c r="I24" i="7"/>
  <c r="E34" i="7"/>
  <c r="H34" i="7"/>
  <c r="D10" i="8"/>
  <c r="G10" i="8"/>
  <c r="H8" i="6"/>
  <c r="H19" i="6"/>
  <c r="H10" i="6"/>
  <c r="G11" i="8"/>
  <c r="G12" i="8"/>
  <c r="H14" i="6"/>
  <c r="G14" i="8"/>
  <c r="H11" i="6"/>
  <c r="H9" i="6"/>
  <c r="J21" i="13" l="1"/>
  <c r="J51" i="27"/>
  <c r="J6" i="25"/>
  <c r="K36" i="30"/>
  <c r="J21" i="25"/>
  <c r="J51" i="25"/>
  <c r="K6" i="30"/>
  <c r="J21" i="27"/>
  <c r="J6" i="27"/>
  <c r="J51" i="13"/>
  <c r="J36" i="25"/>
  <c r="J36" i="31"/>
  <c r="J36" i="27"/>
  <c r="J36" i="13"/>
  <c r="J66" i="28"/>
  <c r="A31" i="7"/>
  <c r="A43" i="7" s="1"/>
  <c r="J21" i="26"/>
</calcChain>
</file>

<file path=xl/sharedStrings.xml><?xml version="1.0" encoding="utf-8"?>
<sst xmlns="http://schemas.openxmlformats.org/spreadsheetml/2006/main" count="1560" uniqueCount="397">
  <si>
    <t xml:space="preserve">Version 20.6 </t>
  </si>
  <si>
    <t>Notes:</t>
  </si>
  <si>
    <t>This template may require adjustments by individual operators to meet specific reporting requirements as defined in the site Permit(s)</t>
  </si>
  <si>
    <t>Annual Performance Report 2022</t>
  </si>
  <si>
    <t>Permit EPR/YP3404SE</t>
  </si>
  <si>
    <t>Hillingdon Clinical Waste Incinerator</t>
  </si>
  <si>
    <t>other name of facility (if applicable)</t>
  </si>
  <si>
    <t>Medisort Ltd</t>
  </si>
  <si>
    <t>Year:</t>
  </si>
  <si>
    <t>Address:</t>
  </si>
  <si>
    <t xml:space="preserve">Medisort Ltd, Fort Road, Littlehampton,BN17 7QU  </t>
  </si>
  <si>
    <t xml:space="preserve">Tel: </t>
  </si>
  <si>
    <t>01903 719 646</t>
  </si>
  <si>
    <t xml:space="preserve">Email: </t>
  </si>
  <si>
    <t>roger.scott@medisort.co.uk</t>
  </si>
  <si>
    <t>Prepared by:</t>
  </si>
  <si>
    <t>Roger Scott</t>
  </si>
  <si>
    <t>Position:</t>
  </si>
  <si>
    <t xml:space="preserve">Customer Complince Manager </t>
  </si>
  <si>
    <t>Approved by:</t>
  </si>
  <si>
    <t xml:space="preserve">Andy Higgins  </t>
  </si>
  <si>
    <t xml:space="preserve">Director  </t>
  </si>
  <si>
    <t>Version:</t>
  </si>
  <si>
    <t>Issue Date:</t>
  </si>
  <si>
    <t>01 01 2022</t>
  </si>
  <si>
    <t>Contents</t>
  </si>
  <si>
    <t>Section</t>
  </si>
  <si>
    <t>Subject</t>
  </si>
  <si>
    <t xml:space="preserve">Page </t>
  </si>
  <si>
    <t>Section references and Page nos. to be inserted</t>
  </si>
  <si>
    <t>Facility Information</t>
  </si>
  <si>
    <t>Sections and Subjects may require adjustment by individual operators to meet specific reporting requirements as defined in the sites Permit(s)</t>
  </si>
  <si>
    <t>Operational Summary</t>
  </si>
  <si>
    <t>Operational Data</t>
  </si>
  <si>
    <t>Performance Form 1</t>
  </si>
  <si>
    <t>Energy Form 1</t>
  </si>
  <si>
    <t>Permit Compliance</t>
  </si>
  <si>
    <t>Improvements</t>
  </si>
  <si>
    <t>Public Liasion</t>
  </si>
  <si>
    <t>Residue Quality - Optional</t>
  </si>
  <si>
    <t>Emissions to Water</t>
  </si>
  <si>
    <t>Emissions to Air (periodically monitored)</t>
  </si>
  <si>
    <t>Emissions to Air (continuously monitored)</t>
  </si>
  <si>
    <t>Hydrogen Chloride emissions</t>
  </si>
  <si>
    <t>Sulphur Dioxdie emsissions</t>
  </si>
  <si>
    <t>Oxides of Notrigen emissions</t>
  </si>
  <si>
    <t>Total Organic Carbon emissions</t>
  </si>
  <si>
    <t>Particulate Matter emissions</t>
  </si>
  <si>
    <t>Carbon Monoxide emissions</t>
  </si>
  <si>
    <t>Ammonia emissions</t>
  </si>
  <si>
    <t>Version Control</t>
  </si>
  <si>
    <t>Information</t>
  </si>
  <si>
    <t>Date</t>
  </si>
  <si>
    <t>Distribution</t>
  </si>
  <si>
    <t>Copy</t>
  </si>
  <si>
    <t>Name, Role</t>
  </si>
  <si>
    <t>No.</t>
  </si>
  <si>
    <t xml:space="preserve">This report is required under the Industrial Emissions Directive’s Article 55(2) requirements on reporting and public information on waste incineration plants and co-incineration plants, which require the operator to produce an annual report on the functioning and monitoring of the plant and make it available to the public. </t>
  </si>
  <si>
    <t>Plant Description and Design</t>
  </si>
  <si>
    <t>The Hillingdon Waste to Energy Facility is designed to process 1000 kilograms per hour, and is of pulse hearth design. Wastes are loaded mechanically direct from the wheeled bins used to deliver the waste, into the hopper which provides the opportunity to visually inspect the waste before it is tipped into the incinerator charging hopper. Once inspection is complete, the waste is charged into the incinerator where the combustion process commences.
The waste is burnt at a minimum temperature of 850oC for all categories of clinical waste except cytotoxic / cytostatic wastes which is burnt at a minimum of 1000oc, to produce an ash. The residues are then dropped into an ash quench pit at the end of the process before being transferred into a skip.
The flue gases from the incineration process then pass through a secondary chamber, where gaseous products of combustion are burned out under oxygen rich conditions. This stage is designed to destroy any carbon monoxide, volatile organic compounds, and dioxins and furans produced by the combustion process.
The flue gases are then cooled before they pass into the final abatement section of the process. Powdered lime (calcium hydroxide) and powdered activated carbon are added to the flue gases entering the abatement process to remove acid gases, heavy metals and residual dioxins and furans before discharge to atmosphere from the stack. The flue gases being discharged from the stack are continuously monitored.
The incineration process produces two residues; bottom ash and spent lime.
The incinerator is currently off-line and inoperationaladd text  here, 
(alt enter to make new para)</t>
  </si>
  <si>
    <t xml:space="preserve">Include summary of plant design, design capacity, no. of combustion lines, electrical and heat capacity and any other general information that descibes the facility, its location and purpose </t>
  </si>
  <si>
    <t>Summary of Operational Processes and Procedures</t>
  </si>
  <si>
    <t>Nothing to report due to the plant being in a state of shutdown and refurbishment.  
(alt enter to make new para)</t>
  </si>
  <si>
    <t>Include summary of key processes and procedures such as (but not limited to); waste reception, control rooms, grate, bed and bolier, energy &amp; heat  generation, cooling systems, residue management, emission controls, health and safety systems, maintenance</t>
  </si>
  <si>
    <t>Plant Size</t>
  </si>
  <si>
    <t>tonnes pa</t>
  </si>
  <si>
    <t>MWth</t>
  </si>
  <si>
    <t>MWe</t>
  </si>
  <si>
    <t xml:space="preserve">* - RDF to include SRF </t>
  </si>
  <si>
    <t>No. of combustion lines</t>
  </si>
  <si>
    <t>No. of Turbines:</t>
  </si>
  <si>
    <t>** - CHP plants only</t>
  </si>
  <si>
    <t>2020 updates include;  heat in MWh, water in Litres, NCV in MJ/kg</t>
  </si>
  <si>
    <t>Waste types received</t>
  </si>
  <si>
    <t>Unit</t>
  </si>
  <si>
    <t>Q1</t>
  </si>
  <si>
    <t>Q2</t>
  </si>
  <si>
    <t>Q3</t>
  </si>
  <si>
    <t>Q4</t>
  </si>
  <si>
    <t>Year Total</t>
  </si>
  <si>
    <t>%</t>
  </si>
  <si>
    <t>Household / Local Authority</t>
  </si>
  <si>
    <t>tonnes</t>
  </si>
  <si>
    <r>
      <rPr>
        <b/>
        <sz val="9"/>
        <color indexed="8"/>
        <rFont val="Arial"/>
        <family val="2"/>
      </rPr>
      <t>Availabiity Definition</t>
    </r>
    <r>
      <rPr>
        <sz val="9"/>
        <rFont val="Arial"/>
        <family val="2"/>
      </rPr>
      <t xml:space="preserve">: </t>
    </r>
    <r>
      <rPr>
        <sz val="9"/>
        <color indexed="8"/>
        <rFont val="Arial"/>
        <family val="2"/>
      </rPr>
      <t>'the availability of a line is to be calculated by the number of hours the line reported Continuously Monitored emission levels to the Regulator through the calendar year divided by the total number of hours in that year. 
The overall plant availability is calculated as the Mean of all lines in the plant. For clarity this includes periods of Other Than Normal Operating Conditions (OTNOC) and abnormal operation.'  
Rationale: The primary function of an Energy from Waste facility is the disposal of waste. It follows therefore that the availability of a plant is determined by the period of time a facility spends undertaking this activity.</t>
    </r>
  </si>
  <si>
    <t xml:space="preserve">Commercial &amp; Industrial </t>
  </si>
  <si>
    <t xml:space="preserve">Hazardous </t>
  </si>
  <si>
    <t>Clinical</t>
  </si>
  <si>
    <t xml:space="preserve">Waste wood (biomass) </t>
  </si>
  <si>
    <t>Refuse Derived Fuel * - H'hold/LA</t>
  </si>
  <si>
    <t>Refuse Derived Fuel *  - C&amp;I</t>
  </si>
  <si>
    <t>Other [Please specify]</t>
  </si>
  <si>
    <t>Total waste received</t>
  </si>
  <si>
    <t xml:space="preserve">Rejected Waste </t>
  </si>
  <si>
    <t>Unprocessed waste transferred out</t>
  </si>
  <si>
    <t>Total waste combusted</t>
  </si>
  <si>
    <t>Energy Useage / Export</t>
  </si>
  <si>
    <t>KWh/te</t>
  </si>
  <si>
    <t>Power Generated</t>
  </si>
  <si>
    <t>MWh</t>
  </si>
  <si>
    <t>Power Exported</t>
  </si>
  <si>
    <t>Power Used on site</t>
  </si>
  <si>
    <t>Power Imported</t>
  </si>
  <si>
    <t>Parasitic Load</t>
  </si>
  <si>
    <t>Thermal Energy Produced **</t>
  </si>
  <si>
    <t>Thermal Energy Exported **</t>
  </si>
  <si>
    <t>R1 value</t>
  </si>
  <si>
    <t>Design / Operational / n/a</t>
  </si>
  <si>
    <t>Waste Disposal &amp; Recovery</t>
  </si>
  <si>
    <t>% inputs</t>
  </si>
  <si>
    <t>APC Residues - produced</t>
  </si>
  <si>
    <t>IBA - produced</t>
  </si>
  <si>
    <t>Metals recycling</t>
  </si>
  <si>
    <t>Other</t>
  </si>
  <si>
    <t>Raw Material Usage</t>
  </si>
  <si>
    <t>kg or Ltr /te</t>
  </si>
  <si>
    <t>Mains Water</t>
  </si>
  <si>
    <t>ltrs</t>
  </si>
  <si>
    <t>Other Water</t>
  </si>
  <si>
    <t>Ammonia</t>
  </si>
  <si>
    <t>kgs</t>
  </si>
  <si>
    <t>Urea</t>
  </si>
  <si>
    <t>Activated Carbon</t>
  </si>
  <si>
    <t>Lime / hydrated lime</t>
  </si>
  <si>
    <t>Fuel oil</t>
  </si>
  <si>
    <t>Gas</t>
  </si>
  <si>
    <t>cf</t>
  </si>
  <si>
    <t xml:space="preserve">Summary </t>
  </si>
  <si>
    <t>Line/Unit</t>
  </si>
  <si>
    <t xml:space="preserve">Hrs in year </t>
  </si>
  <si>
    <t>Availability of waste combustion by line, hrs</t>
  </si>
  <si>
    <t xml:space="preserve"> x %</t>
  </si>
  <si>
    <t>x %</t>
  </si>
  <si>
    <t>Overall Availability, mean avg. of all lines, hrs</t>
  </si>
  <si>
    <t>Hours of turbine operations, hrs</t>
  </si>
  <si>
    <t>Hours of heat / steam export</t>
  </si>
  <si>
    <t>Net Calorific Value of waste</t>
  </si>
  <si>
    <t>MJ/kg</t>
  </si>
  <si>
    <t>-</t>
  </si>
  <si>
    <t>Abnormal Events</t>
  </si>
  <si>
    <t>qty.</t>
  </si>
  <si>
    <t>Abnormal operation</t>
  </si>
  <si>
    <t>hours</t>
  </si>
  <si>
    <t>Permit Breaches</t>
  </si>
  <si>
    <t>Summary of Plant Operations and Maintenance during the reporting year</t>
  </si>
  <si>
    <t>Plant has been off line since June 2019 and under going a full refit. 
(alt enter to make new para)</t>
  </si>
  <si>
    <t xml:space="preserve">Include summary of key operational and/or mainteanance activity undertaken in the year, such as any major component upgrades and/or replacements </t>
  </si>
  <si>
    <t>Summary of Residue Handling for the reporting year</t>
  </si>
  <si>
    <t xml:space="preserve">Include in here a summary of residue handling regimes and destinations </t>
  </si>
  <si>
    <t xml:space="preserve"> Annual Reporting Performance Form 1</t>
  </si>
  <si>
    <t xml:space="preserve">Operator: </t>
  </si>
  <si>
    <t>Facility:</t>
  </si>
  <si>
    <t>Form:</t>
  </si>
  <si>
    <t>Performance 1</t>
  </si>
  <si>
    <t xml:space="preserve">Reporting  Period from: </t>
  </si>
  <si>
    <t>to:</t>
  </si>
  <si>
    <t>Annual Reporting of Waste Disposal and Recovery</t>
  </si>
  <si>
    <t>Waste Description</t>
  </si>
  <si>
    <t>Disposal Route(s)</t>
  </si>
  <si>
    <t>Disposal Tonnes</t>
  </si>
  <si>
    <t>Recovery Tonnes</t>
  </si>
  <si>
    <t>% / tonne of waste incinerated</t>
  </si>
  <si>
    <t>1) Hazardous Wastes</t>
  </si>
  <si>
    <t>APC Residues</t>
  </si>
  <si>
    <t>IBA</t>
  </si>
  <si>
    <t>Total Hazardous Waste</t>
  </si>
  <si>
    <t>2) Non-Hazardous Wastes</t>
  </si>
  <si>
    <t>Ferrous Metal</t>
  </si>
  <si>
    <t>Process Water</t>
  </si>
  <si>
    <t>Total Non-Hazardous Waste</t>
  </si>
  <si>
    <t>TOTAL WASTE</t>
  </si>
  <si>
    <t>Operator’s comments :</t>
  </si>
  <si>
    <t>Annual Reporting of Water and Other Raw Material Usage</t>
  </si>
  <si>
    <t>Raw Material</t>
  </si>
  <si>
    <t>Usage</t>
  </si>
  <si>
    <t>Specific Useage</t>
  </si>
  <si>
    <r>
      <t>m</t>
    </r>
    <r>
      <rPr>
        <vertAlign val="superscript"/>
        <sz val="10"/>
        <color indexed="8"/>
        <rFont val="Arial"/>
        <family val="2"/>
      </rPr>
      <t>3</t>
    </r>
  </si>
  <si>
    <r>
      <t>m</t>
    </r>
    <r>
      <rPr>
        <vertAlign val="superscript"/>
        <sz val="10"/>
        <color indexed="8"/>
        <rFont val="Arial"/>
        <family val="2"/>
      </rPr>
      <t>3</t>
    </r>
    <r>
      <rPr>
        <sz val="10"/>
        <color indexed="8"/>
        <rFont val="Arial"/>
        <family val="2"/>
      </rPr>
      <t>/te</t>
    </r>
  </si>
  <si>
    <t>Total Water</t>
  </si>
  <si>
    <t>Urea / Ammonia</t>
  </si>
  <si>
    <t>kg</t>
  </si>
  <si>
    <t>kg/te</t>
  </si>
  <si>
    <t>Lime / hydrated lime / Sodium Bicarb.</t>
  </si>
  <si>
    <t xml:space="preserve">Annual Reporting of other performance indicators </t>
  </si>
  <si>
    <t>Parameter</t>
  </si>
  <si>
    <t>Results by Line</t>
  </si>
  <si>
    <t>A1</t>
  </si>
  <si>
    <t>A2</t>
  </si>
  <si>
    <t>A3</t>
  </si>
  <si>
    <t>A4</t>
  </si>
  <si>
    <t>A5</t>
  </si>
  <si>
    <t>Turbine 1</t>
  </si>
  <si>
    <t>Turbine 2</t>
  </si>
  <si>
    <t>Operating hours for the year, hours</t>
  </si>
  <si>
    <t>Number of periods of abnormal operation, qty.</t>
  </si>
  <si>
    <t>Cumulative hours of abnormal operation for this year, hours</t>
  </si>
  <si>
    <t xml:space="preserve">Plant has been off line since June 2019 and under going a full refit. </t>
  </si>
  <si>
    <t xml:space="preserve">Signed: </t>
  </si>
  <si>
    <t xml:space="preserve">RJS </t>
  </si>
  <si>
    <t>Date:</t>
  </si>
  <si>
    <t xml:space="preserve"> Annual Reporting of Energy Usage/Export</t>
  </si>
  <si>
    <t>Energy 1</t>
  </si>
  <si>
    <t>Energy Source</t>
  </si>
  <si>
    <t>Energy Usage</t>
  </si>
  <si>
    <t>Specific Useage (KWh/tonne incinerated</t>
  </si>
  <si>
    <t>Electricity Produced</t>
  </si>
  <si>
    <t xml:space="preserve">Electricity Imported   </t>
  </si>
  <si>
    <t>Electricity Exported</t>
  </si>
  <si>
    <t>Gas Oil</t>
  </si>
  <si>
    <t>Steam/hot water exported</t>
  </si>
  <si>
    <t>GWh</t>
  </si>
  <si>
    <t>Summary of Permit Compliance</t>
  </si>
  <si>
    <t>Compliance with permit limits for continuously monitored pollutants</t>
  </si>
  <si>
    <t>The plant met its emission limits as shown in the table below:</t>
  </si>
  <si>
    <t>Substance</t>
  </si>
  <si>
    <t>Percentage time compliant during operation</t>
  </si>
  <si>
    <t>Half-hourly limit</t>
  </si>
  <si>
    <t>Daily limit</t>
  </si>
  <si>
    <t xml:space="preserve">Report to 2 decimal places, i.e. xx.xx%
Please provide a brief summary of each notification or non-compliance in the table (rather than just referring to notifications that were sent to the Regulator).  
</t>
  </si>
  <si>
    <t>Particulates</t>
  </si>
  <si>
    <t>xx.xx %</t>
  </si>
  <si>
    <t>Oxides of nitrogen</t>
  </si>
  <si>
    <t>Sulphur dioxide</t>
  </si>
  <si>
    <t>Carbon monoxide</t>
  </si>
  <si>
    <t>xx.xx % or 
xx.xx% 95% of 10-min averages</t>
  </si>
  <si>
    <t>Total organic carbon</t>
  </si>
  <si>
    <t>Hydrogen chloride</t>
  </si>
  <si>
    <t>Hydrogen fluoride</t>
  </si>
  <si>
    <t>Summary of any notifications or non-compliances under the permit</t>
  </si>
  <si>
    <t>Summary of notification or non-compliance [including Line/Reference]</t>
  </si>
  <si>
    <t xml:space="preserve">Reason </t>
  </si>
  <si>
    <t>Measures taken to prevent reoccurrence</t>
  </si>
  <si>
    <t>Summary of any complaints received and actions to taken to resolve them.</t>
  </si>
  <si>
    <t>Summary of complaint [including Line/Reference]</t>
  </si>
  <si>
    <t>Reason *</t>
  </si>
  <si>
    <t>* including whether substantiated by the operator or the EA</t>
  </si>
  <si>
    <t>Summary of Plant Improvements</t>
  </si>
  <si>
    <t>Summary of any efficiency improvements that have been completed within the year.</t>
  </si>
  <si>
    <t>Summary of any permit improvement conditions that have been completed within the year and the resulting environmental benefits.</t>
  </si>
  <si>
    <t>Summary of any changes to the plant or operating techniques which required a variation to the permit and a summary of the resulting environmental impact.</t>
  </si>
  <si>
    <t>Summary of any other improvements made to the plant or planned to be made and a summary of the resulting environmental benefits.</t>
  </si>
  <si>
    <t>Details of Public &amp; Stakeholder Liasion</t>
  </si>
  <si>
    <t>Summary of events held during the reporting year.</t>
  </si>
  <si>
    <t>Description</t>
  </si>
  <si>
    <t>List of events planned for next year</t>
  </si>
  <si>
    <t>If you wish to be involved in the public liasion programme, please contact _________________</t>
  </si>
  <si>
    <t>Residue Quality Monitoring Requirements</t>
  </si>
  <si>
    <t>Summary of monitoring undertaken and compliance</t>
  </si>
  <si>
    <t>Commentary on any specific events</t>
  </si>
  <si>
    <t>Date &amp; Event</t>
  </si>
  <si>
    <t>Residue Quality Monitoring Results</t>
  </si>
  <si>
    <t xml:space="preserve">Parameter (unit) </t>
  </si>
  <si>
    <t>Limit</t>
  </si>
  <si>
    <t xml:space="preserve">Normal Operation </t>
  </si>
  <si>
    <t xml:space="preserve">Bottom ash  </t>
  </si>
  <si>
    <t>Loss on Ignition (average %)</t>
  </si>
  <si>
    <t>&lt;5%</t>
  </si>
  <si>
    <t>Total Organic Carbon (average %)</t>
  </si>
  <si>
    <t>&lt;3%</t>
  </si>
  <si>
    <t>No. of Assessments Undertaken</t>
  </si>
  <si>
    <t>---</t>
  </si>
  <si>
    <t>No. of Hazardous Results</t>
  </si>
  <si>
    <t>Comments :</t>
  </si>
  <si>
    <t>Emissions to Water / Sewer</t>
  </si>
  <si>
    <t>Monitoring Frequency</t>
  </si>
  <si>
    <t>Target</t>
  </si>
  <si>
    <t>Max.</t>
  </si>
  <si>
    <t>Average</t>
  </si>
  <si>
    <t>Summary of monitoring undertaken, standards used and compliance</t>
  </si>
  <si>
    <t xml:space="preserve">Template may require adjustment for any bespoke monitoring requirements of permit. </t>
  </si>
  <si>
    <t>Results of emissions to air that are periodically monitored</t>
  </si>
  <si>
    <t>Ref. Period</t>
  </si>
  <si>
    <t>Emission Limit Value</t>
  </si>
  <si>
    <t>User to add additional tables as necessary, depending on whether quarterly or bi-annual reporting is required for the compliance year</t>
  </si>
  <si>
    <t>1 hr</t>
  </si>
  <si>
    <r>
      <t>2 mg/m</t>
    </r>
    <r>
      <rPr>
        <vertAlign val="superscript"/>
        <sz val="10"/>
        <color indexed="8"/>
        <rFont val="Arial"/>
        <family val="2"/>
      </rPr>
      <t>3</t>
    </r>
  </si>
  <si>
    <t>Cd and Th and their compounds</t>
  </si>
  <si>
    <t>6-8hrs</t>
  </si>
  <si>
    <r>
      <t>0.05 mg/m</t>
    </r>
    <r>
      <rPr>
        <vertAlign val="superscript"/>
        <sz val="10"/>
        <color indexed="8"/>
        <rFont val="Arial"/>
        <family val="2"/>
      </rPr>
      <t>3</t>
    </r>
  </si>
  <si>
    <t>Hg and its compounds</t>
  </si>
  <si>
    <t>Sb, As, Pb, Cr, Co, Cu, Mn, Ni, V and their compounds</t>
  </si>
  <si>
    <r>
      <t>0.5 mg/m</t>
    </r>
    <r>
      <rPr>
        <vertAlign val="superscript"/>
        <sz val="10"/>
        <color indexed="8"/>
        <rFont val="Arial"/>
        <family val="2"/>
      </rPr>
      <t>3</t>
    </r>
  </si>
  <si>
    <t>Dioxins &amp; Furans (I-TEQ)</t>
  </si>
  <si>
    <r>
      <t>0.1 ng/m</t>
    </r>
    <r>
      <rPr>
        <vertAlign val="superscript"/>
        <sz val="10"/>
        <color indexed="8"/>
        <rFont val="Arial"/>
        <family val="2"/>
      </rPr>
      <t>3</t>
    </r>
  </si>
  <si>
    <t>PCBs (WHO-TEQ Humans / Mammals)</t>
  </si>
  <si>
    <r>
      <t>None set ng/m</t>
    </r>
    <r>
      <rPr>
        <vertAlign val="superscript"/>
        <sz val="10"/>
        <color indexed="8"/>
        <rFont val="Arial"/>
        <family val="2"/>
      </rPr>
      <t>3</t>
    </r>
  </si>
  <si>
    <t>PCBs (WHO-TEQ Fish)</t>
  </si>
  <si>
    <t>PCBs (WHO-TEQ Birds)</t>
  </si>
  <si>
    <t>Dioxins &amp; Furans (WHO-TEQ Humans / Mammals)</t>
  </si>
  <si>
    <t>Dioxins &amp; Furans (WHO-TEQ Fish)</t>
  </si>
  <si>
    <t>Dioxins &amp; Furans (WHO-TEQ Birds)</t>
  </si>
  <si>
    <t>Anthanthrene</t>
  </si>
  <si>
    <r>
      <t>None set µg/m</t>
    </r>
    <r>
      <rPr>
        <vertAlign val="superscript"/>
        <sz val="10"/>
        <color indexed="8"/>
        <rFont val="Arial"/>
        <family val="2"/>
      </rPr>
      <t>3</t>
    </r>
  </si>
  <si>
    <t>Benzo(a)anthracene</t>
  </si>
  <si>
    <t>Benzo(a)pyrene</t>
  </si>
  <si>
    <t>Benzo(b)fluoranthene</t>
  </si>
  <si>
    <t>Benzo(b)naptho(2,1-d) thiophene</t>
  </si>
  <si>
    <t>Benzo(c)phenanthrene</t>
  </si>
  <si>
    <t>Benzo(ghi)perylene</t>
  </si>
  <si>
    <t>Benzo(k)fluoranthene</t>
  </si>
  <si>
    <t>Cholanthrene</t>
  </si>
  <si>
    <t>Chrysene</t>
  </si>
  <si>
    <t>Cyclopenta(cd)pyrene</t>
  </si>
  <si>
    <t>Dibenzo(ai)pyrene</t>
  </si>
  <si>
    <t>Dibenzo(ah)anthracene</t>
  </si>
  <si>
    <t>Fluoranthene</t>
  </si>
  <si>
    <t>Indeno(123-cd) pyrene</t>
  </si>
  <si>
    <t>Naphthalene</t>
  </si>
  <si>
    <t>Emissions to Air (continously monitored)</t>
  </si>
  <si>
    <t>Template may require adjustment for any bespoke monitoring requirements of permit</t>
  </si>
  <si>
    <t>Report to 2 decimal places, i.e. xx.xx%</t>
  </si>
  <si>
    <t>Results of emissions to air that are continuously monitored (maximum and average values for each line)</t>
  </si>
  <si>
    <t>Reference Period</t>
  </si>
  <si>
    <t>Avg.</t>
  </si>
  <si>
    <t>Daily mean</t>
  </si>
  <si>
    <r>
      <t>200 mg/m</t>
    </r>
    <r>
      <rPr>
        <vertAlign val="superscript"/>
        <sz val="10"/>
        <color indexed="8"/>
        <rFont val="Arial"/>
        <family val="2"/>
      </rPr>
      <t>3</t>
    </r>
    <r>
      <rPr>
        <sz val="10"/>
        <color indexed="8"/>
        <rFont val="Arial"/>
        <family val="2"/>
      </rPr>
      <t xml:space="preserve"> </t>
    </r>
  </si>
  <si>
    <t>½ hourly mean</t>
  </si>
  <si>
    <r>
      <t>400 mg/m</t>
    </r>
    <r>
      <rPr>
        <vertAlign val="superscript"/>
        <sz val="10"/>
        <color indexed="8"/>
        <rFont val="Arial"/>
        <family val="2"/>
      </rPr>
      <t>3</t>
    </r>
    <r>
      <rPr>
        <sz val="10"/>
        <color indexed="8"/>
        <rFont val="Arial"/>
        <family val="2"/>
      </rPr>
      <t xml:space="preserve"> </t>
    </r>
  </si>
  <si>
    <r>
      <t>10 mg/m</t>
    </r>
    <r>
      <rPr>
        <vertAlign val="superscript"/>
        <sz val="10"/>
        <color indexed="8"/>
        <rFont val="Arial"/>
        <family val="2"/>
      </rPr>
      <t>3</t>
    </r>
  </si>
  <si>
    <r>
      <t>30 mg/m</t>
    </r>
    <r>
      <rPr>
        <vertAlign val="superscript"/>
        <sz val="10"/>
        <color indexed="8"/>
        <rFont val="Arial"/>
        <family val="2"/>
      </rPr>
      <t>3</t>
    </r>
    <r>
      <rPr>
        <sz val="10"/>
        <color indexed="8"/>
        <rFont val="Arial"/>
        <family val="2"/>
      </rPr>
      <t xml:space="preserve"> </t>
    </r>
  </si>
  <si>
    <t xml:space="preserve">Total Organic Carbon </t>
  </si>
  <si>
    <r>
      <t>10 mg/m</t>
    </r>
    <r>
      <rPr>
        <vertAlign val="superscript"/>
        <sz val="10"/>
        <color indexed="8"/>
        <rFont val="Arial"/>
        <family val="2"/>
      </rPr>
      <t>3</t>
    </r>
    <r>
      <rPr>
        <sz val="10"/>
        <color indexed="8"/>
        <rFont val="Arial"/>
        <family val="2"/>
      </rPr>
      <t xml:space="preserve"> </t>
    </r>
  </si>
  <si>
    <r>
      <t>20 mg/m</t>
    </r>
    <r>
      <rPr>
        <vertAlign val="superscript"/>
        <sz val="10"/>
        <color indexed="8"/>
        <rFont val="Arial"/>
        <family val="2"/>
      </rPr>
      <t>3</t>
    </r>
    <r>
      <rPr>
        <sz val="10"/>
        <color indexed="8"/>
        <rFont val="Arial"/>
        <family val="2"/>
      </rPr>
      <t xml:space="preserve"> </t>
    </r>
  </si>
  <si>
    <t xml:space="preserve">Hydrogen chloride </t>
  </si>
  <si>
    <r>
      <t>60 mg/m</t>
    </r>
    <r>
      <rPr>
        <vertAlign val="superscript"/>
        <sz val="10"/>
        <color indexed="8"/>
        <rFont val="Arial"/>
        <family val="2"/>
      </rPr>
      <t>3</t>
    </r>
    <r>
      <rPr>
        <sz val="10"/>
        <color indexed="8"/>
        <rFont val="Arial"/>
        <family val="2"/>
      </rPr>
      <t xml:space="preserve"> </t>
    </r>
  </si>
  <si>
    <r>
      <t>50 mg/m</t>
    </r>
    <r>
      <rPr>
        <vertAlign val="superscript"/>
        <sz val="10"/>
        <color indexed="8"/>
        <rFont val="Arial"/>
        <family val="2"/>
      </rPr>
      <t>3</t>
    </r>
    <r>
      <rPr>
        <sz val="10"/>
        <color indexed="8"/>
        <rFont val="Arial"/>
        <family val="2"/>
      </rPr>
      <t xml:space="preserve"> </t>
    </r>
  </si>
  <si>
    <t xml:space="preserve">Carbon monoxide </t>
  </si>
  <si>
    <t>½ hourly mean *</t>
  </si>
  <si>
    <r>
      <t>100 mg/m</t>
    </r>
    <r>
      <rPr>
        <vertAlign val="superscript"/>
        <sz val="10"/>
        <color indexed="8"/>
        <rFont val="Arial"/>
        <family val="2"/>
      </rPr>
      <t>3</t>
    </r>
    <r>
      <rPr>
        <sz val="10"/>
        <color indexed="8"/>
        <rFont val="Arial"/>
        <family val="2"/>
      </rPr>
      <t xml:space="preserve"> *</t>
    </r>
  </si>
  <si>
    <t>95%ile 10-min avg *</t>
  </si>
  <si>
    <r>
      <t>150 mg/m</t>
    </r>
    <r>
      <rPr>
        <vertAlign val="superscript"/>
        <sz val="10"/>
        <color indexed="8"/>
        <rFont val="Arial"/>
        <family val="2"/>
      </rPr>
      <t>3</t>
    </r>
    <r>
      <rPr>
        <sz val="10"/>
        <color indexed="8"/>
        <rFont val="Arial"/>
        <family val="2"/>
      </rPr>
      <t xml:space="preserve"> *</t>
    </r>
  </si>
  <si>
    <t xml:space="preserve"> Ammonia</t>
  </si>
  <si>
    <t>No limit set</t>
  </si>
  <si>
    <t>* = delete or amend as appropriate</t>
  </si>
  <si>
    <t>Monitoring of Hydrogen Chloride emissions</t>
  </si>
  <si>
    <t>Whole Installation</t>
  </si>
  <si>
    <t>See  Notes in Cell Q3</t>
  </si>
  <si>
    <t>Per Combustion Line</t>
  </si>
  <si>
    <t>User to add logic to complete Whole installation, Table A5:G18. From the data in Per Combustion Line, Table J6:O79, subject to No. of lines installed</t>
  </si>
  <si>
    <r>
      <t>mg/Nm</t>
    </r>
    <r>
      <rPr>
        <b/>
        <vertAlign val="superscript"/>
        <sz val="11"/>
        <color indexed="8"/>
        <rFont val="Arial"/>
        <family val="2"/>
      </rPr>
      <t>3</t>
    </r>
  </si>
  <si>
    <t>1/2 Hourly Reference Periods</t>
  </si>
  <si>
    <t>Daily Reference Periods</t>
  </si>
  <si>
    <t>1/2 hourly HCl ELV</t>
  </si>
  <si>
    <t>Monthly 1/2 hourly mean</t>
  </si>
  <si>
    <t>Highest 1/2 hourly maximum</t>
  </si>
  <si>
    <t>Daily HCl ELV</t>
  </si>
  <si>
    <t>Monthly daily mean</t>
  </si>
  <si>
    <t>Highest daily maximum</t>
  </si>
  <si>
    <t>mg/Nm3</t>
  </si>
  <si>
    <t>Monthly 1/2 hourly maximum</t>
  </si>
  <si>
    <t>Monthly daily maximum</t>
  </si>
  <si>
    <t>Jan</t>
  </si>
  <si>
    <t>Feb</t>
  </si>
  <si>
    <t>Mar</t>
  </si>
  <si>
    <t>Whole Installation table A5:G18:</t>
  </si>
  <si>
    <t>Apr</t>
  </si>
  <si>
    <r>
      <rPr>
        <b/>
        <sz val="11"/>
        <color indexed="8"/>
        <rFont val="Arial"/>
        <family val="2"/>
      </rPr>
      <t>Mean</t>
    </r>
    <r>
      <rPr>
        <sz val="11"/>
        <color indexed="8"/>
        <rFont val="Arial"/>
        <family val="2"/>
      </rPr>
      <t>: for 1/2 hourly and daily periods calculate mean of values across all operational combustion lines for the month</t>
    </r>
  </si>
  <si>
    <t>May</t>
  </si>
  <si>
    <t>Jun</t>
  </si>
  <si>
    <t>Jul</t>
  </si>
  <si>
    <r>
      <rPr>
        <b/>
        <sz val="11"/>
        <color indexed="8"/>
        <rFont val="Arial"/>
        <family val="2"/>
      </rPr>
      <t>Maximum</t>
    </r>
    <r>
      <rPr>
        <sz val="11"/>
        <color indexed="8"/>
        <rFont val="Arial"/>
        <family val="2"/>
      </rPr>
      <t xml:space="preserve">: for 1/2 hourly and daily periods use the </t>
    </r>
    <r>
      <rPr>
        <i/>
        <sz val="11"/>
        <color indexed="8"/>
        <rFont val="Arial"/>
        <family val="2"/>
      </rPr>
      <t>highest</t>
    </r>
    <r>
      <rPr>
        <sz val="11"/>
        <color indexed="8"/>
        <rFont val="Arial"/>
        <family val="2"/>
      </rPr>
      <t xml:space="preserve"> value across all operational combustion lines for the month</t>
    </r>
  </si>
  <si>
    <t>Aug</t>
  </si>
  <si>
    <t>Sep</t>
  </si>
  <si>
    <t>Oct</t>
  </si>
  <si>
    <t>Nov</t>
  </si>
  <si>
    <t>Dec</t>
  </si>
  <si>
    <t>Annual</t>
  </si>
  <si>
    <t>Monitoring of Sulphur dioxide emissions</t>
  </si>
  <si>
    <t>1/2 hourly SO2 ELV</t>
  </si>
  <si>
    <t>Daily SO2 ELV</t>
  </si>
  <si>
    <t>Monitoring of Oxides of Nitrogen emissions</t>
  </si>
  <si>
    <t>1/2 hourly NOx ELV</t>
  </si>
  <si>
    <t>Daily NOx ELV</t>
  </si>
  <si>
    <t>Monitoring of Total organic carbon emissions</t>
  </si>
  <si>
    <t>1/2 hourly TOC ELV</t>
  </si>
  <si>
    <t>Daily TOC ELV</t>
  </si>
  <si>
    <t>Monitoring of Particulate matter emissions</t>
  </si>
  <si>
    <t>1/2 hourly PM ELV</t>
  </si>
  <si>
    <t>Daily PM ELV</t>
  </si>
  <si>
    <t>Monitoring of Carbon Monoxide (half hourly)</t>
  </si>
  <si>
    <t>1/2 hourly CO ELV</t>
  </si>
  <si>
    <t>Daily CO ELV</t>
  </si>
  <si>
    <t>Monitoring of Carbon Monoxide (10-minute avg)</t>
  </si>
  <si>
    <t>See  Notes in Cell S3</t>
  </si>
  <si>
    <t>User to add logic to complete Whole installation, Table A5:H18. From the data in Per Combustion Line, Table K6:Q79, subject to No. of lines installed</t>
  </si>
  <si>
    <t>10-minute Reference Periods</t>
  </si>
  <si>
    <t>95%ile 10-min avg CO ELV</t>
  </si>
  <si>
    <t>95%ile 10-min avg maximum</t>
  </si>
  <si>
    <t>Monthly CO 10-min avg mean</t>
  </si>
  <si>
    <t>10-min avg maximum</t>
  </si>
  <si>
    <t>Whole Installation table A5:H18:</t>
  </si>
  <si>
    <r>
      <rPr>
        <b/>
        <sz val="11"/>
        <color indexed="8"/>
        <rFont val="Arial"/>
        <family val="2"/>
      </rPr>
      <t>Mean</t>
    </r>
    <r>
      <rPr>
        <sz val="11"/>
        <color indexed="8"/>
        <rFont val="Arial"/>
        <family val="2"/>
      </rPr>
      <t>: for 10-min and daily periods use average of all operational combustion lines.</t>
    </r>
  </si>
  <si>
    <r>
      <rPr>
        <b/>
        <sz val="11"/>
        <color indexed="8"/>
        <rFont val="Arial"/>
        <family val="2"/>
      </rPr>
      <t>Maximum</t>
    </r>
    <r>
      <rPr>
        <sz val="11"/>
        <color indexed="8"/>
        <rFont val="Arial"/>
        <family val="2"/>
      </rPr>
      <t xml:space="preserve">: for 10-min and daily periods use the </t>
    </r>
    <r>
      <rPr>
        <i/>
        <sz val="11"/>
        <color indexed="8"/>
        <rFont val="Arial"/>
        <family val="2"/>
      </rPr>
      <t>highest</t>
    </r>
    <r>
      <rPr>
        <sz val="11"/>
        <color indexed="8"/>
        <rFont val="Arial"/>
        <family val="2"/>
      </rPr>
      <t xml:space="preserve"> of all operational combustion lines in any month.</t>
    </r>
  </si>
  <si>
    <t xml:space="preserve">Environment Agency explanatory note: The 10-minute average ELV is based on the “95th percentile”. In this case this means that 95% of the 10 minute averages in the relevant 24-hour period (i.e. 137) must be below 150 mg/Nm3, and 5% (i.e. 7) are allowed to be any value above 150 mg/Nm3. Whilst we expect operators to minimise CO emissions at all times, it is perfectly acceptable for the value of the maximum 10-minute average to be above 150 mg/Nm3, provided the 95th percentile ELV has been met for that period. </t>
  </si>
  <si>
    <t xml:space="preserve">Monitoring of Ammnonia emissions </t>
  </si>
  <si>
    <t>1/2 hourly NH3 ELV</t>
  </si>
  <si>
    <t>Daily NH3 ELV</t>
  </si>
  <si>
    <t xml:space="preserve">An indicated ELV value of zero in the table above means that no ammonia limit is set in the permit.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</si>
</sst>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_-* #,##0.0_-;\-* #,##0.0_-;_-* &quot;-&quot;??_-;_-@_-"/>
    <numFmt numFmtId="167" formatCode="[$-F800]dddd\,\ mmmm\ dd\,\ yyyy"/>
    <numFmt numFmtId="168" formatCode="#,##0.0"/>
  </numFmts>
  <fonts count="37">
    <font>
      <sz val="11"/>
      <color theme="1"/>
      <name val="Calibri"/>
      <family val="2"/>
      <scheme val="minor"/>
    </font>
    <font>
      <sz val="10"/>
      <color indexed="8"/>
      <name val="Arial"/>
      <family val="2"/>
    </font>
    <font>
      <sz val="11"/>
      <color indexed="8"/>
      <name val="Arial"/>
      <family val="2"/>
    </font>
    <font>
      <b/>
      <sz val="11"/>
      <color indexed="8"/>
      <name val="Arial"/>
      <family val="2"/>
    </font>
    <font>
      <vertAlign val="superscript"/>
      <sz val="10"/>
      <color indexed="8"/>
      <name val="Arial"/>
      <family val="2"/>
    </font>
    <font>
      <b/>
      <sz val="10"/>
      <name val="Arial"/>
      <family val="2"/>
    </font>
    <font>
      <b/>
      <sz val="11"/>
      <name val="Arial"/>
      <family val="2"/>
    </font>
    <font>
      <b/>
      <vertAlign val="superscript"/>
      <sz val="11"/>
      <color indexed="8"/>
      <name val="Arial"/>
      <family val="2"/>
    </font>
    <font>
      <i/>
      <sz val="11"/>
      <color indexed="8"/>
      <name val="Arial"/>
      <family val="2"/>
    </font>
    <font>
      <sz val="8"/>
      <name val="Calibri"/>
      <family val="2"/>
    </font>
    <font>
      <sz val="9"/>
      <name val="Arial"/>
      <family val="2"/>
    </font>
    <font>
      <sz val="9"/>
      <color indexed="8"/>
      <name val="Arial"/>
      <family val="2"/>
    </font>
    <font>
      <b/>
      <sz val="9"/>
      <color indexed="8"/>
      <name val="Arial"/>
      <family val="2"/>
    </font>
    <font>
      <sz val="11"/>
      <color theme="1"/>
      <name val="Calibri"/>
      <family val="2"/>
      <scheme val="minor"/>
    </font>
    <font>
      <b/>
      <sz val="12"/>
      <color theme="1"/>
      <name val="Arial"/>
      <family val="2"/>
    </font>
    <font>
      <sz val="12"/>
      <color theme="1"/>
      <name val="Arial"/>
      <family val="2"/>
    </font>
    <font>
      <sz val="11"/>
      <color theme="1"/>
      <name val="Arial"/>
      <family val="2"/>
    </font>
    <font>
      <b/>
      <sz val="11"/>
      <color theme="1"/>
      <name val="Arial"/>
      <family val="2"/>
    </font>
    <font>
      <b/>
      <sz val="14"/>
      <color theme="1"/>
      <name val="Arial"/>
      <family val="2"/>
    </font>
    <font>
      <sz val="14"/>
      <color theme="1"/>
      <name val="Arial"/>
      <family val="2"/>
    </font>
    <font>
      <b/>
      <sz val="10"/>
      <color theme="1"/>
      <name val="Arial"/>
      <family val="2"/>
    </font>
    <font>
      <sz val="10"/>
      <color theme="1"/>
      <name val="Arial"/>
      <family val="2"/>
    </font>
    <font>
      <sz val="9"/>
      <color theme="1"/>
      <name val="Arial"/>
      <family val="2"/>
    </font>
    <font>
      <sz val="10"/>
      <color theme="0"/>
      <name val="Arial"/>
      <family val="2"/>
    </font>
    <font>
      <u/>
      <sz val="11"/>
      <color theme="1"/>
      <name val="Arial"/>
      <family val="2"/>
    </font>
    <font>
      <sz val="12"/>
      <color theme="0"/>
      <name val="Arial"/>
      <family val="2"/>
    </font>
    <font>
      <sz val="11"/>
      <color rgb="FFFF0000"/>
      <name val="Arial"/>
      <family val="2"/>
    </font>
    <font>
      <sz val="12"/>
      <color rgb="FFFF0000"/>
      <name val="Arial"/>
      <family val="2"/>
    </font>
    <font>
      <i/>
      <sz val="12"/>
      <color theme="1"/>
      <name val="Arial"/>
      <family val="2"/>
    </font>
    <font>
      <i/>
      <sz val="11"/>
      <color theme="1"/>
      <name val="Arial"/>
      <family val="2"/>
    </font>
    <font>
      <i/>
      <u/>
      <sz val="12"/>
      <color theme="1"/>
      <name val="Arial"/>
      <family val="2"/>
    </font>
    <font>
      <i/>
      <u/>
      <sz val="11"/>
      <color theme="1"/>
      <name val="Arial"/>
      <family val="2"/>
    </font>
    <font>
      <b/>
      <u/>
      <sz val="11"/>
      <color theme="1"/>
      <name val="Arial"/>
      <family val="2"/>
    </font>
    <font>
      <b/>
      <i/>
      <u/>
      <sz val="11"/>
      <color theme="1"/>
      <name val="Arial"/>
      <family val="2"/>
    </font>
    <font>
      <b/>
      <u/>
      <sz val="12"/>
      <color theme="1"/>
      <name val="Arial"/>
      <family val="2"/>
    </font>
    <font>
      <b/>
      <i/>
      <u/>
      <sz val="12"/>
      <color theme="1"/>
      <name val="Arial"/>
      <family val="2"/>
    </font>
    <font>
      <u/>
      <sz val="11"/>
      <color theme="10"/>
      <name val="Calibri"/>
      <family val="2"/>
      <scheme val="minor"/>
    </font>
  </fonts>
  <fills count="8">
    <fill>
      <patternFill patternType="none"/>
    </fill>
    <fill>
      <patternFill patternType="gray125"/>
    </fill>
    <fill>
      <patternFill patternType="solid">
        <fgColor indexed="65"/>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rgb="FFD9D9D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diagonalUp="1" diagonalDown="1">
      <left style="thin">
        <color indexed="64"/>
      </left>
      <right/>
      <top style="thin">
        <color indexed="64"/>
      </top>
      <bottom style="thin">
        <color indexed="64"/>
      </bottom>
      <diagonal style="thin">
        <color indexed="64"/>
      </diagonal>
    </border>
    <border diagonalUp="1" diagonalDown="1">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s>
  <cellStyleXfs count="4">
    <xf numFmtId="0" fontId="0" fillId="0" borderId="0"/>
    <xf numFmtId="43" fontId="13" fillId="0" borderId="0" applyFont="0" applyFill="0" applyBorder="0" applyAlignment="0" applyProtection="0"/>
    <xf numFmtId="9" fontId="13" fillId="0" borderId="0" applyFont="0" applyFill="0" applyBorder="0" applyAlignment="0" applyProtection="0"/>
    <xf numFmtId="0" fontId="36" fillId="0" borderId="0" applyNumberFormat="0" applyFill="0" applyBorder="0" applyAlignment="0" applyProtection="0"/>
  </cellStyleXfs>
  <cellXfs count="366">
    <xf numFmtId="0" fontId="0" fillId="0" borderId="0" xfId="0"/>
    <xf numFmtId="0" fontId="14" fillId="0" borderId="0" xfId="0" applyFont="1"/>
    <xf numFmtId="0" fontId="15" fillId="0" borderId="0" xfId="0" applyFont="1"/>
    <xf numFmtId="0" fontId="16" fillId="0" borderId="0" xfId="0" applyFont="1"/>
    <xf numFmtId="0" fontId="16" fillId="3" borderId="1" xfId="0" applyFont="1" applyFill="1" applyBorder="1" applyAlignment="1">
      <alignment horizontal="center"/>
    </xf>
    <xf numFmtId="0" fontId="17" fillId="0" borderId="1" xfId="0" applyFont="1" applyBorder="1" applyAlignment="1">
      <alignment horizontal="center"/>
    </xf>
    <xf numFmtId="0" fontId="17" fillId="0" borderId="1" xfId="0" applyFont="1" applyBorder="1"/>
    <xf numFmtId="0" fontId="18" fillId="0" borderId="0" xfId="0" applyFont="1"/>
    <xf numFmtId="0" fontId="19" fillId="0" borderId="0" xfId="0" applyFont="1"/>
    <xf numFmtId="0" fontId="15" fillId="3" borderId="0" xfId="0" applyFont="1" applyFill="1"/>
    <xf numFmtId="0" fontId="15" fillId="0" borderId="0" xfId="0" applyFont="1" applyAlignment="1">
      <alignment horizontal="left"/>
    </xf>
    <xf numFmtId="0" fontId="17" fillId="0" borderId="0" xfId="0" applyFont="1"/>
    <xf numFmtId="0" fontId="20" fillId="0" borderId="1" xfId="0" applyFont="1" applyBorder="1" applyAlignment="1">
      <alignment horizontal="center"/>
    </xf>
    <xf numFmtId="0" fontId="20" fillId="0" borderId="1" xfId="0" applyFont="1" applyBorder="1"/>
    <xf numFmtId="0" fontId="21" fillId="3" borderId="1" xfId="0" applyFont="1" applyFill="1" applyBorder="1" applyAlignment="1">
      <alignment horizontal="center"/>
    </xf>
    <xf numFmtId="0" fontId="21" fillId="3" borderId="1" xfId="0" applyFont="1" applyFill="1" applyBorder="1" applyAlignment="1">
      <alignment horizontal="left"/>
    </xf>
    <xf numFmtId="0" fontId="21" fillId="0" borderId="0" xfId="0" applyFont="1"/>
    <xf numFmtId="0" fontId="20" fillId="0" borderId="1" xfId="0" applyFont="1" applyBorder="1" applyAlignment="1">
      <alignment horizontal="center" vertical="top"/>
    </xf>
    <xf numFmtId="0" fontId="20" fillId="0" borderId="1" xfId="0" applyFont="1" applyBorder="1" applyAlignment="1">
      <alignment vertical="top"/>
    </xf>
    <xf numFmtId="0" fontId="21" fillId="3" borderId="1" xfId="0" applyFont="1" applyFill="1" applyBorder="1" applyAlignment="1">
      <alignment horizontal="center" vertical="top"/>
    </xf>
    <xf numFmtId="0" fontId="20" fillId="0" borderId="0" xfId="0" applyFont="1"/>
    <xf numFmtId="0" fontId="21" fillId="0" borderId="0" xfId="0" applyFont="1" applyAlignment="1">
      <alignment horizontal="center"/>
    </xf>
    <xf numFmtId="0" fontId="22" fillId="0" borderId="0" xfId="0" applyFont="1"/>
    <xf numFmtId="0" fontId="16" fillId="0" borderId="2" xfId="0" applyFont="1" applyBorder="1"/>
    <xf numFmtId="164" fontId="16" fillId="3" borderId="3" xfId="1" applyNumberFormat="1" applyFont="1" applyFill="1" applyBorder="1"/>
    <xf numFmtId="0" fontId="16" fillId="4" borderId="3" xfId="0" applyFont="1" applyFill="1" applyBorder="1" applyAlignment="1">
      <alignment vertical="center"/>
    </xf>
    <xf numFmtId="0" fontId="16" fillId="0" borderId="4" xfId="0" applyFont="1" applyBorder="1"/>
    <xf numFmtId="0" fontId="16" fillId="3" borderId="5" xfId="0" applyFont="1" applyFill="1" applyBorder="1" applyAlignment="1">
      <alignment horizontal="center" vertical="center"/>
    </xf>
    <xf numFmtId="0" fontId="16" fillId="0" borderId="5" xfId="0" applyFont="1" applyBorder="1"/>
    <xf numFmtId="0" fontId="16" fillId="3" borderId="5" xfId="0" applyFont="1" applyFill="1" applyBorder="1" applyAlignment="1">
      <alignment horizontal="center"/>
    </xf>
    <xf numFmtId="0" fontId="17" fillId="0" borderId="5" xfId="0" applyFont="1" applyBorder="1"/>
    <xf numFmtId="0" fontId="16" fillId="0" borderId="6" xfId="0" applyFont="1" applyBorder="1" applyAlignment="1">
      <alignment horizontal="center"/>
    </xf>
    <xf numFmtId="0" fontId="21" fillId="0" borderId="7" xfId="0" applyFont="1" applyBorder="1"/>
    <xf numFmtId="0" fontId="21" fillId="0" borderId="8" xfId="0" applyFont="1" applyBorder="1" applyAlignment="1">
      <alignment horizontal="center"/>
    </xf>
    <xf numFmtId="0" fontId="20" fillId="0" borderId="8" xfId="0" applyFont="1" applyBorder="1" applyAlignment="1">
      <alignment horizontal="center"/>
    </xf>
    <xf numFmtId="0" fontId="21" fillId="0" borderId="9" xfId="0" applyFont="1" applyBorder="1" applyAlignment="1">
      <alignment horizontal="center"/>
    </xf>
    <xf numFmtId="0" fontId="21" fillId="0" borderId="2" xfId="0" applyFont="1" applyBorder="1" applyAlignment="1">
      <alignment vertical="center"/>
    </xf>
    <xf numFmtId="164" fontId="21" fillId="3" borderId="3" xfId="1" applyNumberFormat="1" applyFont="1" applyFill="1" applyBorder="1" applyAlignment="1">
      <alignment horizontal="center"/>
    </xf>
    <xf numFmtId="164" fontId="20" fillId="0" borderId="3" xfId="1" applyNumberFormat="1" applyFont="1" applyBorder="1" applyAlignment="1">
      <alignment horizontal="center"/>
    </xf>
    <xf numFmtId="165" fontId="21" fillId="0" borderId="10" xfId="2" applyNumberFormat="1" applyFont="1" applyBorder="1" applyAlignment="1">
      <alignment horizontal="center"/>
    </xf>
    <xf numFmtId="0" fontId="21" fillId="0" borderId="11" xfId="0" applyFont="1" applyBorder="1" applyAlignment="1">
      <alignment vertical="center"/>
    </xf>
    <xf numFmtId="164" fontId="21" fillId="3" borderId="0" xfId="1" applyNumberFormat="1" applyFont="1" applyFill="1" applyAlignment="1">
      <alignment horizontal="center"/>
    </xf>
    <xf numFmtId="164" fontId="20" fillId="0" borderId="0" xfId="1" applyNumberFormat="1" applyFont="1" applyAlignment="1">
      <alignment horizontal="center"/>
    </xf>
    <xf numFmtId="164" fontId="21" fillId="3" borderId="5" xfId="1" applyNumberFormat="1" applyFont="1" applyFill="1" applyBorder="1" applyAlignment="1">
      <alignment horizontal="center"/>
    </xf>
    <xf numFmtId="164" fontId="20" fillId="0" borderId="5" xfId="1" applyNumberFormat="1" applyFont="1" applyBorder="1" applyAlignment="1">
      <alignment horizontal="center"/>
    </xf>
    <xf numFmtId="0" fontId="20" fillId="0" borderId="0" xfId="0" applyFont="1" applyAlignment="1">
      <alignment horizontal="center"/>
    </xf>
    <xf numFmtId="0" fontId="21" fillId="0" borderId="3" xfId="0" applyFont="1" applyBorder="1" applyAlignment="1">
      <alignment horizontal="center"/>
    </xf>
    <xf numFmtId="0" fontId="20" fillId="0" borderId="3" xfId="0" applyFont="1" applyBorder="1" applyAlignment="1">
      <alignment horizontal="center"/>
    </xf>
    <xf numFmtId="0" fontId="21" fillId="0" borderId="12" xfId="0" applyFont="1" applyBorder="1" applyAlignment="1">
      <alignment horizontal="center"/>
    </xf>
    <xf numFmtId="0" fontId="21" fillId="0" borderId="2" xfId="0" applyFont="1" applyBorder="1"/>
    <xf numFmtId="164" fontId="21" fillId="0" borderId="12" xfId="0" applyNumberFormat="1" applyFont="1" applyBorder="1" applyAlignment="1">
      <alignment horizontal="center"/>
    </xf>
    <xf numFmtId="0" fontId="21" fillId="0" borderId="11" xfId="0" applyFont="1" applyBorder="1"/>
    <xf numFmtId="164" fontId="21" fillId="0" borderId="10" xfId="0" applyNumberFormat="1" applyFont="1" applyBorder="1" applyAlignment="1">
      <alignment horizontal="center"/>
    </xf>
    <xf numFmtId="0" fontId="21" fillId="0" borderId="0" xfId="0" applyFont="1" applyAlignment="1">
      <alignment horizontal="center" vertical="center"/>
    </xf>
    <xf numFmtId="165" fontId="21" fillId="0" borderId="0" xfId="2" applyNumberFormat="1" applyFont="1" applyAlignment="1">
      <alignment horizontal="center" vertical="center"/>
    </xf>
    <xf numFmtId="0" fontId="21" fillId="0" borderId="4" xfId="0" applyFont="1" applyBorder="1"/>
    <xf numFmtId="0" fontId="21" fillId="0" borderId="5" xfId="0" applyFont="1" applyBorder="1"/>
    <xf numFmtId="0" fontId="21" fillId="0" borderId="2" xfId="0" applyFont="1" applyBorder="1" applyAlignment="1">
      <alignment horizontal="center" vertical="center"/>
    </xf>
    <xf numFmtId="0" fontId="21" fillId="0" borderId="12" xfId="0" quotePrefix="1" applyFont="1" applyBorder="1" applyAlignment="1">
      <alignment horizontal="center"/>
    </xf>
    <xf numFmtId="165" fontId="21" fillId="0" borderId="12" xfId="2" applyNumberFormat="1" applyFont="1" applyBorder="1" applyAlignment="1">
      <alignment horizontal="center"/>
    </xf>
    <xf numFmtId="0" fontId="21" fillId="3" borderId="11" xfId="0" applyFont="1" applyFill="1" applyBorder="1"/>
    <xf numFmtId="0" fontId="21" fillId="3" borderId="4" xfId="0" applyFont="1" applyFill="1" applyBorder="1"/>
    <xf numFmtId="165" fontId="21" fillId="0" borderId="6" xfId="2" applyNumberFormat="1" applyFont="1" applyBorder="1" applyAlignment="1">
      <alignment horizontal="center"/>
    </xf>
    <xf numFmtId="0" fontId="21" fillId="0" borderId="7" xfId="0" applyFont="1" applyBorder="1" applyAlignment="1">
      <alignment horizontal="center" vertical="center"/>
    </xf>
    <xf numFmtId="43" fontId="21" fillId="0" borderId="10" xfId="0" applyNumberFormat="1" applyFont="1" applyBorder="1" applyAlignment="1">
      <alignment horizontal="center" vertical="center"/>
    </xf>
    <xf numFmtId="0" fontId="21" fillId="3" borderId="5" xfId="0" applyFont="1" applyFill="1" applyBorder="1" applyAlignment="1">
      <alignment horizontal="center" vertical="center"/>
    </xf>
    <xf numFmtId="0" fontId="21" fillId="0" borderId="2" xfId="0" applyFont="1" applyBorder="1" applyAlignment="1">
      <alignment horizontal="center"/>
    </xf>
    <xf numFmtId="10" fontId="21" fillId="0" borderId="10" xfId="2" applyNumberFormat="1" applyFont="1" applyBorder="1" applyAlignment="1">
      <alignment horizontal="center"/>
    </xf>
    <xf numFmtId="0" fontId="21" fillId="0" borderId="5" xfId="0" applyFont="1" applyBorder="1" applyAlignment="1">
      <alignment horizontal="center"/>
    </xf>
    <xf numFmtId="164" fontId="21" fillId="0" borderId="6" xfId="0" applyNumberFormat="1" applyFont="1" applyBorder="1" applyAlignment="1">
      <alignment horizontal="center"/>
    </xf>
    <xf numFmtId="0" fontId="14" fillId="0" borderId="0" xfId="0" applyFont="1" applyAlignment="1">
      <alignment horizontal="right"/>
    </xf>
    <xf numFmtId="0" fontId="14" fillId="0" borderId="0" xfId="0" applyFont="1" applyAlignment="1">
      <alignment vertical="center"/>
    </xf>
    <xf numFmtId="0" fontId="16" fillId="0" borderId="0" xfId="0" applyFont="1" applyAlignment="1">
      <alignment horizontal="center"/>
    </xf>
    <xf numFmtId="0" fontId="23" fillId="2" borderId="1" xfId="0" applyFont="1" applyFill="1" applyBorder="1" applyAlignment="1">
      <alignment horizontal="center" vertical="center" wrapText="1"/>
    </xf>
    <xf numFmtId="0" fontId="21" fillId="0" borderId="1" xfId="0" applyFont="1" applyBorder="1" applyAlignment="1">
      <alignment horizontal="left" vertical="center" wrapText="1"/>
    </xf>
    <xf numFmtId="0" fontId="21" fillId="3" borderId="1" xfId="0" applyFont="1" applyFill="1" applyBorder="1" applyAlignment="1">
      <alignment horizontal="center" vertical="center" wrapText="1"/>
    </xf>
    <xf numFmtId="0" fontId="21" fillId="3" borderId="1" xfId="0" applyFont="1" applyFill="1" applyBorder="1" applyAlignment="1">
      <alignment vertical="center" wrapText="1"/>
    </xf>
    <xf numFmtId="0" fontId="21" fillId="0" borderId="1" xfId="0" applyFont="1" applyBorder="1" applyAlignment="1">
      <alignment vertical="center" wrapText="1"/>
    </xf>
    <xf numFmtId="0" fontId="21" fillId="0" borderId="0" xfId="0" applyFont="1" applyAlignment="1">
      <alignment vertical="center"/>
    </xf>
    <xf numFmtId="0" fontId="23" fillId="2" borderId="2" xfId="0" applyFont="1" applyFill="1" applyBorder="1" applyAlignment="1">
      <alignment vertical="center" wrapText="1"/>
    </xf>
    <xf numFmtId="0" fontId="23" fillId="2" borderId="12" xfId="0" applyFont="1" applyFill="1" applyBorder="1" applyAlignment="1">
      <alignment vertical="center" wrapText="1"/>
    </xf>
    <xf numFmtId="0" fontId="23" fillId="2" borderId="13" xfId="0" applyFont="1" applyFill="1" applyBorder="1" applyAlignment="1">
      <alignment horizontal="center" vertical="center" wrapText="1"/>
    </xf>
    <xf numFmtId="0" fontId="23" fillId="2" borderId="13" xfId="0" applyFont="1" applyFill="1" applyBorder="1" applyAlignment="1">
      <alignment vertical="center" wrapText="1"/>
    </xf>
    <xf numFmtId="4" fontId="21" fillId="0" borderId="1" xfId="0" applyNumberFormat="1" applyFont="1" applyBorder="1" applyAlignment="1">
      <alignment horizontal="center" vertical="center" wrapText="1"/>
    </xf>
    <xf numFmtId="4" fontId="21" fillId="3" borderId="1" xfId="0" applyNumberFormat="1" applyFont="1" applyFill="1" applyBorder="1" applyAlignment="1">
      <alignment horizontal="center" vertical="center" wrapText="1"/>
    </xf>
    <xf numFmtId="0" fontId="16" fillId="0" borderId="0" xfId="0" applyFont="1" applyAlignment="1">
      <alignment horizontal="left" vertical="top" wrapText="1"/>
    </xf>
    <xf numFmtId="0" fontId="23" fillId="2" borderId="1" xfId="0" applyFont="1" applyFill="1" applyBorder="1" applyAlignment="1">
      <alignment vertical="center" wrapText="1"/>
    </xf>
    <xf numFmtId="0" fontId="15" fillId="3" borderId="1" xfId="0" applyFont="1" applyFill="1" applyBorder="1"/>
    <xf numFmtId="0" fontId="24" fillId="0" borderId="5" xfId="0" applyFont="1" applyBorder="1"/>
    <xf numFmtId="0" fontId="16" fillId="0" borderId="0" xfId="0" applyFont="1" applyAlignment="1">
      <alignment vertical="center"/>
    </xf>
    <xf numFmtId="0" fontId="20" fillId="0" borderId="1" xfId="0" applyFont="1" applyBorder="1" applyAlignment="1">
      <alignment horizontal="center" vertical="center" wrapText="1"/>
    </xf>
    <xf numFmtId="14" fontId="21" fillId="3" borderId="1" xfId="0" applyNumberFormat="1" applyFont="1" applyFill="1" applyBorder="1" applyAlignment="1">
      <alignment horizontal="left"/>
    </xf>
    <xf numFmtId="0" fontId="15" fillId="0" borderId="0" xfId="0" applyFont="1" applyAlignment="1">
      <alignment horizontal="left" vertical="center" wrapText="1"/>
    </xf>
    <xf numFmtId="0" fontId="17" fillId="0" borderId="7" xfId="0" applyFont="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2" xfId="0" applyFont="1" applyBorder="1"/>
    <xf numFmtId="0" fontId="15" fillId="0" borderId="3" xfId="0" applyFont="1" applyBorder="1"/>
    <xf numFmtId="0" fontId="15" fillId="0" borderId="12" xfId="0" applyFont="1" applyBorder="1"/>
    <xf numFmtId="0" fontId="15" fillId="0" borderId="4" xfId="0" applyFont="1" applyBorder="1"/>
    <xf numFmtId="0" fontId="15" fillId="0" borderId="5" xfId="0" applyFont="1" applyBorder="1"/>
    <xf numFmtId="0" fontId="15" fillId="0" borderId="6" xfId="0" applyFont="1" applyBorder="1"/>
    <xf numFmtId="0" fontId="17" fillId="0" borderId="7" xfId="0" applyFont="1" applyBorder="1"/>
    <xf numFmtId="0" fontId="15" fillId="0" borderId="8" xfId="0" applyFont="1" applyBorder="1"/>
    <xf numFmtId="0" fontId="15" fillId="0" borderId="9" xfId="0" applyFont="1" applyBorder="1"/>
    <xf numFmtId="0" fontId="14" fillId="0" borderId="7" xfId="0" applyFont="1" applyBorder="1"/>
    <xf numFmtId="0" fontId="21" fillId="0" borderId="1" xfId="0" applyFont="1" applyBorder="1" applyAlignment="1">
      <alignment horizontal="center"/>
    </xf>
    <xf numFmtId="0" fontId="20" fillId="0" borderId="1" xfId="0" applyFont="1" applyBorder="1" applyAlignment="1">
      <alignment horizontal="center" vertical="center"/>
    </xf>
    <xf numFmtId="0" fontId="21" fillId="0" borderId="1" xfId="0" applyFont="1" applyBorder="1" applyAlignment="1">
      <alignment horizontal="center" vertical="center" wrapText="1"/>
    </xf>
    <xf numFmtId="0" fontId="21" fillId="5"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25" fillId="0" borderId="0" xfId="0" applyFont="1"/>
    <xf numFmtId="9" fontId="21"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6" fillId="0" borderId="0" xfId="0" applyFont="1" applyAlignment="1">
      <alignment horizontal="center" vertical="center"/>
    </xf>
    <xf numFmtId="0" fontId="16" fillId="0" borderId="0" xfId="0" applyFont="1" applyAlignment="1">
      <alignment horizontal="center" vertical="center" wrapText="1"/>
    </xf>
    <xf numFmtId="0" fontId="17" fillId="0" borderId="0" xfId="0" applyFont="1" applyAlignment="1">
      <alignment vertical="top"/>
    </xf>
    <xf numFmtId="0" fontId="17" fillId="0" borderId="1" xfId="0" applyFont="1" applyBorder="1" applyAlignment="1">
      <alignment horizontal="center" vertical="center"/>
    </xf>
    <xf numFmtId="0" fontId="16" fillId="0" borderId="1" xfId="0" applyFont="1" applyBorder="1"/>
    <xf numFmtId="0" fontId="26" fillId="0" borderId="1" xfId="0" applyFont="1" applyBorder="1" applyAlignment="1">
      <alignment horizontal="center"/>
    </xf>
    <xf numFmtId="0" fontId="16" fillId="5" borderId="1" xfId="0" applyFont="1" applyFill="1" applyBorder="1" applyAlignment="1">
      <alignment horizontal="center"/>
    </xf>
    <xf numFmtId="0" fontId="17" fillId="0" borderId="1" xfId="0" applyFont="1" applyBorder="1" applyAlignment="1">
      <alignment horizontal="left" vertical="center"/>
    </xf>
    <xf numFmtId="0" fontId="16" fillId="0" borderId="1" xfId="0" applyFont="1" applyBorder="1" applyAlignment="1">
      <alignment horizontal="left"/>
    </xf>
    <xf numFmtId="0" fontId="17" fillId="0" borderId="13" xfId="0" applyFont="1" applyBorder="1" applyAlignment="1">
      <alignment horizontal="center" vertical="center" wrapText="1"/>
    </xf>
    <xf numFmtId="0" fontId="17" fillId="0" borderId="0" xfId="0" applyFont="1" applyAlignment="1">
      <alignment vertical="center"/>
    </xf>
    <xf numFmtId="0" fontId="26" fillId="5" borderId="1" xfId="0" applyFont="1" applyFill="1" applyBorder="1" applyAlignment="1">
      <alignment horizontal="center"/>
    </xf>
    <xf numFmtId="0" fontId="16" fillId="0" borderId="12" xfId="0" applyFont="1" applyBorder="1" applyAlignment="1">
      <alignment horizontal="left"/>
    </xf>
    <xf numFmtId="0" fontId="27" fillId="0" borderId="0" xfId="0" applyFont="1"/>
    <xf numFmtId="164" fontId="21" fillId="3" borderId="0" xfId="1" applyNumberFormat="1" applyFont="1" applyFill="1" applyBorder="1" applyAlignment="1">
      <alignment horizontal="center"/>
    </xf>
    <xf numFmtId="0" fontId="21" fillId="6" borderId="11" xfId="0" applyFont="1" applyFill="1" applyBorder="1" applyAlignment="1">
      <alignment vertical="center"/>
    </xf>
    <xf numFmtId="0" fontId="16" fillId="0" borderId="11" xfId="0" applyFont="1" applyBorder="1"/>
    <xf numFmtId="0" fontId="28" fillId="0" borderId="0" xfId="0" applyFont="1"/>
    <xf numFmtId="0" fontId="29" fillId="0" borderId="0" xfId="0" applyFont="1"/>
    <xf numFmtId="0" fontId="30" fillId="0" borderId="0" xfId="0" applyFont="1"/>
    <xf numFmtId="0" fontId="17" fillId="0" borderId="0" xfId="0" applyFont="1" applyAlignment="1">
      <alignment horizontal="center"/>
    </xf>
    <xf numFmtId="0" fontId="31" fillId="0" borderId="0" xfId="0" applyFont="1"/>
    <xf numFmtId="0" fontId="32" fillId="0" borderId="0" xfId="0" applyFont="1"/>
    <xf numFmtId="0" fontId="33" fillId="0" borderId="0" xfId="0" applyFont="1"/>
    <xf numFmtId="0" fontId="29" fillId="0" borderId="0" xfId="0" applyFont="1" applyAlignment="1">
      <alignment horizontal="right"/>
    </xf>
    <xf numFmtId="0" fontId="34" fillId="0" borderId="0" xfId="0" applyFont="1"/>
    <xf numFmtId="0" fontId="15" fillId="0" borderId="0" xfId="0" applyFont="1" applyAlignment="1">
      <alignment vertical="top" wrapText="1"/>
    </xf>
    <xf numFmtId="0" fontId="35" fillId="0" borderId="0" xfId="0" applyFont="1"/>
    <xf numFmtId="0" fontId="21" fillId="0" borderId="13" xfId="0" applyFont="1" applyBorder="1" applyAlignment="1">
      <alignment horizontal="left" vertical="center" wrapText="1"/>
    </xf>
    <xf numFmtId="0" fontId="21" fillId="0" borderId="13" xfId="0" applyFont="1" applyBorder="1" applyAlignment="1">
      <alignment horizontal="center" vertical="center" wrapText="1"/>
    </xf>
    <xf numFmtId="0" fontId="21" fillId="5" borderId="13" xfId="0" applyFont="1" applyFill="1" applyBorder="1" applyAlignment="1">
      <alignment horizontal="center" vertical="center" wrapText="1"/>
    </xf>
    <xf numFmtId="0" fontId="17" fillId="0" borderId="4" xfId="0" applyFont="1" applyBorder="1" applyAlignment="1">
      <alignment horizontal="left" vertical="top" wrapText="1"/>
    </xf>
    <xf numFmtId="0" fontId="17" fillId="0" borderId="5" xfId="0" applyFont="1" applyBorder="1" applyAlignment="1">
      <alignment horizontal="left" vertical="top" wrapText="1"/>
    </xf>
    <xf numFmtId="0" fontId="17" fillId="0" borderId="6" xfId="0" applyFont="1" applyBorder="1" applyAlignment="1">
      <alignment horizontal="left" vertical="top" wrapText="1"/>
    </xf>
    <xf numFmtId="17" fontId="15" fillId="0" borderId="0" xfId="0" applyNumberFormat="1" applyFont="1"/>
    <xf numFmtId="43" fontId="21" fillId="5" borderId="10" xfId="0" applyNumberFormat="1" applyFont="1" applyFill="1" applyBorder="1" applyAlignment="1">
      <alignment horizontal="center" vertical="center"/>
    </xf>
    <xf numFmtId="43" fontId="21" fillId="5" borderId="6" xfId="0" applyNumberFormat="1" applyFont="1" applyFill="1" applyBorder="1" applyAlignment="1">
      <alignment horizontal="center" vertical="center"/>
    </xf>
    <xf numFmtId="0" fontId="22" fillId="0" borderId="0" xfId="0" applyFont="1" applyAlignment="1">
      <alignment horizontal="center"/>
    </xf>
    <xf numFmtId="165" fontId="20" fillId="0" borderId="10" xfId="2" applyNumberFormat="1" applyFont="1" applyBorder="1" applyAlignment="1">
      <alignment horizontal="center"/>
    </xf>
    <xf numFmtId="0" fontId="22" fillId="5" borderId="0" xfId="0" applyFont="1" applyFill="1" applyAlignment="1">
      <alignment horizontal="center"/>
    </xf>
    <xf numFmtId="165" fontId="21" fillId="0" borderId="10" xfId="2" quotePrefix="1" applyNumberFormat="1" applyFont="1" applyBorder="1" applyAlignment="1">
      <alignment horizontal="center"/>
    </xf>
    <xf numFmtId="0" fontId="21" fillId="0" borderId="5" xfId="0" applyFont="1" applyBorder="1" applyAlignment="1">
      <alignment horizontal="center" vertical="center" textRotation="90"/>
    </xf>
    <xf numFmtId="164" fontId="20" fillId="0" borderId="0" xfId="1" applyNumberFormat="1" applyFont="1" applyBorder="1" applyAlignment="1">
      <alignment horizontal="center"/>
    </xf>
    <xf numFmtId="164" fontId="20" fillId="3" borderId="5" xfId="1" applyNumberFormat="1" applyFont="1" applyFill="1" applyBorder="1" applyAlignment="1">
      <alignment horizontal="center"/>
    </xf>
    <xf numFmtId="165" fontId="21" fillId="0" borderId="10" xfId="2" applyNumberFormat="1" applyFont="1" applyFill="1" applyBorder="1" applyAlignment="1">
      <alignment horizontal="center"/>
    </xf>
    <xf numFmtId="0" fontId="20" fillId="0" borderId="11" xfId="0" applyFont="1" applyBorder="1" applyAlignment="1">
      <alignment vertical="center"/>
    </xf>
    <xf numFmtId="0" fontId="20" fillId="0" borderId="4" xfId="0" applyFont="1" applyBorder="1" applyAlignment="1">
      <alignment vertical="center"/>
    </xf>
    <xf numFmtId="14" fontId="24" fillId="0" borderId="5" xfId="0" applyNumberFormat="1" applyFont="1" applyBorder="1"/>
    <xf numFmtId="0" fontId="15" fillId="3" borderId="0" xfId="0" applyFont="1" applyFill="1" applyAlignment="1">
      <alignment horizontal="center"/>
    </xf>
    <xf numFmtId="0" fontId="18" fillId="3" borderId="0" xfId="0" applyFont="1" applyFill="1" applyAlignment="1">
      <alignment horizontal="center"/>
    </xf>
    <xf numFmtId="0" fontId="36" fillId="3" borderId="0" xfId="3" applyFill="1" applyAlignment="1">
      <alignment horizontal="center"/>
    </xf>
    <xf numFmtId="0" fontId="28" fillId="0" borderId="0" xfId="0" applyFont="1" applyAlignment="1">
      <alignment horizontal="left" wrapText="1"/>
    </xf>
    <xf numFmtId="0" fontId="15" fillId="3" borderId="0" xfId="0" applyFont="1" applyFill="1" applyAlignment="1">
      <alignment horizontal="center" vertical="center"/>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12" xfId="0" applyFont="1" applyBorder="1" applyAlignment="1">
      <alignment horizontal="left" vertical="top" wrapText="1"/>
    </xf>
    <xf numFmtId="0" fontId="21" fillId="0" borderId="11" xfId="0" applyFont="1" applyBorder="1" applyAlignment="1">
      <alignment horizontal="left" vertical="top" wrapText="1"/>
    </xf>
    <xf numFmtId="0" fontId="21" fillId="0" borderId="0" xfId="0" applyFont="1" applyAlignment="1">
      <alignment horizontal="left" vertical="top" wrapText="1"/>
    </xf>
    <xf numFmtId="0" fontId="21" fillId="0" borderId="10" xfId="0" applyFont="1" applyBorder="1" applyAlignment="1">
      <alignment horizontal="lef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21" fillId="0" borderId="6" xfId="0" applyFont="1" applyBorder="1" applyAlignment="1">
      <alignment horizontal="left" vertical="top" wrapText="1"/>
    </xf>
    <xf numFmtId="0" fontId="21" fillId="3" borderId="1" xfId="0" applyFont="1" applyFill="1" applyBorder="1" applyAlignment="1">
      <alignment horizontal="left" vertical="top"/>
    </xf>
    <xf numFmtId="0" fontId="16" fillId="4" borderId="7" xfId="0" applyFont="1" applyFill="1" applyBorder="1" applyAlignment="1">
      <alignment horizontal="left"/>
    </xf>
    <xf numFmtId="0" fontId="16" fillId="4" borderId="8" xfId="0" applyFont="1" applyFill="1" applyBorder="1" applyAlignment="1">
      <alignment horizontal="left"/>
    </xf>
    <xf numFmtId="0" fontId="16" fillId="4" borderId="9" xfId="0" applyFont="1" applyFill="1" applyBorder="1" applyAlignment="1">
      <alignment horizontal="left"/>
    </xf>
    <xf numFmtId="0" fontId="16" fillId="3" borderId="1" xfId="0" applyFont="1" applyFill="1" applyBorder="1" applyAlignment="1">
      <alignment horizontal="left"/>
    </xf>
    <xf numFmtId="0" fontId="20" fillId="0" borderId="1" xfId="0" applyFont="1" applyBorder="1" applyAlignment="1">
      <alignment horizontal="left"/>
    </xf>
    <xf numFmtId="0" fontId="21" fillId="3" borderId="1" xfId="0" applyFont="1" applyFill="1" applyBorder="1" applyAlignment="1">
      <alignment horizontal="left"/>
    </xf>
    <xf numFmtId="0" fontId="20" fillId="0" borderId="1" xfId="0" applyFont="1" applyBorder="1" applyAlignment="1">
      <alignment horizontal="left" vertical="top"/>
    </xf>
    <xf numFmtId="0" fontId="16" fillId="4" borderId="1" xfId="0" applyFont="1" applyFill="1" applyBorder="1" applyAlignment="1">
      <alignment horizontal="left"/>
    </xf>
    <xf numFmtId="0" fontId="17" fillId="0" borderId="1" xfId="0" applyFont="1" applyBorder="1" applyAlignment="1">
      <alignment horizontal="left"/>
    </xf>
    <xf numFmtId="0" fontId="21" fillId="3" borderId="2" xfId="0" applyFont="1" applyFill="1" applyBorder="1" applyAlignment="1">
      <alignment horizontal="left" vertical="top" wrapText="1"/>
    </xf>
    <xf numFmtId="0" fontId="21" fillId="3" borderId="3" xfId="0" applyFont="1" applyFill="1" applyBorder="1" applyAlignment="1">
      <alignment horizontal="left" vertical="top" wrapText="1"/>
    </xf>
    <xf numFmtId="0" fontId="21" fillId="3" borderId="12" xfId="0" applyFont="1" applyFill="1" applyBorder="1" applyAlignment="1">
      <alignment horizontal="left" vertical="top" wrapText="1"/>
    </xf>
    <xf numFmtId="0" fontId="21" fillId="3" borderId="11" xfId="0" applyFont="1" applyFill="1" applyBorder="1" applyAlignment="1">
      <alignment horizontal="left" vertical="top" wrapText="1"/>
    </xf>
    <xf numFmtId="0" fontId="21" fillId="3" borderId="0" xfId="0" applyFont="1" applyFill="1" applyAlignment="1">
      <alignment horizontal="left" vertical="top" wrapText="1"/>
    </xf>
    <xf numFmtId="0" fontId="21" fillId="3" borderId="10" xfId="0" applyFont="1" applyFill="1" applyBorder="1" applyAlignment="1">
      <alignment horizontal="left" vertical="top" wrapText="1"/>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3" xfId="0" applyFont="1" applyFill="1" applyBorder="1" applyAlignment="1">
      <alignment horizontal="left" vertical="top"/>
    </xf>
    <xf numFmtId="0" fontId="21" fillId="3" borderId="12" xfId="0" applyFont="1" applyFill="1" applyBorder="1" applyAlignment="1">
      <alignment horizontal="left" vertical="top"/>
    </xf>
    <xf numFmtId="0" fontId="21" fillId="3" borderId="11" xfId="0" applyFont="1" applyFill="1" applyBorder="1" applyAlignment="1">
      <alignment horizontal="left" vertical="top"/>
    </xf>
    <xf numFmtId="0" fontId="21" fillId="3" borderId="0" xfId="0" applyFont="1" applyFill="1" applyAlignment="1">
      <alignment horizontal="left" vertical="top"/>
    </xf>
    <xf numFmtId="0" fontId="21" fillId="3" borderId="10" xfId="0" applyFont="1" applyFill="1" applyBorder="1" applyAlignment="1">
      <alignment horizontal="left" vertical="top"/>
    </xf>
    <xf numFmtId="0" fontId="21" fillId="3" borderId="4" xfId="0" applyFont="1" applyFill="1" applyBorder="1" applyAlignment="1">
      <alignment horizontal="left" vertical="top"/>
    </xf>
    <xf numFmtId="0" fontId="21" fillId="3" borderId="5" xfId="0" applyFont="1" applyFill="1" applyBorder="1" applyAlignment="1">
      <alignment horizontal="left" vertical="top"/>
    </xf>
    <xf numFmtId="0" fontId="21" fillId="3" borderId="6" xfId="0" applyFont="1" applyFill="1" applyBorder="1" applyAlignment="1">
      <alignment horizontal="left" vertical="top"/>
    </xf>
    <xf numFmtId="0" fontId="15" fillId="0" borderId="0" xfId="0" applyFont="1" applyAlignment="1">
      <alignment horizontal="left" vertical="top" wrapText="1"/>
    </xf>
    <xf numFmtId="0" fontId="21" fillId="0" borderId="3" xfId="0" applyFont="1" applyBorder="1" applyAlignment="1">
      <alignment horizontal="center" vertical="center" textRotation="90"/>
    </xf>
    <xf numFmtId="0" fontId="21" fillId="0" borderId="0" xfId="0" applyFont="1" applyAlignment="1">
      <alignment horizontal="center" vertical="center" textRotation="90"/>
    </xf>
    <xf numFmtId="0" fontId="21" fillId="0" borderId="0" xfId="0" applyFont="1" applyAlignment="1">
      <alignment horizontal="center" textRotation="90"/>
    </xf>
    <xf numFmtId="0" fontId="21" fillId="0" borderId="2" xfId="0" applyFont="1" applyBorder="1" applyAlignment="1">
      <alignment horizontal="left" vertical="center" wrapText="1"/>
    </xf>
    <xf numFmtId="0" fontId="21" fillId="0" borderId="11" xfId="0" applyFont="1" applyBorder="1" applyAlignment="1">
      <alignment horizontal="left" vertical="center" wrapText="1"/>
    </xf>
    <xf numFmtId="0" fontId="22" fillId="0" borderId="0" xfId="0" applyFont="1" applyAlignment="1">
      <alignment horizontal="left" wrapText="1"/>
    </xf>
    <xf numFmtId="0" fontId="22" fillId="0" borderId="0" xfId="0" applyFont="1" applyAlignment="1">
      <alignment horizontal="left" vertical="top" wrapText="1"/>
    </xf>
    <xf numFmtId="0" fontId="21" fillId="0" borderId="5" xfId="0" applyFont="1" applyBorder="1" applyAlignment="1">
      <alignment horizontal="center" vertical="center" textRotation="90"/>
    </xf>
    <xf numFmtId="43" fontId="21" fillId="3" borderId="5" xfId="1" applyFont="1" applyFill="1" applyBorder="1" applyAlignment="1">
      <alignment horizontal="center"/>
    </xf>
    <xf numFmtId="166" fontId="21" fillId="3" borderId="5" xfId="0" applyNumberFormat="1" applyFont="1" applyFill="1" applyBorder="1" applyAlignment="1">
      <alignment horizontal="center"/>
    </xf>
    <xf numFmtId="166" fontId="21" fillId="3" borderId="6" xfId="0" applyNumberFormat="1" applyFont="1" applyFill="1" applyBorder="1" applyAlignment="1">
      <alignment horizontal="center"/>
    </xf>
    <xf numFmtId="0" fontId="21" fillId="0" borderId="7" xfId="0" applyFont="1" applyBorder="1" applyAlignment="1">
      <alignment horizontal="left" vertical="center" wrapText="1"/>
    </xf>
    <xf numFmtId="0" fontId="21" fillId="0" borderId="8" xfId="0" applyFont="1" applyBorder="1" applyAlignment="1">
      <alignment horizontal="left" vertical="center" wrapText="1"/>
    </xf>
    <xf numFmtId="0" fontId="21" fillId="0" borderId="9" xfId="0" applyFont="1" applyBorder="1" applyAlignment="1">
      <alignment horizontal="left" vertical="center" wrapText="1"/>
    </xf>
    <xf numFmtId="0" fontId="21" fillId="0" borderId="7" xfId="0" applyFont="1" applyBorder="1" applyAlignment="1">
      <alignment horizontal="center" vertical="center" wrapText="1"/>
    </xf>
    <xf numFmtId="0" fontId="21" fillId="0" borderId="9" xfId="0" applyFont="1" applyBorder="1" applyAlignment="1">
      <alignment horizontal="center" vertical="center" wrapText="1"/>
    </xf>
    <xf numFmtId="4" fontId="21" fillId="0" borderId="7" xfId="0" applyNumberFormat="1" applyFont="1" applyBorder="1" applyAlignment="1">
      <alignment horizontal="center" vertical="center" wrapText="1"/>
    </xf>
    <xf numFmtId="4" fontId="21" fillId="0" borderId="9" xfId="0" applyNumberFormat="1" applyFont="1" applyBorder="1" applyAlignment="1">
      <alignment horizontal="center" vertical="center" wrapText="1"/>
    </xf>
    <xf numFmtId="0" fontId="21" fillId="3" borderId="7" xfId="0" applyFont="1" applyFill="1" applyBorder="1" applyAlignment="1">
      <alignment horizontal="left" vertical="center" wrapText="1"/>
    </xf>
    <xf numFmtId="0" fontId="21" fillId="3" borderId="8" xfId="0" applyFont="1" applyFill="1" applyBorder="1" applyAlignment="1">
      <alignment horizontal="left" vertical="center" wrapText="1"/>
    </xf>
    <xf numFmtId="0" fontId="21" fillId="3" borderId="9" xfId="0" applyFont="1" applyFill="1" applyBorder="1" applyAlignment="1">
      <alignment horizontal="left" vertical="center" wrapText="1"/>
    </xf>
    <xf numFmtId="0" fontId="21" fillId="3" borderId="7" xfId="0" applyFont="1" applyFill="1" applyBorder="1" applyAlignment="1">
      <alignment horizontal="center" vertical="center" wrapText="1"/>
    </xf>
    <xf numFmtId="0" fontId="21" fillId="3" borderId="9" xfId="0" applyFont="1" applyFill="1" applyBorder="1" applyAlignment="1">
      <alignment horizontal="center" vertical="center" wrapText="1"/>
    </xf>
    <xf numFmtId="4" fontId="21" fillId="3" borderId="7" xfId="0" applyNumberFormat="1" applyFont="1" applyFill="1" applyBorder="1" applyAlignment="1">
      <alignment horizontal="center" vertical="center" wrapText="1"/>
    </xf>
    <xf numFmtId="4" fontId="21" fillId="3" borderId="9" xfId="0" applyNumberFormat="1" applyFont="1" applyFill="1" applyBorder="1" applyAlignment="1">
      <alignment horizontal="center" vertical="center" wrapText="1"/>
    </xf>
    <xf numFmtId="0" fontId="21" fillId="0" borderId="1" xfId="0" applyFont="1" applyBorder="1" applyAlignment="1">
      <alignment horizontal="left" vertical="center" wrapText="1"/>
    </xf>
    <xf numFmtId="0" fontId="17" fillId="0" borderId="1" xfId="0" applyFont="1" applyBorder="1" applyAlignment="1">
      <alignment horizontal="left" vertical="top" wrapText="1"/>
    </xf>
    <xf numFmtId="0" fontId="16" fillId="3" borderId="1" xfId="0" applyFont="1" applyFill="1" applyBorder="1" applyAlignment="1">
      <alignment horizontal="left" vertical="top" wrapText="1"/>
    </xf>
    <xf numFmtId="0" fontId="23" fillId="2" borderId="1" xfId="0" applyFont="1" applyFill="1" applyBorder="1" applyAlignment="1">
      <alignment horizontal="left" vertical="center" wrapText="1"/>
    </xf>
    <xf numFmtId="0" fontId="20" fillId="0" borderId="1" xfId="0" applyFont="1" applyBorder="1" applyAlignment="1">
      <alignment vertical="center" wrapText="1"/>
    </xf>
    <xf numFmtId="168" fontId="20" fillId="0" borderId="1" xfId="0" applyNumberFormat="1" applyFont="1" applyBorder="1" applyAlignment="1">
      <alignment horizontal="center" vertical="center" wrapText="1"/>
    </xf>
    <xf numFmtId="165" fontId="21" fillId="0" borderId="1" xfId="2" applyNumberFormat="1" applyFont="1" applyBorder="1" applyAlignment="1">
      <alignment horizontal="center" vertical="center" wrapText="1"/>
    </xf>
    <xf numFmtId="0" fontId="23" fillId="2" borderId="11"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10"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1" fillId="3" borderId="1" xfId="0" applyFont="1" applyFill="1" applyBorder="1" applyAlignment="1">
      <alignment vertical="center" wrapText="1"/>
    </xf>
    <xf numFmtId="0" fontId="21" fillId="3" borderId="1" xfId="0" applyFont="1" applyFill="1" applyBorder="1" applyAlignment="1">
      <alignment horizontal="center" vertical="center" wrapText="1"/>
    </xf>
    <xf numFmtId="168" fontId="21" fillId="3" borderId="13" xfId="0" applyNumberFormat="1" applyFont="1" applyFill="1" applyBorder="1" applyAlignment="1">
      <alignment horizontal="center" vertical="center" wrapText="1"/>
    </xf>
    <xf numFmtId="165" fontId="21" fillId="0" borderId="13" xfId="2" applyNumberFormat="1" applyFont="1" applyBorder="1" applyAlignment="1">
      <alignment horizontal="center" vertical="center" wrapText="1"/>
    </xf>
    <xf numFmtId="0" fontId="21" fillId="0" borderId="1" xfId="0" applyFont="1" applyBorder="1" applyAlignment="1">
      <alignment vertical="center" wrapText="1"/>
    </xf>
    <xf numFmtId="168" fontId="21" fillId="0" borderId="13" xfId="0" applyNumberFormat="1" applyFont="1" applyBorder="1" applyAlignment="1">
      <alignment horizontal="center" vertical="center" wrapText="1"/>
    </xf>
    <xf numFmtId="0" fontId="21" fillId="0" borderId="14" xfId="0" applyFont="1" applyBorder="1" applyAlignment="1">
      <alignment vertical="center" wrapText="1"/>
    </xf>
    <xf numFmtId="0" fontId="21" fillId="0" borderId="13" xfId="0" applyFont="1" applyBorder="1" applyAlignment="1">
      <alignment vertical="center" wrapText="1"/>
    </xf>
    <xf numFmtId="4" fontId="21" fillId="0" borderId="8" xfId="0" applyNumberFormat="1" applyFont="1" applyBorder="1" applyAlignment="1">
      <alignment horizontal="center" vertical="center" wrapText="1"/>
    </xf>
    <xf numFmtId="0" fontId="21" fillId="0" borderId="8" xfId="0" applyFont="1" applyBorder="1" applyAlignment="1">
      <alignment horizontal="center" vertical="center" wrapText="1"/>
    </xf>
    <xf numFmtId="0" fontId="21" fillId="3" borderId="1" xfId="0" applyFont="1" applyFill="1" applyBorder="1" applyAlignment="1">
      <alignment horizontal="left" vertical="center" wrapText="1"/>
    </xf>
    <xf numFmtId="0" fontId="16" fillId="0" borderId="0" xfId="0" applyFont="1" applyAlignment="1">
      <alignment horizontal="left"/>
    </xf>
    <xf numFmtId="0" fontId="16" fillId="0" borderId="0" xfId="0" applyFont="1" applyAlignment="1">
      <alignment horizontal="left" vertical="top"/>
    </xf>
    <xf numFmtId="167" fontId="16" fillId="3" borderId="0" xfId="0" applyNumberFormat="1" applyFont="1" applyFill="1" applyAlignment="1">
      <alignment horizontal="center" vertical="top"/>
    </xf>
    <xf numFmtId="0" fontId="23" fillId="2" borderId="1" xfId="0" applyFont="1" applyFill="1" applyBorder="1" applyAlignment="1">
      <alignment horizontal="center" vertical="center" wrapText="1"/>
    </xf>
    <xf numFmtId="0" fontId="21" fillId="3" borderId="1" xfId="0" applyFont="1" applyFill="1" applyBorder="1" applyAlignment="1">
      <alignment horizontal="left" vertical="top" wrapText="1"/>
    </xf>
    <xf numFmtId="3" fontId="21" fillId="0" borderId="1" xfId="0" applyNumberFormat="1" applyFont="1" applyBorder="1" applyAlignment="1">
      <alignment horizontal="center" vertical="center" wrapText="1"/>
    </xf>
    <xf numFmtId="1" fontId="21" fillId="0" borderId="1" xfId="0" applyNumberFormat="1" applyFont="1" applyBorder="1" applyAlignment="1">
      <alignment horizontal="center" vertical="center"/>
    </xf>
    <xf numFmtId="0" fontId="21" fillId="5" borderId="1" xfId="0" applyFont="1" applyFill="1" applyBorder="1" applyAlignment="1">
      <alignment horizontal="center" vertical="center" wrapText="1"/>
    </xf>
    <xf numFmtId="0" fontId="21" fillId="0" borderId="1" xfId="0" applyFont="1" applyBorder="1" applyAlignment="1">
      <alignment horizontal="left"/>
    </xf>
    <xf numFmtId="0" fontId="21" fillId="0" borderId="1" xfId="0" applyFont="1" applyBorder="1" applyAlignment="1">
      <alignment horizontal="center" vertical="center" wrapText="1"/>
    </xf>
    <xf numFmtId="0" fontId="16" fillId="0" borderId="0" xfId="0" applyFont="1" applyAlignment="1">
      <alignment horizontal="center" vertical="top"/>
    </xf>
    <xf numFmtId="167" fontId="16" fillId="0" borderId="0" xfId="0" applyNumberFormat="1" applyFont="1" applyAlignment="1">
      <alignment horizontal="center" vertical="top"/>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0" xfId="0" applyFont="1" applyAlignment="1">
      <alignment horizontal="center" vertical="center"/>
    </xf>
    <xf numFmtId="0" fontId="21" fillId="3" borderId="7" xfId="0" applyFont="1" applyFill="1" applyBorder="1" applyAlignment="1">
      <alignment horizontal="left"/>
    </xf>
    <xf numFmtId="0" fontId="20" fillId="0" borderId="1" xfId="0" applyFont="1" applyBorder="1" applyAlignment="1">
      <alignment horizontal="center" vertical="center" wrapText="1"/>
    </xf>
    <xf numFmtId="0" fontId="20" fillId="0" borderId="7" xfId="0" applyFont="1" applyBorder="1" applyAlignment="1">
      <alignment horizontal="center" vertical="center" wrapText="1"/>
    </xf>
    <xf numFmtId="0" fontId="17" fillId="0" borderId="1" xfId="0" applyFont="1" applyBorder="1" applyAlignment="1">
      <alignment horizontal="left" vertical="center" wrapText="1"/>
    </xf>
    <xf numFmtId="0" fontId="21" fillId="3" borderId="1" xfId="0" applyFont="1" applyFill="1" applyBorder="1" applyAlignment="1">
      <alignment horizontal="center" vertical="center"/>
    </xf>
    <xf numFmtId="0" fontId="16" fillId="6" borderId="7" xfId="0" applyFont="1" applyFill="1" applyBorder="1" applyAlignment="1">
      <alignment horizontal="center"/>
    </xf>
    <xf numFmtId="0" fontId="16" fillId="6" borderId="9" xfId="0" applyFont="1" applyFill="1" applyBorder="1" applyAlignment="1">
      <alignment horizontal="center"/>
    </xf>
    <xf numFmtId="0" fontId="17" fillId="4" borderId="7" xfId="0" applyFont="1" applyFill="1" applyBorder="1" applyAlignment="1">
      <alignment horizontal="center" vertical="center"/>
    </xf>
    <xf numFmtId="0" fontId="17" fillId="4" borderId="9" xfId="0" applyFont="1" applyFill="1" applyBorder="1" applyAlignment="1">
      <alignment horizontal="center" vertical="center"/>
    </xf>
    <xf numFmtId="0" fontId="17" fillId="4" borderId="8" xfId="0" applyFont="1" applyFill="1" applyBorder="1" applyAlignment="1">
      <alignment horizontal="center" vertical="center"/>
    </xf>
    <xf numFmtId="0" fontId="16" fillId="4" borderId="7" xfId="0" applyFont="1" applyFill="1" applyBorder="1" applyAlignment="1">
      <alignment horizontal="center" vertical="center"/>
    </xf>
    <xf numFmtId="0" fontId="16" fillId="4" borderId="9" xfId="0" applyFont="1" applyFill="1" applyBorder="1" applyAlignment="1">
      <alignment horizontal="center" vertical="center"/>
    </xf>
    <xf numFmtId="0" fontId="17" fillId="4" borderId="1" xfId="0" applyFont="1" applyFill="1" applyBorder="1" applyAlignment="1">
      <alignment horizontal="center" vertical="center"/>
    </xf>
    <xf numFmtId="0" fontId="20" fillId="0" borderId="3" xfId="0" applyFont="1" applyBorder="1" applyAlignment="1">
      <alignment horizontal="center" wrapText="1"/>
    </xf>
    <xf numFmtId="0" fontId="17" fillId="0" borderId="7" xfId="0" applyFont="1" applyBorder="1" applyAlignment="1">
      <alignment horizontal="left" vertical="center" wrapText="1"/>
    </xf>
    <xf numFmtId="0" fontId="17" fillId="0" borderId="8" xfId="0" applyFont="1" applyBorder="1" applyAlignment="1">
      <alignment horizontal="left" vertical="center" wrapText="1"/>
    </xf>
    <xf numFmtId="0" fontId="17" fillId="0" borderId="9" xfId="0" applyFont="1" applyBorder="1" applyAlignment="1">
      <alignment horizontal="left" vertical="center" wrapText="1"/>
    </xf>
    <xf numFmtId="0" fontId="21" fillId="3" borderId="2" xfId="0" applyFont="1" applyFill="1" applyBorder="1" applyAlignment="1">
      <alignment horizontal="left"/>
    </xf>
    <xf numFmtId="0" fontId="21" fillId="3" borderId="3" xfId="0" applyFont="1" applyFill="1" applyBorder="1" applyAlignment="1">
      <alignment horizontal="left"/>
    </xf>
    <xf numFmtId="0" fontId="21" fillId="3" borderId="12" xfId="0" applyFont="1" applyFill="1" applyBorder="1" applyAlignment="1">
      <alignment horizontal="left"/>
    </xf>
    <xf numFmtId="0" fontId="21" fillId="3" borderId="11" xfId="0" applyFont="1" applyFill="1" applyBorder="1" applyAlignment="1">
      <alignment horizontal="left"/>
    </xf>
    <xf numFmtId="0" fontId="21" fillId="3" borderId="0" xfId="0" applyFont="1" applyFill="1" applyAlignment="1">
      <alignment horizontal="left"/>
    </xf>
    <xf numFmtId="0" fontId="21" fillId="3" borderId="10" xfId="0" applyFont="1" applyFill="1" applyBorder="1" applyAlignment="1">
      <alignment horizontal="left"/>
    </xf>
    <xf numFmtId="0" fontId="21" fillId="3" borderId="4" xfId="0" applyFont="1" applyFill="1" applyBorder="1" applyAlignment="1">
      <alignment horizontal="left"/>
    </xf>
    <xf numFmtId="0" fontId="21" fillId="3" borderId="5" xfId="0" applyFont="1" applyFill="1" applyBorder="1" applyAlignment="1">
      <alignment horizontal="left"/>
    </xf>
    <xf numFmtId="0" fontId="21" fillId="3" borderId="6" xfId="0" applyFont="1" applyFill="1" applyBorder="1" applyAlignment="1">
      <alignment horizontal="left"/>
    </xf>
    <xf numFmtId="0" fontId="17" fillId="0" borderId="7" xfId="0" applyFont="1" applyBorder="1" applyAlignment="1">
      <alignment horizontal="left" vertical="center"/>
    </xf>
    <xf numFmtId="0" fontId="17" fillId="0" borderId="8" xfId="0" applyFont="1" applyBorder="1" applyAlignment="1">
      <alignment horizontal="left" vertical="center"/>
    </xf>
    <xf numFmtId="0" fontId="17" fillId="0" borderId="9" xfId="0" applyFont="1" applyBorder="1" applyAlignment="1">
      <alignment horizontal="left" vertical="center"/>
    </xf>
    <xf numFmtId="0" fontId="21" fillId="3" borderId="2" xfId="0" applyFont="1" applyFill="1" applyBorder="1" applyAlignment="1">
      <alignment horizontal="left" vertical="top"/>
    </xf>
    <xf numFmtId="0" fontId="16" fillId="3" borderId="1" xfId="0" applyFont="1" applyFill="1" applyBorder="1" applyAlignment="1">
      <alignment horizontal="left" vertical="top"/>
    </xf>
    <xf numFmtId="0" fontId="20" fillId="4" borderId="1" xfId="0" applyFont="1" applyFill="1" applyBorder="1" applyAlignment="1">
      <alignment horizontal="left" vertical="center" wrapText="1"/>
    </xf>
    <xf numFmtId="0" fontId="21" fillId="7" borderId="15" xfId="0" applyFont="1" applyFill="1" applyBorder="1" applyAlignment="1">
      <alignment horizontal="center" vertical="center" wrapText="1"/>
    </xf>
    <xf numFmtId="0" fontId="21" fillId="7" borderId="16" xfId="0" applyFont="1" applyFill="1" applyBorder="1" applyAlignment="1">
      <alignment horizontal="center" vertical="center" wrapText="1"/>
    </xf>
    <xf numFmtId="0" fontId="21" fillId="5" borderId="7" xfId="0" applyFont="1" applyFill="1" applyBorder="1" applyAlignment="1">
      <alignment horizontal="center" vertical="center" wrapText="1"/>
    </xf>
    <xf numFmtId="0" fontId="21" fillId="5" borderId="9" xfId="0" applyFont="1" applyFill="1" applyBorder="1" applyAlignment="1">
      <alignment horizontal="center" vertical="center" wrapText="1"/>
    </xf>
    <xf numFmtId="0" fontId="6" fillId="0" borderId="1" xfId="0" applyFont="1" applyBorder="1" applyAlignment="1">
      <alignment horizontal="left" vertical="center" wrapText="1"/>
    </xf>
    <xf numFmtId="0" fontId="21" fillId="5" borderId="1" xfId="0" applyFont="1" applyFill="1" applyBorder="1" applyAlignment="1">
      <alignment horizontal="left" vertical="center" wrapText="1"/>
    </xf>
    <xf numFmtId="0" fontId="21" fillId="5" borderId="7" xfId="0" applyFont="1" applyFill="1" applyBorder="1" applyAlignment="1">
      <alignment horizontal="left" vertical="center" wrapText="1"/>
    </xf>
    <xf numFmtId="0" fontId="21" fillId="5" borderId="8" xfId="0" applyFont="1" applyFill="1" applyBorder="1" applyAlignment="1">
      <alignment horizontal="left" vertical="center" wrapText="1"/>
    </xf>
    <xf numFmtId="0" fontId="21" fillId="5" borderId="9" xfId="0" applyFont="1" applyFill="1" applyBorder="1" applyAlignment="1">
      <alignment horizontal="left" vertical="center" wrapText="1"/>
    </xf>
    <xf numFmtId="0" fontId="21" fillId="5" borderId="2" xfId="0" applyFont="1" applyFill="1" applyBorder="1" applyAlignment="1">
      <alignment horizontal="left" vertical="center" wrapText="1"/>
    </xf>
    <xf numFmtId="0" fontId="21" fillId="5" borderId="3" xfId="0" applyFont="1" applyFill="1" applyBorder="1" applyAlignment="1">
      <alignment horizontal="left" vertical="center" wrapText="1"/>
    </xf>
    <xf numFmtId="0" fontId="21" fillId="5" borderId="12" xfId="0" applyFont="1" applyFill="1" applyBorder="1" applyAlignment="1">
      <alignment horizontal="left" vertical="center" wrapText="1"/>
    </xf>
    <xf numFmtId="0" fontId="17" fillId="0" borderId="4" xfId="0" applyFont="1" applyBorder="1" applyAlignment="1">
      <alignment horizontal="left" vertical="center" wrapText="1"/>
    </xf>
    <xf numFmtId="0" fontId="17" fillId="0" borderId="5" xfId="0" applyFont="1" applyBorder="1" applyAlignment="1">
      <alignment horizontal="left" vertical="center" wrapText="1"/>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2" xfId="0" applyFont="1" applyBorder="1" applyAlignment="1">
      <alignment horizontal="left"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2" xfId="0" applyFont="1" applyBorder="1" applyAlignment="1">
      <alignment horizontal="left" vertical="center" wrapText="1"/>
    </xf>
    <xf numFmtId="0" fontId="20" fillId="0" borderId="12" xfId="0" applyFont="1" applyBorder="1" applyAlignment="1">
      <alignment horizontal="left" vertical="center" wrapText="1"/>
    </xf>
    <xf numFmtId="0" fontId="20" fillId="0" borderId="11" xfId="0" applyFont="1" applyBorder="1" applyAlignment="1">
      <alignment horizontal="left" vertical="center" wrapText="1"/>
    </xf>
    <xf numFmtId="0" fontId="20" fillId="0" borderId="10" xfId="0" applyFont="1" applyBorder="1" applyAlignment="1">
      <alignment horizontal="left"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7" xfId="0" applyFont="1" applyBorder="1" applyAlignment="1">
      <alignment horizontal="center" vertical="center" wrapText="1"/>
    </xf>
    <xf numFmtId="0" fontId="29" fillId="0" borderId="0" xfId="0" applyFont="1" applyAlignment="1">
      <alignment horizontal="left" vertical="top" wrapText="1"/>
    </xf>
    <xf numFmtId="0" fontId="16" fillId="3" borderId="14" xfId="0" applyFont="1" applyFill="1" applyBorder="1" applyAlignment="1">
      <alignment horizontal="left" vertical="top"/>
    </xf>
    <xf numFmtId="0" fontId="20" fillId="0" borderId="1" xfId="0" applyFont="1" applyBorder="1" applyAlignment="1">
      <alignment horizontal="left" vertical="center" wrapText="1"/>
    </xf>
    <xf numFmtId="0" fontId="20" fillId="0" borderId="14" xfId="0" applyFont="1" applyBorder="1" applyAlignment="1">
      <alignment horizontal="center" vertical="center" wrapText="1"/>
    </xf>
    <xf numFmtId="0" fontId="20" fillId="0" borderId="9" xfId="0" applyFont="1" applyBorder="1" applyAlignment="1">
      <alignment horizontal="center" vertical="center" wrapText="1"/>
    </xf>
    <xf numFmtId="0" fontId="22" fillId="0" borderId="2" xfId="0" applyFont="1" applyBorder="1" applyAlignment="1">
      <alignment horizontal="right" vertical="top" wrapText="1"/>
    </xf>
    <xf numFmtId="0" fontId="22" fillId="0" borderId="3" xfId="0" applyFont="1" applyBorder="1" applyAlignment="1">
      <alignment horizontal="right" vertical="top" wrapText="1"/>
    </xf>
    <xf numFmtId="0" fontId="22" fillId="0" borderId="12" xfId="0" applyFont="1" applyBorder="1" applyAlignment="1">
      <alignment horizontal="right" vertical="top" wrapText="1"/>
    </xf>
    <xf numFmtId="0" fontId="17" fillId="0" borderId="1" xfId="0" applyFont="1" applyBorder="1" applyAlignment="1">
      <alignment horizontal="center"/>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0" fontId="16" fillId="3" borderId="12" xfId="0" applyFont="1" applyFill="1" applyBorder="1" applyAlignment="1">
      <alignment horizontal="left" vertical="top"/>
    </xf>
    <xf numFmtId="0" fontId="16" fillId="3" borderId="11" xfId="0" applyFont="1" applyFill="1" applyBorder="1" applyAlignment="1">
      <alignment horizontal="left" vertical="top"/>
    </xf>
    <xf numFmtId="0" fontId="16" fillId="3" borderId="0" xfId="0" applyFont="1" applyFill="1" applyAlignment="1">
      <alignment horizontal="left" vertical="top"/>
    </xf>
    <xf numFmtId="0" fontId="16" fillId="3" borderId="10" xfId="0" applyFont="1" applyFill="1" applyBorder="1" applyAlignment="1">
      <alignment horizontal="left" vertical="top"/>
    </xf>
    <xf numFmtId="0" fontId="16" fillId="3" borderId="4" xfId="0" applyFont="1" applyFill="1" applyBorder="1" applyAlignment="1">
      <alignment horizontal="left" vertical="top"/>
    </xf>
    <xf numFmtId="0" fontId="16" fillId="3" borderId="5" xfId="0" applyFont="1" applyFill="1" applyBorder="1" applyAlignment="1">
      <alignment horizontal="left" vertical="top"/>
    </xf>
    <xf numFmtId="0" fontId="16" fillId="3" borderId="6" xfId="0" applyFont="1" applyFill="1" applyBorder="1" applyAlignment="1">
      <alignment horizontal="left" vertical="top"/>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6" fillId="0" borderId="1" xfId="0" applyFont="1" applyBorder="1" applyAlignment="1">
      <alignment horizontal="center" vertical="center"/>
    </xf>
    <xf numFmtId="0" fontId="16" fillId="0" borderId="0" xfId="0" applyFont="1" applyAlignment="1">
      <alignment horizontal="left" wrapText="1"/>
    </xf>
    <xf numFmtId="0" fontId="17" fillId="0" borderId="5" xfId="0" applyFont="1" applyBorder="1" applyAlignment="1">
      <alignment horizontal="center"/>
    </xf>
    <xf numFmtId="0" fontId="16" fillId="3" borderId="2" xfId="0" applyFont="1" applyFill="1" applyBorder="1" applyAlignment="1">
      <alignment horizontal="left" vertical="top" wrapText="1"/>
    </xf>
    <xf numFmtId="0" fontId="16" fillId="3" borderId="3" xfId="0" applyFont="1" applyFill="1" applyBorder="1" applyAlignment="1">
      <alignment horizontal="left" vertical="top" wrapText="1"/>
    </xf>
    <xf numFmtId="0" fontId="16" fillId="3" borderId="12" xfId="0" applyFont="1" applyFill="1" applyBorder="1" applyAlignment="1">
      <alignment horizontal="left" vertical="top" wrapText="1"/>
    </xf>
    <xf numFmtId="0" fontId="16" fillId="3" borderId="11" xfId="0" applyFont="1" applyFill="1" applyBorder="1" applyAlignment="1">
      <alignment horizontal="left" vertical="top" wrapText="1"/>
    </xf>
    <xf numFmtId="0" fontId="16" fillId="3" borderId="0" xfId="0" applyFont="1" applyFill="1" applyAlignment="1">
      <alignment horizontal="left" vertical="top" wrapText="1"/>
    </xf>
    <xf numFmtId="0" fontId="16" fillId="3" borderId="10" xfId="0" applyFont="1" applyFill="1" applyBorder="1" applyAlignment="1">
      <alignment horizontal="left" vertical="top" wrapText="1"/>
    </xf>
    <xf numFmtId="0" fontId="16" fillId="3" borderId="4" xfId="0" applyFont="1" applyFill="1" applyBorder="1" applyAlignment="1">
      <alignment horizontal="left" vertical="top" wrapText="1"/>
    </xf>
    <xf numFmtId="0" fontId="16" fillId="3" borderId="5" xfId="0" applyFont="1" applyFill="1" applyBorder="1" applyAlignment="1">
      <alignment horizontal="left" vertical="top" wrapText="1"/>
    </xf>
    <xf numFmtId="0" fontId="16" fillId="3" borderId="6" xfId="0" applyFont="1" applyFill="1" applyBorder="1" applyAlignment="1">
      <alignment horizontal="left" vertical="top" wrapText="1"/>
    </xf>
    <xf numFmtId="164" fontId="16" fillId="3" borderId="3" xfId="1" applyNumberFormat="1" applyFont="1" applyFill="1" applyBorder="1" applyAlignmen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HCl!$B$6</c:f>
              <c:strCache>
                <c:ptCount val="1"/>
                <c:pt idx="0">
                  <c:v>1/2 hourly HCl ELV</c:v>
                </c:pt>
              </c:strCache>
            </c:strRef>
          </c:tx>
          <c:spPr>
            <a:ln>
              <a:prstDash val="dash"/>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HCl!$B$7:$B$18</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F0E0-4258-A977-8E236E43215E}"/>
            </c:ext>
          </c:extLst>
        </c:ser>
        <c:ser>
          <c:idx val="1"/>
          <c:order val="1"/>
          <c:tx>
            <c:strRef>
              <c:f>HCl!$C$6</c:f>
              <c:strCache>
                <c:ptCount val="1"/>
                <c:pt idx="0">
                  <c:v>Monthly 1/2 hourly mean</c:v>
                </c:pt>
              </c:strCache>
            </c:strRef>
          </c:tx>
          <c:spPr>
            <a:ln w="15875"/>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HCl!$C$7:$C$18</c:f>
              <c:numCache>
                <c:formatCode>General</c:formatCode>
                <c:ptCount val="12"/>
              </c:numCache>
            </c:numRef>
          </c:val>
          <c:smooth val="0"/>
          <c:extLst>
            <c:ext xmlns:c16="http://schemas.microsoft.com/office/drawing/2014/chart" uri="{C3380CC4-5D6E-409C-BE32-E72D297353CC}">
              <c16:uniqueId val="{00000001-F0E0-4258-A977-8E236E43215E}"/>
            </c:ext>
          </c:extLst>
        </c:ser>
        <c:ser>
          <c:idx val="2"/>
          <c:order val="2"/>
          <c:tx>
            <c:strRef>
              <c:f>HCl!$D$6</c:f>
              <c:strCache>
                <c:ptCount val="1"/>
                <c:pt idx="0">
                  <c:v>Highest 1/2 hourly maximum</c:v>
                </c:pt>
              </c:strCache>
            </c:strRef>
          </c:tx>
          <c:spPr>
            <a:ln>
              <a:noFill/>
            </a:ln>
          </c:spPr>
          <c:marker>
            <c:symbol val="square"/>
            <c:size val="5"/>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HCl!$D$7:$D$18</c:f>
              <c:numCache>
                <c:formatCode>General</c:formatCode>
                <c:ptCount val="12"/>
              </c:numCache>
            </c:numRef>
          </c:val>
          <c:smooth val="0"/>
          <c:extLst>
            <c:ext xmlns:c16="http://schemas.microsoft.com/office/drawing/2014/chart" uri="{C3380CC4-5D6E-409C-BE32-E72D297353CC}">
              <c16:uniqueId val="{00000002-F0E0-4258-A977-8E236E43215E}"/>
            </c:ext>
          </c:extLst>
        </c:ser>
        <c:ser>
          <c:idx val="3"/>
          <c:order val="3"/>
          <c:tx>
            <c:strRef>
              <c:f>HCl!$E$6</c:f>
              <c:strCache>
                <c:ptCount val="1"/>
                <c:pt idx="0">
                  <c:v>Daily HCl ELV</c:v>
                </c:pt>
              </c:strCache>
            </c:strRef>
          </c:tx>
          <c:spPr>
            <a:ln>
              <a:prstDash val="dash"/>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F0E0-4258-A977-8E236E43215E}"/>
            </c:ext>
          </c:extLst>
        </c:ser>
        <c:ser>
          <c:idx val="4"/>
          <c:order val="4"/>
          <c:tx>
            <c:strRef>
              <c:f>HCl!$F$6</c:f>
              <c:strCache>
                <c:ptCount val="1"/>
                <c:pt idx="0">
                  <c:v>Monthly daily mean</c:v>
                </c:pt>
              </c:strCache>
            </c:strRef>
          </c:tx>
          <c:spPr>
            <a:ln w="15875">
              <a:prstDash val="dash"/>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HCl!$F$7:$F$18</c:f>
              <c:numCache>
                <c:formatCode>General</c:formatCode>
                <c:ptCount val="12"/>
              </c:numCache>
            </c:numRef>
          </c:val>
          <c:smooth val="0"/>
          <c:extLst>
            <c:ext xmlns:c16="http://schemas.microsoft.com/office/drawing/2014/chart" uri="{C3380CC4-5D6E-409C-BE32-E72D297353CC}">
              <c16:uniqueId val="{00000004-F0E0-4258-A977-8E236E43215E}"/>
            </c:ext>
          </c:extLst>
        </c:ser>
        <c:ser>
          <c:idx val="5"/>
          <c:order val="5"/>
          <c:tx>
            <c:strRef>
              <c:f>HCl!$G$6</c:f>
              <c:strCache>
                <c:ptCount val="1"/>
                <c:pt idx="0">
                  <c:v>Highest daily maximum</c:v>
                </c:pt>
              </c:strCache>
            </c:strRef>
          </c:tx>
          <c:spPr>
            <a:ln w="12700">
              <a:noFill/>
              <a:prstDash val="solid"/>
            </a:ln>
          </c:spPr>
          <c:marker>
            <c:symbol val="triangle"/>
            <c:size val="5"/>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HCl!$G$7:$G$18</c:f>
              <c:numCache>
                <c:formatCode>General</c:formatCode>
                <c:ptCount val="12"/>
              </c:numCache>
            </c:numRef>
          </c:val>
          <c:smooth val="0"/>
          <c:extLst>
            <c:ext xmlns:c16="http://schemas.microsoft.com/office/drawing/2014/chart" uri="{C3380CC4-5D6E-409C-BE32-E72D297353CC}">
              <c16:uniqueId val="{00000005-F0E0-4258-A977-8E236E43215E}"/>
            </c:ext>
          </c:extLst>
        </c:ser>
        <c:dLbls>
          <c:showLegendKey val="0"/>
          <c:showVal val="0"/>
          <c:showCatName val="0"/>
          <c:showSerName val="0"/>
          <c:showPercent val="0"/>
          <c:showBubbleSize val="0"/>
        </c:dLbls>
        <c:smooth val="0"/>
        <c:axId val="2017198880"/>
        <c:axId val="1"/>
      </c:lineChart>
      <c:catAx>
        <c:axId val="2017198880"/>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2017198880"/>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'SO2'!$B$6</c:f>
              <c:strCache>
                <c:ptCount val="1"/>
                <c:pt idx="0">
                  <c:v>1/2 hourly SO2 ELV</c:v>
                </c:pt>
              </c:strCache>
            </c:strRef>
          </c:tx>
          <c:spPr>
            <a:ln>
              <a:prstDash val="dash"/>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'SO2'!$B$7:$B$18</c:f>
              <c:numCache>
                <c:formatCode>General</c:formatCode>
                <c:ptCount val="12"/>
                <c:pt idx="0">
                  <c:v>200</c:v>
                </c:pt>
                <c:pt idx="1">
                  <c:v>200</c:v>
                </c:pt>
                <c:pt idx="2">
                  <c:v>200</c:v>
                </c:pt>
                <c:pt idx="3">
                  <c:v>200</c:v>
                </c:pt>
                <c:pt idx="4">
                  <c:v>200</c:v>
                </c:pt>
                <c:pt idx="5">
                  <c:v>200</c:v>
                </c:pt>
                <c:pt idx="6">
                  <c:v>200</c:v>
                </c:pt>
                <c:pt idx="7">
                  <c:v>200</c:v>
                </c:pt>
                <c:pt idx="8">
                  <c:v>200</c:v>
                </c:pt>
                <c:pt idx="9">
                  <c:v>200</c:v>
                </c:pt>
                <c:pt idx="10">
                  <c:v>200</c:v>
                </c:pt>
                <c:pt idx="11">
                  <c:v>200</c:v>
                </c:pt>
              </c:numCache>
            </c:numRef>
          </c:val>
          <c:smooth val="0"/>
          <c:extLst>
            <c:ext xmlns:c16="http://schemas.microsoft.com/office/drawing/2014/chart" uri="{C3380CC4-5D6E-409C-BE32-E72D297353CC}">
              <c16:uniqueId val="{00000000-E222-46D9-A3E1-910CCCB56255}"/>
            </c:ext>
          </c:extLst>
        </c:ser>
        <c:ser>
          <c:idx val="1"/>
          <c:order val="1"/>
          <c:tx>
            <c:strRef>
              <c:f>'SO2'!$C$6</c:f>
              <c:strCache>
                <c:ptCount val="1"/>
                <c:pt idx="0">
                  <c:v>Monthly 1/2 hourly mean</c:v>
                </c:pt>
              </c:strCache>
            </c:strRef>
          </c:tx>
          <c:spPr>
            <a:ln w="15875"/>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'SO2'!$C$7:$C$18</c:f>
              <c:numCache>
                <c:formatCode>General</c:formatCode>
                <c:ptCount val="12"/>
              </c:numCache>
            </c:numRef>
          </c:val>
          <c:smooth val="0"/>
          <c:extLst>
            <c:ext xmlns:c16="http://schemas.microsoft.com/office/drawing/2014/chart" uri="{C3380CC4-5D6E-409C-BE32-E72D297353CC}">
              <c16:uniqueId val="{00000001-E222-46D9-A3E1-910CCCB56255}"/>
            </c:ext>
          </c:extLst>
        </c:ser>
        <c:ser>
          <c:idx val="2"/>
          <c:order val="2"/>
          <c:tx>
            <c:strRef>
              <c:f>'SO2'!$D$6</c:f>
              <c:strCache>
                <c:ptCount val="1"/>
                <c:pt idx="0">
                  <c:v>Highest 1/2 hourly maximum</c:v>
                </c:pt>
              </c:strCache>
            </c:strRef>
          </c:tx>
          <c:spPr>
            <a:ln>
              <a:noFill/>
            </a:ln>
          </c:spPr>
          <c:marker>
            <c:symbol val="square"/>
            <c:size val="5"/>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'SO2'!$D$7:$D$18</c:f>
              <c:numCache>
                <c:formatCode>General</c:formatCode>
                <c:ptCount val="12"/>
              </c:numCache>
            </c:numRef>
          </c:val>
          <c:smooth val="0"/>
          <c:extLst>
            <c:ext xmlns:c16="http://schemas.microsoft.com/office/drawing/2014/chart" uri="{C3380CC4-5D6E-409C-BE32-E72D297353CC}">
              <c16:uniqueId val="{00000002-E222-46D9-A3E1-910CCCB56255}"/>
            </c:ext>
          </c:extLst>
        </c:ser>
        <c:ser>
          <c:idx val="3"/>
          <c:order val="3"/>
          <c:tx>
            <c:strRef>
              <c:f>'SO2'!$E$6</c:f>
              <c:strCache>
                <c:ptCount val="1"/>
                <c:pt idx="0">
                  <c:v>Daily SO2 ELV</c:v>
                </c:pt>
              </c:strCache>
            </c:strRef>
          </c:tx>
          <c:spPr>
            <a:ln>
              <a:prstDash val="dash"/>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'SO2'!$E$7:$E$18</c:f>
              <c:numCache>
                <c:formatCode>General</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c:ext xmlns:c16="http://schemas.microsoft.com/office/drawing/2014/chart" uri="{C3380CC4-5D6E-409C-BE32-E72D297353CC}">
              <c16:uniqueId val="{00000003-E222-46D9-A3E1-910CCCB56255}"/>
            </c:ext>
          </c:extLst>
        </c:ser>
        <c:ser>
          <c:idx val="4"/>
          <c:order val="4"/>
          <c:tx>
            <c:strRef>
              <c:f>'SO2'!$F$6</c:f>
              <c:strCache>
                <c:ptCount val="1"/>
                <c:pt idx="0">
                  <c:v>Monthly daily mean</c:v>
                </c:pt>
              </c:strCache>
            </c:strRef>
          </c:tx>
          <c:spPr>
            <a:ln w="15875">
              <a:prstDash val="dash"/>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'SO2'!$F$7:$F$18</c:f>
              <c:numCache>
                <c:formatCode>General</c:formatCode>
                <c:ptCount val="12"/>
              </c:numCache>
            </c:numRef>
          </c:val>
          <c:smooth val="0"/>
          <c:extLst>
            <c:ext xmlns:c16="http://schemas.microsoft.com/office/drawing/2014/chart" uri="{C3380CC4-5D6E-409C-BE32-E72D297353CC}">
              <c16:uniqueId val="{00000004-E222-46D9-A3E1-910CCCB56255}"/>
            </c:ext>
          </c:extLst>
        </c:ser>
        <c:ser>
          <c:idx val="5"/>
          <c:order val="5"/>
          <c:tx>
            <c:strRef>
              <c:f>'SO2'!$G$6</c:f>
              <c:strCache>
                <c:ptCount val="1"/>
                <c:pt idx="0">
                  <c:v>Highest daily maximum</c:v>
                </c:pt>
              </c:strCache>
            </c:strRef>
          </c:tx>
          <c:spPr>
            <a:ln w="12700">
              <a:noFill/>
              <a:prstDash val="solid"/>
            </a:ln>
          </c:spPr>
          <c:marker>
            <c:symbol val="triangle"/>
            <c:size val="5"/>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'SO2'!$G$7:$G$18</c:f>
              <c:numCache>
                <c:formatCode>General</c:formatCode>
                <c:ptCount val="12"/>
              </c:numCache>
            </c:numRef>
          </c:val>
          <c:smooth val="0"/>
          <c:extLst>
            <c:ext xmlns:c16="http://schemas.microsoft.com/office/drawing/2014/chart" uri="{C3380CC4-5D6E-409C-BE32-E72D297353CC}">
              <c16:uniqueId val="{00000005-E222-46D9-A3E1-910CCCB56255}"/>
            </c:ext>
          </c:extLst>
        </c:ser>
        <c:dLbls>
          <c:showLegendKey val="0"/>
          <c:showVal val="0"/>
          <c:showCatName val="0"/>
          <c:showSerName val="0"/>
          <c:showPercent val="0"/>
          <c:showBubbleSize val="0"/>
        </c:dLbls>
        <c:smooth val="0"/>
        <c:axId val="2017198048"/>
        <c:axId val="1"/>
      </c:lineChart>
      <c:catAx>
        <c:axId val="2017198048"/>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2017198048"/>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NOx!$B$6</c:f>
              <c:strCache>
                <c:ptCount val="1"/>
                <c:pt idx="0">
                  <c:v>1/2 hourly NOx ELV</c:v>
                </c:pt>
              </c:strCache>
            </c:strRef>
          </c:tx>
          <c:spPr>
            <a:ln>
              <a:prstDash val="dash"/>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NOx!$B$7:$B$18</c:f>
              <c:numCache>
                <c:formatCode>General</c:formatCode>
                <c:ptCount val="12"/>
                <c:pt idx="0">
                  <c:v>400</c:v>
                </c:pt>
                <c:pt idx="1">
                  <c:v>400</c:v>
                </c:pt>
                <c:pt idx="2">
                  <c:v>400</c:v>
                </c:pt>
                <c:pt idx="3">
                  <c:v>400</c:v>
                </c:pt>
                <c:pt idx="4">
                  <c:v>400</c:v>
                </c:pt>
                <c:pt idx="5">
                  <c:v>400</c:v>
                </c:pt>
                <c:pt idx="6">
                  <c:v>400</c:v>
                </c:pt>
                <c:pt idx="7">
                  <c:v>400</c:v>
                </c:pt>
                <c:pt idx="8">
                  <c:v>400</c:v>
                </c:pt>
                <c:pt idx="9">
                  <c:v>400</c:v>
                </c:pt>
                <c:pt idx="10">
                  <c:v>400</c:v>
                </c:pt>
                <c:pt idx="11">
                  <c:v>400</c:v>
                </c:pt>
              </c:numCache>
            </c:numRef>
          </c:val>
          <c:smooth val="0"/>
          <c:extLst>
            <c:ext xmlns:c16="http://schemas.microsoft.com/office/drawing/2014/chart" uri="{C3380CC4-5D6E-409C-BE32-E72D297353CC}">
              <c16:uniqueId val="{00000000-D485-4106-9B2C-E06C0EE0831D}"/>
            </c:ext>
          </c:extLst>
        </c:ser>
        <c:ser>
          <c:idx val="1"/>
          <c:order val="1"/>
          <c:tx>
            <c:strRef>
              <c:f>NOx!$C$6</c:f>
              <c:strCache>
                <c:ptCount val="1"/>
                <c:pt idx="0">
                  <c:v>Monthly 1/2 hourly mean</c:v>
                </c:pt>
              </c:strCache>
            </c:strRef>
          </c:tx>
          <c:spPr>
            <a:ln w="15875"/>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NOx!$C$7:$C$18</c:f>
              <c:numCache>
                <c:formatCode>General</c:formatCode>
                <c:ptCount val="12"/>
              </c:numCache>
            </c:numRef>
          </c:val>
          <c:smooth val="0"/>
          <c:extLst>
            <c:ext xmlns:c16="http://schemas.microsoft.com/office/drawing/2014/chart" uri="{C3380CC4-5D6E-409C-BE32-E72D297353CC}">
              <c16:uniqueId val="{00000001-D485-4106-9B2C-E06C0EE0831D}"/>
            </c:ext>
          </c:extLst>
        </c:ser>
        <c:ser>
          <c:idx val="2"/>
          <c:order val="2"/>
          <c:tx>
            <c:strRef>
              <c:f>NOx!$D$6</c:f>
              <c:strCache>
                <c:ptCount val="1"/>
                <c:pt idx="0">
                  <c:v>Highest 1/2 hourly maximum</c:v>
                </c:pt>
              </c:strCache>
            </c:strRef>
          </c:tx>
          <c:spPr>
            <a:ln>
              <a:noFill/>
            </a:ln>
          </c:spPr>
          <c:marker>
            <c:symbol val="square"/>
            <c:size val="5"/>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NOx!$D$7:$D$18</c:f>
              <c:numCache>
                <c:formatCode>General</c:formatCode>
                <c:ptCount val="12"/>
              </c:numCache>
            </c:numRef>
          </c:val>
          <c:smooth val="0"/>
          <c:extLst>
            <c:ext xmlns:c16="http://schemas.microsoft.com/office/drawing/2014/chart" uri="{C3380CC4-5D6E-409C-BE32-E72D297353CC}">
              <c16:uniqueId val="{00000002-D485-4106-9B2C-E06C0EE0831D}"/>
            </c:ext>
          </c:extLst>
        </c:ser>
        <c:ser>
          <c:idx val="3"/>
          <c:order val="3"/>
          <c:tx>
            <c:strRef>
              <c:f>NOx!$E$6</c:f>
              <c:strCache>
                <c:ptCount val="1"/>
                <c:pt idx="0">
                  <c:v>Daily NOx ELV</c:v>
                </c:pt>
              </c:strCache>
            </c:strRef>
          </c:tx>
          <c:spPr>
            <a:ln>
              <a:prstDash val="dash"/>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NOx!$E$7:$E$18</c:f>
              <c:numCache>
                <c:formatCode>General</c:formatCode>
                <c:ptCount val="12"/>
                <c:pt idx="0">
                  <c:v>200</c:v>
                </c:pt>
                <c:pt idx="1">
                  <c:v>200</c:v>
                </c:pt>
                <c:pt idx="2">
                  <c:v>200</c:v>
                </c:pt>
                <c:pt idx="3">
                  <c:v>200</c:v>
                </c:pt>
                <c:pt idx="4">
                  <c:v>200</c:v>
                </c:pt>
                <c:pt idx="5">
                  <c:v>200</c:v>
                </c:pt>
                <c:pt idx="6">
                  <c:v>200</c:v>
                </c:pt>
                <c:pt idx="7">
                  <c:v>200</c:v>
                </c:pt>
                <c:pt idx="8">
                  <c:v>200</c:v>
                </c:pt>
                <c:pt idx="9">
                  <c:v>200</c:v>
                </c:pt>
                <c:pt idx="10">
                  <c:v>200</c:v>
                </c:pt>
                <c:pt idx="11">
                  <c:v>200</c:v>
                </c:pt>
              </c:numCache>
            </c:numRef>
          </c:val>
          <c:smooth val="0"/>
          <c:extLst>
            <c:ext xmlns:c16="http://schemas.microsoft.com/office/drawing/2014/chart" uri="{C3380CC4-5D6E-409C-BE32-E72D297353CC}">
              <c16:uniqueId val="{00000003-D485-4106-9B2C-E06C0EE0831D}"/>
            </c:ext>
          </c:extLst>
        </c:ser>
        <c:ser>
          <c:idx val="4"/>
          <c:order val="4"/>
          <c:tx>
            <c:strRef>
              <c:f>NOx!$F$6</c:f>
              <c:strCache>
                <c:ptCount val="1"/>
                <c:pt idx="0">
                  <c:v>Monthly daily mean</c:v>
                </c:pt>
              </c:strCache>
            </c:strRef>
          </c:tx>
          <c:spPr>
            <a:ln w="15875">
              <a:prstDash val="dash"/>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NOx!$F$7:$F$18</c:f>
              <c:numCache>
                <c:formatCode>General</c:formatCode>
                <c:ptCount val="12"/>
              </c:numCache>
            </c:numRef>
          </c:val>
          <c:smooth val="0"/>
          <c:extLst>
            <c:ext xmlns:c16="http://schemas.microsoft.com/office/drawing/2014/chart" uri="{C3380CC4-5D6E-409C-BE32-E72D297353CC}">
              <c16:uniqueId val="{00000004-D485-4106-9B2C-E06C0EE0831D}"/>
            </c:ext>
          </c:extLst>
        </c:ser>
        <c:ser>
          <c:idx val="5"/>
          <c:order val="5"/>
          <c:tx>
            <c:strRef>
              <c:f>NOx!$G$6</c:f>
              <c:strCache>
                <c:ptCount val="1"/>
                <c:pt idx="0">
                  <c:v>Highest daily maximum</c:v>
                </c:pt>
              </c:strCache>
            </c:strRef>
          </c:tx>
          <c:spPr>
            <a:ln w="12700">
              <a:noFill/>
              <a:prstDash val="solid"/>
            </a:ln>
          </c:spPr>
          <c:marker>
            <c:symbol val="triangle"/>
            <c:size val="5"/>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NOx!$G$7:$G$18</c:f>
              <c:numCache>
                <c:formatCode>General</c:formatCode>
                <c:ptCount val="12"/>
              </c:numCache>
            </c:numRef>
          </c:val>
          <c:smooth val="0"/>
          <c:extLst>
            <c:ext xmlns:c16="http://schemas.microsoft.com/office/drawing/2014/chart" uri="{C3380CC4-5D6E-409C-BE32-E72D297353CC}">
              <c16:uniqueId val="{00000005-D485-4106-9B2C-E06C0EE0831D}"/>
            </c:ext>
          </c:extLst>
        </c:ser>
        <c:dLbls>
          <c:showLegendKey val="0"/>
          <c:showVal val="0"/>
          <c:showCatName val="0"/>
          <c:showSerName val="0"/>
          <c:showPercent val="0"/>
          <c:showBubbleSize val="0"/>
        </c:dLbls>
        <c:smooth val="0"/>
        <c:axId val="2017196800"/>
        <c:axId val="1"/>
      </c:lineChart>
      <c:catAx>
        <c:axId val="2017196800"/>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2017196800"/>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TOC!$B$6</c:f>
              <c:strCache>
                <c:ptCount val="1"/>
                <c:pt idx="0">
                  <c:v>1/2 hourly TOC ELV</c:v>
                </c:pt>
              </c:strCache>
            </c:strRef>
          </c:tx>
          <c:spPr>
            <a:ln>
              <a:prstDash val="dash"/>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TOC!$B$7:$B$18</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0-DAB1-4CC3-96E7-4F2CA35E3BAD}"/>
            </c:ext>
          </c:extLst>
        </c:ser>
        <c:ser>
          <c:idx val="1"/>
          <c:order val="1"/>
          <c:tx>
            <c:strRef>
              <c:f>TOC!$C$6</c:f>
              <c:strCache>
                <c:ptCount val="1"/>
                <c:pt idx="0">
                  <c:v>Monthly 1/2 hourly mean</c:v>
                </c:pt>
              </c:strCache>
            </c:strRef>
          </c:tx>
          <c:spPr>
            <a:ln w="15875"/>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TOC!$C$7:$C$18</c:f>
              <c:numCache>
                <c:formatCode>General</c:formatCode>
                <c:ptCount val="12"/>
              </c:numCache>
            </c:numRef>
          </c:val>
          <c:smooth val="0"/>
          <c:extLst>
            <c:ext xmlns:c16="http://schemas.microsoft.com/office/drawing/2014/chart" uri="{C3380CC4-5D6E-409C-BE32-E72D297353CC}">
              <c16:uniqueId val="{00000001-DAB1-4CC3-96E7-4F2CA35E3BAD}"/>
            </c:ext>
          </c:extLst>
        </c:ser>
        <c:ser>
          <c:idx val="2"/>
          <c:order val="2"/>
          <c:tx>
            <c:strRef>
              <c:f>TOC!$D$6</c:f>
              <c:strCache>
                <c:ptCount val="1"/>
                <c:pt idx="0">
                  <c:v>Highest 1/2 hourly maximum</c:v>
                </c:pt>
              </c:strCache>
            </c:strRef>
          </c:tx>
          <c:spPr>
            <a:ln>
              <a:noFill/>
            </a:ln>
          </c:spPr>
          <c:marker>
            <c:symbol val="square"/>
            <c:size val="5"/>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TOC!$D$7:$D$18</c:f>
              <c:numCache>
                <c:formatCode>General</c:formatCode>
                <c:ptCount val="12"/>
              </c:numCache>
            </c:numRef>
          </c:val>
          <c:smooth val="0"/>
          <c:extLst>
            <c:ext xmlns:c16="http://schemas.microsoft.com/office/drawing/2014/chart" uri="{C3380CC4-5D6E-409C-BE32-E72D297353CC}">
              <c16:uniqueId val="{00000002-DAB1-4CC3-96E7-4F2CA35E3BAD}"/>
            </c:ext>
          </c:extLst>
        </c:ser>
        <c:ser>
          <c:idx val="3"/>
          <c:order val="3"/>
          <c:tx>
            <c:strRef>
              <c:f>TOC!$E$6</c:f>
              <c:strCache>
                <c:ptCount val="1"/>
                <c:pt idx="0">
                  <c:v>Daily TOC ELV</c:v>
                </c:pt>
              </c:strCache>
            </c:strRef>
          </c:tx>
          <c:spPr>
            <a:ln>
              <a:prstDash val="dash"/>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DAB1-4CC3-96E7-4F2CA35E3BAD}"/>
            </c:ext>
          </c:extLst>
        </c:ser>
        <c:ser>
          <c:idx val="4"/>
          <c:order val="4"/>
          <c:tx>
            <c:strRef>
              <c:f>TOC!$F$6</c:f>
              <c:strCache>
                <c:ptCount val="1"/>
                <c:pt idx="0">
                  <c:v>Monthly daily mean</c:v>
                </c:pt>
              </c:strCache>
            </c:strRef>
          </c:tx>
          <c:spPr>
            <a:ln w="15875">
              <a:prstDash val="dash"/>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TOC!$F$7:$F$18</c:f>
              <c:numCache>
                <c:formatCode>General</c:formatCode>
                <c:ptCount val="12"/>
              </c:numCache>
            </c:numRef>
          </c:val>
          <c:smooth val="0"/>
          <c:extLst>
            <c:ext xmlns:c16="http://schemas.microsoft.com/office/drawing/2014/chart" uri="{C3380CC4-5D6E-409C-BE32-E72D297353CC}">
              <c16:uniqueId val="{00000004-DAB1-4CC3-96E7-4F2CA35E3BAD}"/>
            </c:ext>
          </c:extLst>
        </c:ser>
        <c:ser>
          <c:idx val="5"/>
          <c:order val="5"/>
          <c:tx>
            <c:strRef>
              <c:f>TOC!$G$6</c:f>
              <c:strCache>
                <c:ptCount val="1"/>
                <c:pt idx="0">
                  <c:v>Highest daily maximum</c:v>
                </c:pt>
              </c:strCache>
            </c:strRef>
          </c:tx>
          <c:spPr>
            <a:ln w="12700">
              <a:noFill/>
              <a:prstDash val="solid"/>
            </a:ln>
          </c:spPr>
          <c:marker>
            <c:symbol val="triangle"/>
            <c:size val="5"/>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TOC!$G$7:$G$18</c:f>
              <c:numCache>
                <c:formatCode>General</c:formatCode>
                <c:ptCount val="12"/>
              </c:numCache>
            </c:numRef>
          </c:val>
          <c:smooth val="0"/>
          <c:extLst>
            <c:ext xmlns:c16="http://schemas.microsoft.com/office/drawing/2014/chart" uri="{C3380CC4-5D6E-409C-BE32-E72D297353CC}">
              <c16:uniqueId val="{00000005-DAB1-4CC3-96E7-4F2CA35E3BAD}"/>
            </c:ext>
          </c:extLst>
        </c:ser>
        <c:dLbls>
          <c:showLegendKey val="0"/>
          <c:showVal val="0"/>
          <c:showCatName val="0"/>
          <c:showSerName val="0"/>
          <c:showPercent val="0"/>
          <c:showBubbleSize val="0"/>
        </c:dLbls>
        <c:smooth val="0"/>
        <c:axId val="2017183072"/>
        <c:axId val="1"/>
      </c:lineChart>
      <c:catAx>
        <c:axId val="2017183072"/>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2017183072"/>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Particulates!$B$6</c:f>
              <c:strCache>
                <c:ptCount val="1"/>
                <c:pt idx="0">
                  <c:v>1/2 hourly PM ELV</c:v>
                </c:pt>
              </c:strCache>
            </c:strRef>
          </c:tx>
          <c:spPr>
            <a:ln>
              <a:prstDash val="dash"/>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Particulates!$B$7:$B$18</c:f>
              <c:numCache>
                <c:formatCode>General</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smooth val="0"/>
          <c:extLst>
            <c:ext xmlns:c16="http://schemas.microsoft.com/office/drawing/2014/chart" uri="{C3380CC4-5D6E-409C-BE32-E72D297353CC}">
              <c16:uniqueId val="{00000000-B591-49DD-B971-E976ABE62D28}"/>
            </c:ext>
          </c:extLst>
        </c:ser>
        <c:ser>
          <c:idx val="1"/>
          <c:order val="1"/>
          <c:tx>
            <c:strRef>
              <c:f>Particulates!$C$6</c:f>
              <c:strCache>
                <c:ptCount val="1"/>
                <c:pt idx="0">
                  <c:v>Monthly 1/2 hourly mean</c:v>
                </c:pt>
              </c:strCache>
            </c:strRef>
          </c:tx>
          <c:spPr>
            <a:ln w="15875"/>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Particulates!$C$7:$C$18</c:f>
              <c:numCache>
                <c:formatCode>General</c:formatCode>
                <c:ptCount val="12"/>
              </c:numCache>
            </c:numRef>
          </c:val>
          <c:smooth val="0"/>
          <c:extLst>
            <c:ext xmlns:c16="http://schemas.microsoft.com/office/drawing/2014/chart" uri="{C3380CC4-5D6E-409C-BE32-E72D297353CC}">
              <c16:uniqueId val="{00000001-B591-49DD-B971-E976ABE62D28}"/>
            </c:ext>
          </c:extLst>
        </c:ser>
        <c:ser>
          <c:idx val="2"/>
          <c:order val="2"/>
          <c:tx>
            <c:strRef>
              <c:f>Particulates!$D$6</c:f>
              <c:strCache>
                <c:ptCount val="1"/>
                <c:pt idx="0">
                  <c:v>Highest 1/2 hourly maximum</c:v>
                </c:pt>
              </c:strCache>
            </c:strRef>
          </c:tx>
          <c:spPr>
            <a:ln>
              <a:noFill/>
            </a:ln>
          </c:spPr>
          <c:marker>
            <c:symbol val="square"/>
            <c:size val="5"/>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Particulates!$D$7:$D$18</c:f>
              <c:numCache>
                <c:formatCode>General</c:formatCode>
                <c:ptCount val="12"/>
              </c:numCache>
            </c:numRef>
          </c:val>
          <c:smooth val="0"/>
          <c:extLst>
            <c:ext xmlns:c16="http://schemas.microsoft.com/office/drawing/2014/chart" uri="{C3380CC4-5D6E-409C-BE32-E72D297353CC}">
              <c16:uniqueId val="{00000002-B591-49DD-B971-E976ABE62D28}"/>
            </c:ext>
          </c:extLst>
        </c:ser>
        <c:ser>
          <c:idx val="3"/>
          <c:order val="3"/>
          <c:tx>
            <c:strRef>
              <c:f>Particulates!$E$6</c:f>
              <c:strCache>
                <c:ptCount val="1"/>
                <c:pt idx="0">
                  <c:v>Daily PM ELV</c:v>
                </c:pt>
              </c:strCache>
            </c:strRef>
          </c:tx>
          <c:spPr>
            <a:ln>
              <a:prstDash val="dash"/>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B591-49DD-B971-E976ABE62D28}"/>
            </c:ext>
          </c:extLst>
        </c:ser>
        <c:ser>
          <c:idx val="4"/>
          <c:order val="4"/>
          <c:tx>
            <c:strRef>
              <c:f>Particulates!$F$6</c:f>
              <c:strCache>
                <c:ptCount val="1"/>
                <c:pt idx="0">
                  <c:v>Monthly daily mean</c:v>
                </c:pt>
              </c:strCache>
            </c:strRef>
          </c:tx>
          <c:spPr>
            <a:ln w="15875">
              <a:prstDash val="dash"/>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Particulates!$F$7:$F$18</c:f>
              <c:numCache>
                <c:formatCode>General</c:formatCode>
                <c:ptCount val="12"/>
              </c:numCache>
            </c:numRef>
          </c:val>
          <c:smooth val="0"/>
          <c:extLst>
            <c:ext xmlns:c16="http://schemas.microsoft.com/office/drawing/2014/chart" uri="{C3380CC4-5D6E-409C-BE32-E72D297353CC}">
              <c16:uniqueId val="{00000004-B591-49DD-B971-E976ABE62D28}"/>
            </c:ext>
          </c:extLst>
        </c:ser>
        <c:ser>
          <c:idx val="5"/>
          <c:order val="5"/>
          <c:tx>
            <c:strRef>
              <c:f>Particulates!$G$6</c:f>
              <c:strCache>
                <c:ptCount val="1"/>
                <c:pt idx="0">
                  <c:v>Highest daily maximum</c:v>
                </c:pt>
              </c:strCache>
            </c:strRef>
          </c:tx>
          <c:spPr>
            <a:ln w="12700">
              <a:noFill/>
              <a:prstDash val="solid"/>
            </a:ln>
          </c:spPr>
          <c:marker>
            <c:symbol val="triangle"/>
            <c:size val="5"/>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Particulates!$G$7:$G$18</c:f>
              <c:numCache>
                <c:formatCode>General</c:formatCode>
                <c:ptCount val="12"/>
              </c:numCache>
            </c:numRef>
          </c:val>
          <c:smooth val="0"/>
          <c:extLst>
            <c:ext xmlns:c16="http://schemas.microsoft.com/office/drawing/2014/chart" uri="{C3380CC4-5D6E-409C-BE32-E72D297353CC}">
              <c16:uniqueId val="{00000005-B591-49DD-B971-E976ABE62D28}"/>
            </c:ext>
          </c:extLst>
        </c:ser>
        <c:dLbls>
          <c:showLegendKey val="0"/>
          <c:showVal val="0"/>
          <c:showCatName val="0"/>
          <c:showSerName val="0"/>
          <c:showPercent val="0"/>
          <c:showBubbleSize val="0"/>
        </c:dLbls>
        <c:smooth val="0"/>
        <c:axId val="2017190560"/>
        <c:axId val="1"/>
      </c:lineChart>
      <c:catAx>
        <c:axId val="2017190560"/>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2017190560"/>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'CO 0.5hourly'!$B$6</c:f>
              <c:strCache>
                <c:ptCount val="1"/>
                <c:pt idx="0">
                  <c:v>1/2 hourly CO ELV</c:v>
                </c:pt>
              </c:strCache>
            </c:strRef>
          </c:tx>
          <c:spPr>
            <a:ln>
              <a:prstDash val="dash"/>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0.5hourly'!$B$7:$B$18</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smooth val="0"/>
          <c:extLst>
            <c:ext xmlns:c16="http://schemas.microsoft.com/office/drawing/2014/chart" uri="{C3380CC4-5D6E-409C-BE32-E72D297353CC}">
              <c16:uniqueId val="{00000000-7E75-4B86-A60C-0BC85F5D7B3D}"/>
            </c:ext>
          </c:extLst>
        </c:ser>
        <c:ser>
          <c:idx val="1"/>
          <c:order val="1"/>
          <c:tx>
            <c:strRef>
              <c:f>'CO 0.5hourly'!$C$6</c:f>
              <c:strCache>
                <c:ptCount val="1"/>
                <c:pt idx="0">
                  <c:v>Monthly 1/2 hourly mean</c:v>
                </c:pt>
              </c:strCache>
            </c:strRef>
          </c:tx>
          <c:spPr>
            <a:ln w="15875"/>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0.5hourly'!$C$7:$C$18</c:f>
              <c:numCache>
                <c:formatCode>General</c:formatCode>
                <c:ptCount val="12"/>
              </c:numCache>
            </c:numRef>
          </c:val>
          <c:smooth val="0"/>
          <c:extLst>
            <c:ext xmlns:c16="http://schemas.microsoft.com/office/drawing/2014/chart" uri="{C3380CC4-5D6E-409C-BE32-E72D297353CC}">
              <c16:uniqueId val="{00000001-7E75-4B86-A60C-0BC85F5D7B3D}"/>
            </c:ext>
          </c:extLst>
        </c:ser>
        <c:ser>
          <c:idx val="2"/>
          <c:order val="2"/>
          <c:tx>
            <c:strRef>
              <c:f>'CO 0.5hourly'!$D$6</c:f>
              <c:strCache>
                <c:ptCount val="1"/>
                <c:pt idx="0">
                  <c:v>Highest 1/2 hourly maximum</c:v>
                </c:pt>
              </c:strCache>
            </c:strRef>
          </c:tx>
          <c:spPr>
            <a:ln>
              <a:noFill/>
            </a:ln>
          </c:spPr>
          <c:marker>
            <c:symbol val="square"/>
            <c:size val="5"/>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0.5hourly'!$D$7:$D$18</c:f>
              <c:numCache>
                <c:formatCode>General</c:formatCode>
                <c:ptCount val="12"/>
              </c:numCache>
            </c:numRef>
          </c:val>
          <c:smooth val="0"/>
          <c:extLst>
            <c:ext xmlns:c16="http://schemas.microsoft.com/office/drawing/2014/chart" uri="{C3380CC4-5D6E-409C-BE32-E72D297353CC}">
              <c16:uniqueId val="{00000002-7E75-4B86-A60C-0BC85F5D7B3D}"/>
            </c:ext>
          </c:extLst>
        </c:ser>
        <c:ser>
          <c:idx val="3"/>
          <c:order val="3"/>
          <c:tx>
            <c:strRef>
              <c:f>'CO 0.5hourly'!$E$6</c:f>
              <c:strCache>
                <c:ptCount val="1"/>
                <c:pt idx="0">
                  <c:v>Daily CO ELV</c:v>
                </c:pt>
              </c:strCache>
            </c:strRef>
          </c:tx>
          <c:spPr>
            <a:ln>
              <a:prstDash val="dash"/>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0.5hourly'!$E$7:$E$18</c:f>
              <c:numCache>
                <c:formatCode>General</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c:ext xmlns:c16="http://schemas.microsoft.com/office/drawing/2014/chart" uri="{C3380CC4-5D6E-409C-BE32-E72D297353CC}">
              <c16:uniqueId val="{00000003-7E75-4B86-A60C-0BC85F5D7B3D}"/>
            </c:ext>
          </c:extLst>
        </c:ser>
        <c:ser>
          <c:idx val="4"/>
          <c:order val="4"/>
          <c:tx>
            <c:strRef>
              <c:f>'CO 0.5hourly'!$F$6</c:f>
              <c:strCache>
                <c:ptCount val="1"/>
                <c:pt idx="0">
                  <c:v>Monthly daily mean</c:v>
                </c:pt>
              </c:strCache>
            </c:strRef>
          </c:tx>
          <c:spPr>
            <a:ln w="15875">
              <a:prstDash val="dash"/>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0.5hourly'!$F$7:$F$18</c:f>
              <c:numCache>
                <c:formatCode>General</c:formatCode>
                <c:ptCount val="12"/>
              </c:numCache>
            </c:numRef>
          </c:val>
          <c:smooth val="0"/>
          <c:extLst>
            <c:ext xmlns:c16="http://schemas.microsoft.com/office/drawing/2014/chart" uri="{C3380CC4-5D6E-409C-BE32-E72D297353CC}">
              <c16:uniqueId val="{00000004-7E75-4B86-A60C-0BC85F5D7B3D}"/>
            </c:ext>
          </c:extLst>
        </c:ser>
        <c:ser>
          <c:idx val="5"/>
          <c:order val="5"/>
          <c:tx>
            <c:strRef>
              <c:f>'CO 0.5hourly'!$G$6</c:f>
              <c:strCache>
                <c:ptCount val="1"/>
                <c:pt idx="0">
                  <c:v>Highest daily maximum</c:v>
                </c:pt>
              </c:strCache>
            </c:strRef>
          </c:tx>
          <c:spPr>
            <a:ln w="12700">
              <a:noFill/>
              <a:prstDash val="solid"/>
            </a:ln>
          </c:spPr>
          <c:marker>
            <c:symbol val="triangle"/>
            <c:size val="5"/>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0.5hourly'!$G$7:$G$18</c:f>
              <c:numCache>
                <c:formatCode>General</c:formatCode>
                <c:ptCount val="12"/>
              </c:numCache>
            </c:numRef>
          </c:val>
          <c:smooth val="0"/>
          <c:extLst>
            <c:ext xmlns:c16="http://schemas.microsoft.com/office/drawing/2014/chart" uri="{C3380CC4-5D6E-409C-BE32-E72D297353CC}">
              <c16:uniqueId val="{00000005-7E75-4B86-A60C-0BC85F5D7B3D}"/>
            </c:ext>
          </c:extLst>
        </c:ser>
        <c:dLbls>
          <c:showLegendKey val="0"/>
          <c:showVal val="0"/>
          <c:showCatName val="0"/>
          <c:showSerName val="0"/>
          <c:showPercent val="0"/>
          <c:showBubbleSize val="0"/>
        </c:dLbls>
        <c:smooth val="0"/>
        <c:axId val="2017196384"/>
        <c:axId val="1"/>
      </c:lineChart>
      <c:catAx>
        <c:axId val="2017196384"/>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2017196384"/>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'CO 95% 10 min'!$B$6</c:f>
              <c:strCache>
                <c:ptCount val="1"/>
                <c:pt idx="0">
                  <c:v>95%ile 10-min avg CO ELV</c:v>
                </c:pt>
              </c:strCache>
            </c:strRef>
          </c:tx>
          <c:spPr>
            <a:ln>
              <a:prstDash val="dash"/>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min'!$B$7:$B$18</c:f>
              <c:numCache>
                <c:formatCode>General</c:formatCode>
                <c:ptCount val="12"/>
                <c:pt idx="0">
                  <c:v>150</c:v>
                </c:pt>
                <c:pt idx="1">
                  <c:v>150</c:v>
                </c:pt>
                <c:pt idx="2">
                  <c:v>150</c:v>
                </c:pt>
                <c:pt idx="3">
                  <c:v>150</c:v>
                </c:pt>
                <c:pt idx="4">
                  <c:v>150</c:v>
                </c:pt>
                <c:pt idx="5">
                  <c:v>150</c:v>
                </c:pt>
                <c:pt idx="6">
                  <c:v>150</c:v>
                </c:pt>
                <c:pt idx="7">
                  <c:v>150</c:v>
                </c:pt>
                <c:pt idx="8">
                  <c:v>150</c:v>
                </c:pt>
                <c:pt idx="9">
                  <c:v>150</c:v>
                </c:pt>
                <c:pt idx="10">
                  <c:v>150</c:v>
                </c:pt>
                <c:pt idx="11">
                  <c:v>150</c:v>
                </c:pt>
              </c:numCache>
            </c:numRef>
          </c:val>
          <c:smooth val="0"/>
          <c:extLst>
            <c:ext xmlns:c16="http://schemas.microsoft.com/office/drawing/2014/chart" uri="{C3380CC4-5D6E-409C-BE32-E72D297353CC}">
              <c16:uniqueId val="{00000000-FCAC-4A4D-B9B0-7DDF2EDF49F5}"/>
            </c:ext>
          </c:extLst>
        </c:ser>
        <c:ser>
          <c:idx val="1"/>
          <c:order val="1"/>
          <c:tx>
            <c:strRef>
              <c:f>'CO 95% 10 min'!$C$6</c:f>
              <c:strCache>
                <c:ptCount val="1"/>
                <c:pt idx="0">
                  <c:v>95%ile 10-min avg maximum</c:v>
                </c:pt>
              </c:strCache>
            </c:strRef>
          </c:tx>
          <c:spPr>
            <a:ln w="15875"/>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min'!$C$7:$C$18</c:f>
              <c:numCache>
                <c:formatCode>General</c:formatCode>
                <c:ptCount val="12"/>
              </c:numCache>
            </c:numRef>
          </c:val>
          <c:smooth val="0"/>
          <c:extLst>
            <c:ext xmlns:c16="http://schemas.microsoft.com/office/drawing/2014/chart" uri="{C3380CC4-5D6E-409C-BE32-E72D297353CC}">
              <c16:uniqueId val="{00000001-FCAC-4A4D-B9B0-7DDF2EDF49F5}"/>
            </c:ext>
          </c:extLst>
        </c:ser>
        <c:ser>
          <c:idx val="2"/>
          <c:order val="2"/>
          <c:tx>
            <c:strRef>
              <c:f>'CO 95% 10 min'!$E$6</c:f>
              <c:strCache>
                <c:ptCount val="1"/>
                <c:pt idx="0">
                  <c:v>10-min avg maximum</c:v>
                </c:pt>
              </c:strCache>
            </c:strRef>
          </c:tx>
          <c:spPr>
            <a:ln>
              <a:noFill/>
            </a:ln>
          </c:spPr>
          <c:marker>
            <c:symbol val="square"/>
            <c:size val="5"/>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min'!$E$7:$E$18</c:f>
              <c:numCache>
                <c:formatCode>General</c:formatCode>
                <c:ptCount val="12"/>
              </c:numCache>
            </c:numRef>
          </c:val>
          <c:smooth val="0"/>
          <c:extLst>
            <c:ext xmlns:c16="http://schemas.microsoft.com/office/drawing/2014/chart" uri="{C3380CC4-5D6E-409C-BE32-E72D297353CC}">
              <c16:uniqueId val="{00000002-FCAC-4A4D-B9B0-7DDF2EDF49F5}"/>
            </c:ext>
          </c:extLst>
        </c:ser>
        <c:ser>
          <c:idx val="3"/>
          <c:order val="3"/>
          <c:tx>
            <c:strRef>
              <c:f>'CO 95% 10 min'!$F$6</c:f>
              <c:strCache>
                <c:ptCount val="1"/>
                <c:pt idx="0">
                  <c:v>Daily CO ELV</c:v>
                </c:pt>
              </c:strCache>
            </c:strRef>
          </c:tx>
          <c:spPr>
            <a:ln>
              <a:prstDash val="dash"/>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min'!$F$7:$F$18</c:f>
              <c:numCache>
                <c:formatCode>General</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c:ext xmlns:c16="http://schemas.microsoft.com/office/drawing/2014/chart" uri="{C3380CC4-5D6E-409C-BE32-E72D297353CC}">
              <c16:uniqueId val="{00000003-FCAC-4A4D-B9B0-7DDF2EDF49F5}"/>
            </c:ext>
          </c:extLst>
        </c:ser>
        <c:ser>
          <c:idx val="4"/>
          <c:order val="4"/>
          <c:tx>
            <c:strRef>
              <c:f>'CO 95% 10 min'!$G$6</c:f>
              <c:strCache>
                <c:ptCount val="1"/>
                <c:pt idx="0">
                  <c:v>Monthly daily mean</c:v>
                </c:pt>
              </c:strCache>
            </c:strRef>
          </c:tx>
          <c:spPr>
            <a:ln w="15875">
              <a:prstDash val="dash"/>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min'!$G$7:$G$18</c:f>
              <c:numCache>
                <c:formatCode>General</c:formatCode>
                <c:ptCount val="12"/>
              </c:numCache>
            </c:numRef>
          </c:val>
          <c:smooth val="0"/>
          <c:extLst>
            <c:ext xmlns:c16="http://schemas.microsoft.com/office/drawing/2014/chart" uri="{C3380CC4-5D6E-409C-BE32-E72D297353CC}">
              <c16:uniqueId val="{00000004-FCAC-4A4D-B9B0-7DDF2EDF49F5}"/>
            </c:ext>
          </c:extLst>
        </c:ser>
        <c:ser>
          <c:idx val="5"/>
          <c:order val="5"/>
          <c:tx>
            <c:strRef>
              <c:f>'CO 95% 10 min'!$H$6</c:f>
              <c:strCache>
                <c:ptCount val="1"/>
                <c:pt idx="0">
                  <c:v>Highest daily maximum</c:v>
                </c:pt>
              </c:strCache>
            </c:strRef>
          </c:tx>
          <c:spPr>
            <a:ln w="12700">
              <a:noFill/>
              <a:prstDash val="solid"/>
            </a:ln>
          </c:spPr>
          <c:marker>
            <c:symbol val="triangle"/>
            <c:size val="5"/>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min'!$H$7:$H$18</c:f>
              <c:numCache>
                <c:formatCode>General</c:formatCode>
                <c:ptCount val="12"/>
              </c:numCache>
            </c:numRef>
          </c:val>
          <c:smooth val="0"/>
          <c:extLst>
            <c:ext xmlns:c16="http://schemas.microsoft.com/office/drawing/2014/chart" uri="{C3380CC4-5D6E-409C-BE32-E72D297353CC}">
              <c16:uniqueId val="{00000005-FCAC-4A4D-B9B0-7DDF2EDF49F5}"/>
            </c:ext>
          </c:extLst>
        </c:ser>
        <c:dLbls>
          <c:showLegendKey val="0"/>
          <c:showVal val="0"/>
          <c:showCatName val="0"/>
          <c:showSerName val="0"/>
          <c:showPercent val="0"/>
          <c:showBubbleSize val="0"/>
        </c:dLbls>
        <c:smooth val="0"/>
        <c:axId val="2017202624"/>
        <c:axId val="1"/>
      </c:lineChart>
      <c:catAx>
        <c:axId val="2017202624"/>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2017202624"/>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'NH3'!$B$6</c:f>
              <c:strCache>
                <c:ptCount val="1"/>
                <c:pt idx="0">
                  <c:v>1/2 hourly NH3 ELV</c:v>
                </c:pt>
              </c:strCache>
            </c:strRef>
          </c:tx>
          <c:spPr>
            <a:ln>
              <a:prstDash val="dash"/>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'NH3'!$B$7:$B$18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FE0-47F2-BBD6-845061EEDECE}"/>
            </c:ext>
          </c:extLst>
        </c:ser>
        <c:ser>
          <c:idx val="1"/>
          <c:order val="1"/>
          <c:tx>
            <c:strRef>
              <c:f>'NH3'!$C$6</c:f>
              <c:strCache>
                <c:ptCount val="1"/>
                <c:pt idx="0">
                  <c:v>Monthly 1/2 hourly mean</c:v>
                </c:pt>
              </c:strCache>
            </c:strRef>
          </c:tx>
          <c:spPr>
            <a:ln w="15875"/>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'NH3'!$C$7:$C$18</c:f>
              <c:numCache>
                <c:formatCode>General</c:formatCode>
                <c:ptCount val="12"/>
              </c:numCache>
            </c:numRef>
          </c:val>
          <c:smooth val="0"/>
          <c:extLst>
            <c:ext xmlns:c16="http://schemas.microsoft.com/office/drawing/2014/chart" uri="{C3380CC4-5D6E-409C-BE32-E72D297353CC}">
              <c16:uniqueId val="{00000001-6FE0-47F2-BBD6-845061EEDECE}"/>
            </c:ext>
          </c:extLst>
        </c:ser>
        <c:ser>
          <c:idx val="2"/>
          <c:order val="2"/>
          <c:tx>
            <c:strRef>
              <c:f>'NH3'!$D$6</c:f>
              <c:strCache>
                <c:ptCount val="1"/>
                <c:pt idx="0">
                  <c:v>Highest 1/2 hourly maximum</c:v>
                </c:pt>
              </c:strCache>
            </c:strRef>
          </c:tx>
          <c:spPr>
            <a:ln>
              <a:noFill/>
            </a:ln>
          </c:spPr>
          <c:marker>
            <c:symbol val="square"/>
            <c:size val="5"/>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'NH3'!$D$7:$D$18</c:f>
              <c:numCache>
                <c:formatCode>General</c:formatCode>
                <c:ptCount val="12"/>
              </c:numCache>
            </c:numRef>
          </c:val>
          <c:smooth val="0"/>
          <c:extLst>
            <c:ext xmlns:c16="http://schemas.microsoft.com/office/drawing/2014/chart" uri="{C3380CC4-5D6E-409C-BE32-E72D297353CC}">
              <c16:uniqueId val="{00000002-6FE0-47F2-BBD6-845061EEDECE}"/>
            </c:ext>
          </c:extLst>
        </c:ser>
        <c:ser>
          <c:idx val="3"/>
          <c:order val="3"/>
          <c:tx>
            <c:strRef>
              <c:f>'NH3'!$E$6</c:f>
              <c:strCache>
                <c:ptCount val="1"/>
                <c:pt idx="0">
                  <c:v>Daily NH3 ELV</c:v>
                </c:pt>
              </c:strCache>
            </c:strRef>
          </c:tx>
          <c:spPr>
            <a:ln>
              <a:prstDash val="dash"/>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6FE0-47F2-BBD6-845061EEDECE}"/>
            </c:ext>
          </c:extLst>
        </c:ser>
        <c:ser>
          <c:idx val="4"/>
          <c:order val="4"/>
          <c:tx>
            <c:strRef>
              <c:f>'NH3'!$F$6</c:f>
              <c:strCache>
                <c:ptCount val="1"/>
                <c:pt idx="0">
                  <c:v>Monthly daily mean</c:v>
                </c:pt>
              </c:strCache>
            </c:strRef>
          </c:tx>
          <c:spPr>
            <a:ln w="15875">
              <a:prstDash val="dash"/>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'NH3'!$F$7:$F$18</c:f>
              <c:numCache>
                <c:formatCode>General</c:formatCode>
                <c:ptCount val="12"/>
              </c:numCache>
            </c:numRef>
          </c:val>
          <c:smooth val="0"/>
          <c:extLst>
            <c:ext xmlns:c16="http://schemas.microsoft.com/office/drawing/2014/chart" uri="{C3380CC4-5D6E-409C-BE32-E72D297353CC}">
              <c16:uniqueId val="{00000004-6FE0-47F2-BBD6-845061EEDECE}"/>
            </c:ext>
          </c:extLst>
        </c:ser>
        <c:ser>
          <c:idx val="5"/>
          <c:order val="5"/>
          <c:tx>
            <c:strRef>
              <c:f>'NH3'!$G$6</c:f>
              <c:strCache>
                <c:ptCount val="1"/>
                <c:pt idx="0">
                  <c:v>Highest daily maximum</c:v>
                </c:pt>
              </c:strCache>
            </c:strRef>
          </c:tx>
          <c:spPr>
            <a:ln w="12700">
              <a:noFill/>
              <a:prstDash val="solid"/>
            </a:ln>
          </c:spPr>
          <c:marker>
            <c:symbol val="triangle"/>
            <c:size val="5"/>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'NH3'!$G$7:$G$18</c:f>
              <c:numCache>
                <c:formatCode>General</c:formatCode>
                <c:ptCount val="12"/>
              </c:numCache>
            </c:numRef>
          </c:val>
          <c:smooth val="0"/>
          <c:extLst>
            <c:ext xmlns:c16="http://schemas.microsoft.com/office/drawing/2014/chart" uri="{C3380CC4-5D6E-409C-BE32-E72D297353CC}">
              <c16:uniqueId val="{00000005-6FE0-47F2-BBD6-845061EEDECE}"/>
            </c:ext>
          </c:extLst>
        </c:ser>
        <c:dLbls>
          <c:showLegendKey val="0"/>
          <c:showVal val="0"/>
          <c:showCatName val="0"/>
          <c:showSerName val="0"/>
          <c:showPercent val="0"/>
          <c:showBubbleSize val="0"/>
        </c:dLbls>
        <c:smooth val="0"/>
        <c:axId val="2017199296"/>
        <c:axId val="1"/>
      </c:lineChart>
      <c:catAx>
        <c:axId val="2017199296"/>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2017199296"/>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447675</xdr:colOff>
          <xdr:row>8</xdr:row>
          <xdr:rowOff>114300</xdr:rowOff>
        </xdr:from>
        <xdr:to>
          <xdr:col>15</xdr:col>
          <xdr:colOff>295275</xdr:colOff>
          <xdr:row>11</xdr:row>
          <xdr:rowOff>28575</xdr:rowOff>
        </xdr:to>
        <xdr:sp macro="" textlink="">
          <xdr:nvSpPr>
            <xdr:cNvPr id="9217" name="Button 1" hidden="1">
              <a:extLst>
                <a:ext uri="{63B3BB69-23CF-44E3-9099-C40C66FF867C}">
                  <a14:compatExt spid="_x0000_s9217"/>
                </a:ext>
                <a:ext uri="{FF2B5EF4-FFF2-40B4-BE49-F238E27FC236}">
                  <a16:creationId xmlns:a16="http://schemas.microsoft.com/office/drawing/2014/main" id="{00000000-0008-0000-0000-0000012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447675</xdr:colOff>
          <xdr:row>5</xdr:row>
          <xdr:rowOff>104775</xdr:rowOff>
        </xdr:from>
        <xdr:to>
          <xdr:col>15</xdr:col>
          <xdr:colOff>295275</xdr:colOff>
          <xdr:row>8</xdr:row>
          <xdr:rowOff>0</xdr:rowOff>
        </xdr:to>
        <xdr:sp macro="" textlink="">
          <xdr:nvSpPr>
            <xdr:cNvPr id="9218" name="Button 2" hidden="1">
              <a:extLst>
                <a:ext uri="{63B3BB69-23CF-44E3-9099-C40C66FF867C}">
                  <a14:compatExt spid="_x0000_s9218"/>
                </a:ext>
                <a:ext uri="{FF2B5EF4-FFF2-40B4-BE49-F238E27FC236}">
                  <a16:creationId xmlns:a16="http://schemas.microsoft.com/office/drawing/2014/main" id="{00000000-0008-0000-0000-0000022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Print as PDF</a:t>
              </a:r>
            </a:p>
          </xdr:txBody>
        </xdr:sp>
        <xdr:clientData fPrintsWithSheet="0"/>
      </xdr:twoCellAnchor>
    </mc:Choice>
    <mc:Fallback/>
  </mc:AlternateContent>
  <xdr:twoCellAnchor editAs="oneCell">
    <xdr:from>
      <xdr:col>3</xdr:col>
      <xdr:colOff>47632</xdr:colOff>
      <xdr:row>0</xdr:row>
      <xdr:rowOff>104775</xdr:rowOff>
    </xdr:from>
    <xdr:to>
      <xdr:col>7</xdr:col>
      <xdr:colOff>4963</xdr:colOff>
      <xdr:row>4</xdr:row>
      <xdr:rowOff>134775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76482" y="104775"/>
          <a:ext cx="2471931" cy="792000"/>
        </a:xfrm>
        <a:prstGeom prst="rect">
          <a:avLst/>
        </a:prstGeom>
      </xdr:spPr>
    </xdr:pic>
    <xdr:clientData/>
  </xdr:twoCellAnchor>
  <xdr:twoCellAnchor editAs="oneCell">
    <xdr:from>
      <xdr:col>1</xdr:col>
      <xdr:colOff>628678</xdr:colOff>
      <xdr:row>7</xdr:row>
      <xdr:rowOff>57150</xdr:rowOff>
    </xdr:from>
    <xdr:to>
      <xdr:col>8</xdr:col>
      <xdr:colOff>36</xdr:colOff>
      <xdr:row>23</xdr:row>
      <xdr:rowOff>59625</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5147" r="8211" b="26593"/>
        <a:stretch/>
      </xdr:blipFill>
      <xdr:spPr>
        <a:xfrm>
          <a:off x="1257328" y="1390650"/>
          <a:ext cx="4114808" cy="306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10241" name="Chart 1">
          <a:extLst>
            <a:ext uri="{FF2B5EF4-FFF2-40B4-BE49-F238E27FC236}">
              <a16:creationId xmlns:a16="http://schemas.microsoft.com/office/drawing/2014/main" id="{00000000-0008-0000-0E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11265" name="Chart 1">
          <a:extLst>
            <a:ext uri="{FF2B5EF4-FFF2-40B4-BE49-F238E27FC236}">
              <a16:creationId xmlns:a16="http://schemas.microsoft.com/office/drawing/2014/main" id="{00000000-0008-0000-0F00-000001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12289" name="Chart 1">
          <a:extLst>
            <a:ext uri="{FF2B5EF4-FFF2-40B4-BE49-F238E27FC236}">
              <a16:creationId xmlns:a16="http://schemas.microsoft.com/office/drawing/2014/main" id="{00000000-0008-0000-1000-00000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13313" name="Chart 1">
          <a:extLst>
            <a:ext uri="{FF2B5EF4-FFF2-40B4-BE49-F238E27FC236}">
              <a16:creationId xmlns:a16="http://schemas.microsoft.com/office/drawing/2014/main" id="{00000000-0008-0000-1100-000001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14337" name="Chart 1">
          <a:extLst>
            <a:ext uri="{FF2B5EF4-FFF2-40B4-BE49-F238E27FC236}">
              <a16:creationId xmlns:a16="http://schemas.microsoft.com/office/drawing/2014/main" id="{00000000-0008-0000-1200-000001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15361" name="Chart 1">
          <a:extLst>
            <a:ext uri="{FF2B5EF4-FFF2-40B4-BE49-F238E27FC236}">
              <a16:creationId xmlns:a16="http://schemas.microsoft.com/office/drawing/2014/main" id="{00000000-0008-0000-1300-0000013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19</xdr:row>
      <xdr:rowOff>0</xdr:rowOff>
    </xdr:from>
    <xdr:to>
      <xdr:col>8</xdr:col>
      <xdr:colOff>9525</xdr:colOff>
      <xdr:row>46</xdr:row>
      <xdr:rowOff>76200</xdr:rowOff>
    </xdr:to>
    <xdr:graphicFrame macro="">
      <xdr:nvGraphicFramePr>
        <xdr:cNvPr id="16385" name="Chart 1">
          <a:extLst>
            <a:ext uri="{FF2B5EF4-FFF2-40B4-BE49-F238E27FC236}">
              <a16:creationId xmlns:a16="http://schemas.microsoft.com/office/drawing/2014/main" id="{00000000-0008-0000-1400-000001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17409" name="Chart 1">
          <a:extLst>
            <a:ext uri="{FF2B5EF4-FFF2-40B4-BE49-F238E27FC236}">
              <a16:creationId xmlns:a16="http://schemas.microsoft.com/office/drawing/2014/main" id="{00000000-0008-0000-1500-0000014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oger.scott@medisort.co.uk"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B1:P53"/>
  <sheetViews>
    <sheetView showGridLines="0" tabSelected="1" zoomScaleNormal="100" workbookViewId="0">
      <selection activeCell="K54" sqref="K54"/>
    </sheetView>
  </sheetViews>
  <sheetFormatPr defaultColWidth="9.42578125" defaultRowHeight="15"/>
  <cols>
    <col min="1" max="1" width="9.42578125" style="2" customWidth="1"/>
    <col min="2" max="2" width="14.5703125" style="2" bestFit="1" customWidth="1"/>
    <col min="3" max="8" width="9.42578125" style="2"/>
    <col min="9" max="9" width="12.85546875" style="2" customWidth="1"/>
    <col min="10" max="10" width="11.5703125" style="2" customWidth="1"/>
    <col min="11" max="14" width="9.42578125" style="2"/>
    <col min="15" max="15" width="9.42578125" style="2" customWidth="1"/>
    <col min="16" max="16384" width="9.42578125" style="2"/>
  </cols>
  <sheetData>
    <row r="1" spans="2:16">
      <c r="D1" s="166"/>
      <c r="E1" s="166"/>
      <c r="F1" s="166"/>
      <c r="G1" s="166"/>
    </row>
    <row r="2" spans="2:16">
      <c r="D2" s="166"/>
      <c r="E2" s="166"/>
      <c r="F2" s="166"/>
      <c r="G2" s="166"/>
      <c r="N2" s="2" t="s">
        <v>0</v>
      </c>
      <c r="P2" s="148"/>
    </row>
    <row r="3" spans="2:16">
      <c r="D3" s="166"/>
      <c r="E3" s="166"/>
      <c r="F3" s="166"/>
      <c r="G3" s="166"/>
      <c r="N3" s="148"/>
    </row>
    <row r="4" spans="2:16">
      <c r="D4" s="166"/>
      <c r="E4" s="166"/>
      <c r="F4" s="166"/>
      <c r="G4" s="166"/>
    </row>
    <row r="5" spans="2:16">
      <c r="D5" s="166"/>
      <c r="E5" s="166"/>
      <c r="F5" s="166"/>
      <c r="G5" s="166"/>
    </row>
    <row r="6" spans="2:16">
      <c r="D6" s="166"/>
      <c r="E6" s="166"/>
      <c r="F6" s="166"/>
      <c r="G6" s="166"/>
    </row>
    <row r="8" spans="2:16" ht="15.75" customHeight="1">
      <c r="B8" s="166"/>
      <c r="C8" s="166"/>
      <c r="D8" s="166"/>
      <c r="E8" s="166"/>
      <c r="F8" s="166"/>
      <c r="G8" s="166"/>
      <c r="H8" s="166"/>
      <c r="I8" s="166"/>
      <c r="N8" s="127"/>
    </row>
    <row r="9" spans="2:16">
      <c r="B9" s="166"/>
      <c r="C9" s="166"/>
      <c r="D9" s="166"/>
      <c r="E9" s="166"/>
      <c r="F9" s="166"/>
      <c r="G9" s="166"/>
      <c r="H9" s="166"/>
      <c r="I9" s="166"/>
    </row>
    <row r="10" spans="2:16">
      <c r="B10" s="166"/>
      <c r="C10" s="166"/>
      <c r="D10" s="166"/>
      <c r="E10" s="166"/>
      <c r="F10" s="166"/>
      <c r="G10" s="166"/>
      <c r="H10" s="166"/>
      <c r="I10" s="166"/>
    </row>
    <row r="11" spans="2:16">
      <c r="B11" s="166"/>
      <c r="C11" s="166"/>
      <c r="D11" s="166"/>
      <c r="E11" s="166"/>
      <c r="F11" s="166"/>
      <c r="G11" s="166"/>
      <c r="H11" s="166"/>
      <c r="I11" s="166"/>
    </row>
    <row r="12" spans="2:16">
      <c r="B12" s="166"/>
      <c r="C12" s="166"/>
      <c r="D12" s="166"/>
      <c r="E12" s="166"/>
      <c r="F12" s="166"/>
      <c r="G12" s="166"/>
      <c r="H12" s="166"/>
      <c r="I12" s="166"/>
    </row>
    <row r="13" spans="2:16">
      <c r="B13" s="166"/>
      <c r="C13" s="166"/>
      <c r="D13" s="166"/>
      <c r="E13" s="166"/>
      <c r="F13" s="166"/>
      <c r="G13" s="166"/>
      <c r="H13" s="166"/>
      <c r="I13" s="166"/>
      <c r="N13" s="133" t="s">
        <v>1</v>
      </c>
      <c r="O13" s="131"/>
      <c r="P13" s="131"/>
    </row>
    <row r="14" spans="2:16" ht="15.6" customHeight="1">
      <c r="B14" s="166"/>
      <c r="C14" s="166"/>
      <c r="D14" s="166"/>
      <c r="E14" s="166"/>
      <c r="F14" s="166"/>
      <c r="G14" s="166"/>
      <c r="H14" s="166"/>
      <c r="I14" s="166"/>
      <c r="N14" s="165" t="s">
        <v>2</v>
      </c>
      <c r="O14" s="165"/>
      <c r="P14" s="165"/>
    </row>
    <row r="15" spans="2:16">
      <c r="B15" s="166"/>
      <c r="C15" s="166"/>
      <c r="D15" s="166"/>
      <c r="E15" s="166"/>
      <c r="F15" s="166"/>
      <c r="G15" s="166"/>
      <c r="H15" s="166"/>
      <c r="I15" s="166"/>
      <c r="N15" s="165"/>
      <c r="O15" s="165"/>
      <c r="P15" s="165"/>
    </row>
    <row r="16" spans="2:16">
      <c r="B16" s="166"/>
      <c r="C16" s="166"/>
      <c r="D16" s="166"/>
      <c r="E16" s="166"/>
      <c r="F16" s="166"/>
      <c r="G16" s="166"/>
      <c r="H16" s="166"/>
      <c r="I16" s="166"/>
      <c r="N16" s="165"/>
      <c r="O16" s="165"/>
      <c r="P16" s="165"/>
    </row>
    <row r="17" spans="2:16">
      <c r="B17" s="166"/>
      <c r="C17" s="166"/>
      <c r="D17" s="166"/>
      <c r="E17" s="166"/>
      <c r="F17" s="166"/>
      <c r="G17" s="166"/>
      <c r="H17" s="166"/>
      <c r="I17" s="166"/>
      <c r="N17" s="165"/>
      <c r="O17" s="165"/>
      <c r="P17" s="165"/>
    </row>
    <row r="18" spans="2:16">
      <c r="B18" s="166"/>
      <c r="C18" s="166"/>
      <c r="D18" s="166"/>
      <c r="E18" s="166"/>
      <c r="F18" s="166"/>
      <c r="G18" s="166"/>
      <c r="H18" s="166"/>
      <c r="I18" s="166"/>
      <c r="N18" s="165"/>
      <c r="O18" s="165"/>
      <c r="P18" s="165"/>
    </row>
    <row r="19" spans="2:16">
      <c r="B19" s="166"/>
      <c r="C19" s="166"/>
      <c r="D19" s="166"/>
      <c r="E19" s="166"/>
      <c r="F19" s="166"/>
      <c r="G19" s="166"/>
      <c r="H19" s="166"/>
      <c r="I19" s="166"/>
      <c r="N19" s="165"/>
      <c r="O19" s="165"/>
      <c r="P19" s="165"/>
    </row>
    <row r="20" spans="2:16">
      <c r="B20" s="166"/>
      <c r="C20" s="166"/>
      <c r="D20" s="166"/>
      <c r="E20" s="166"/>
      <c r="F20" s="166"/>
      <c r="G20" s="166"/>
      <c r="H20" s="166"/>
      <c r="I20" s="166"/>
    </row>
    <row r="21" spans="2:16">
      <c r="B21" s="166"/>
      <c r="C21" s="166"/>
      <c r="D21" s="166"/>
      <c r="E21" s="166"/>
      <c r="F21" s="166"/>
      <c r="G21" s="166"/>
      <c r="H21" s="166"/>
      <c r="I21" s="166"/>
    </row>
    <row r="22" spans="2:16">
      <c r="B22" s="166"/>
      <c r="C22" s="166"/>
      <c r="D22" s="166"/>
      <c r="E22" s="166"/>
      <c r="F22" s="166"/>
      <c r="G22" s="166"/>
      <c r="H22" s="166"/>
      <c r="I22" s="166"/>
    </row>
    <row r="23" spans="2:16">
      <c r="B23" s="166"/>
      <c r="C23" s="166"/>
      <c r="D23" s="166"/>
      <c r="E23" s="166"/>
      <c r="F23" s="166"/>
      <c r="G23" s="166"/>
      <c r="H23" s="166"/>
      <c r="I23" s="166"/>
    </row>
    <row r="24" spans="2:16">
      <c r="B24" s="166"/>
      <c r="C24" s="166"/>
      <c r="D24" s="166"/>
      <c r="E24" s="166"/>
      <c r="F24" s="166"/>
      <c r="G24" s="166"/>
      <c r="H24" s="166"/>
      <c r="I24" s="166"/>
    </row>
    <row r="29" spans="2:16" ht="18">
      <c r="B29" s="163" t="s">
        <v>3</v>
      </c>
      <c r="C29" s="163"/>
      <c r="D29" s="163"/>
      <c r="E29" s="163"/>
      <c r="F29" s="163"/>
      <c r="G29" s="163"/>
      <c r="H29" s="163"/>
      <c r="I29" s="163"/>
    </row>
    <row r="30" spans="2:16" ht="18">
      <c r="C30" s="7"/>
      <c r="D30" s="8"/>
      <c r="E30" s="8"/>
      <c r="F30" s="8"/>
      <c r="G30" s="8"/>
      <c r="H30" s="8"/>
      <c r="I30" s="8"/>
    </row>
    <row r="31" spans="2:16" ht="18">
      <c r="B31" s="163" t="s">
        <v>4</v>
      </c>
      <c r="C31" s="163"/>
      <c r="D31" s="163"/>
      <c r="E31" s="163"/>
      <c r="F31" s="163"/>
      <c r="G31" s="163"/>
      <c r="H31" s="163"/>
      <c r="I31" s="163"/>
    </row>
    <row r="32" spans="2:16" ht="18">
      <c r="C32" s="7"/>
      <c r="D32" s="8"/>
      <c r="E32" s="8"/>
      <c r="F32" s="8"/>
      <c r="G32" s="8"/>
      <c r="H32" s="8"/>
      <c r="I32" s="8"/>
    </row>
    <row r="33" spans="2:9" ht="18">
      <c r="B33" s="163" t="s">
        <v>5</v>
      </c>
      <c r="C33" s="163"/>
      <c r="D33" s="163"/>
      <c r="E33" s="163"/>
      <c r="F33" s="163"/>
      <c r="G33" s="163"/>
      <c r="H33" s="163"/>
      <c r="I33" s="163"/>
    </row>
    <row r="34" spans="2:9" ht="18">
      <c r="C34" s="7"/>
      <c r="D34" s="8"/>
      <c r="E34" s="8"/>
      <c r="F34" s="8"/>
      <c r="G34" s="8"/>
      <c r="H34" s="8"/>
      <c r="I34" s="8"/>
    </row>
    <row r="35" spans="2:9" ht="18">
      <c r="B35" s="163" t="s">
        <v>6</v>
      </c>
      <c r="C35" s="163"/>
      <c r="D35" s="163"/>
      <c r="E35" s="163"/>
      <c r="F35" s="163"/>
      <c r="G35" s="163"/>
      <c r="H35" s="163"/>
      <c r="I35" s="163"/>
    </row>
    <row r="37" spans="2:9" ht="18">
      <c r="B37" s="163" t="s">
        <v>7</v>
      </c>
      <c r="C37" s="163"/>
      <c r="D37" s="163"/>
      <c r="E37" s="163"/>
      <c r="F37" s="163"/>
      <c r="G37" s="163"/>
      <c r="H37" s="163"/>
      <c r="I37" s="163"/>
    </row>
    <row r="39" spans="2:9">
      <c r="B39" s="2" t="s">
        <v>8</v>
      </c>
      <c r="C39" s="9">
        <v>2022</v>
      </c>
    </row>
    <row r="40" spans="2:9" ht="14.25" customHeight="1"/>
    <row r="41" spans="2:9">
      <c r="B41" s="10" t="s">
        <v>9</v>
      </c>
      <c r="C41" s="162" t="s">
        <v>10</v>
      </c>
      <c r="D41" s="162"/>
      <c r="E41" s="162"/>
      <c r="F41" s="162"/>
      <c r="G41" s="162"/>
      <c r="H41" s="162"/>
      <c r="I41" s="162"/>
    </row>
    <row r="42" spans="2:9">
      <c r="B42" s="10"/>
    </row>
    <row r="43" spans="2:9">
      <c r="B43" s="10" t="s">
        <v>11</v>
      </c>
      <c r="C43" s="162" t="s">
        <v>12</v>
      </c>
      <c r="D43" s="162"/>
      <c r="E43" s="162"/>
    </row>
    <row r="44" spans="2:9">
      <c r="B44" s="10"/>
    </row>
    <row r="45" spans="2:9" ht="15.75">
      <c r="B45" s="10" t="s">
        <v>13</v>
      </c>
      <c r="C45" s="164" t="s">
        <v>14</v>
      </c>
      <c r="D45" s="162"/>
      <c r="E45" s="162"/>
    </row>
    <row r="46" spans="2:9">
      <c r="B46" s="10"/>
    </row>
    <row r="47" spans="2:9">
      <c r="B47" s="10" t="s">
        <v>15</v>
      </c>
      <c r="C47" s="162" t="s">
        <v>16</v>
      </c>
      <c r="D47" s="162"/>
      <c r="F47" s="2" t="s">
        <v>17</v>
      </c>
      <c r="G47" s="162" t="s">
        <v>18</v>
      </c>
      <c r="H47" s="162"/>
      <c r="I47" s="162"/>
    </row>
    <row r="48" spans="2:9">
      <c r="B48" s="10"/>
    </row>
    <row r="49" spans="2:9">
      <c r="B49" s="10" t="s">
        <v>19</v>
      </c>
      <c r="C49" s="162" t="s">
        <v>20</v>
      </c>
      <c r="D49" s="162"/>
      <c r="F49" s="2" t="s">
        <v>17</v>
      </c>
      <c r="G49" s="162" t="s">
        <v>21</v>
      </c>
      <c r="H49" s="162"/>
      <c r="I49" s="162"/>
    </row>
    <row r="50" spans="2:9">
      <c r="B50" s="10"/>
    </row>
    <row r="51" spans="2:9">
      <c r="B51" s="10" t="s">
        <v>22</v>
      </c>
      <c r="C51" s="9">
        <v>1</v>
      </c>
    </row>
    <row r="52" spans="2:9">
      <c r="B52" s="10"/>
    </row>
    <row r="53" spans="2:9">
      <c r="B53" s="10" t="s">
        <v>23</v>
      </c>
      <c r="C53" s="162" t="s">
        <v>24</v>
      </c>
      <c r="D53" s="162"/>
    </row>
  </sheetData>
  <mergeCells count="16">
    <mergeCell ref="N14:P19"/>
    <mergeCell ref="B35:I35"/>
    <mergeCell ref="D1:G6"/>
    <mergeCell ref="B8:I24"/>
    <mergeCell ref="B29:I29"/>
    <mergeCell ref="B31:I31"/>
    <mergeCell ref="B33:I33"/>
    <mergeCell ref="C49:D49"/>
    <mergeCell ref="G49:I49"/>
    <mergeCell ref="C53:D53"/>
    <mergeCell ref="B37:I37"/>
    <mergeCell ref="C41:I41"/>
    <mergeCell ref="C43:E43"/>
    <mergeCell ref="C45:E45"/>
    <mergeCell ref="C47:D47"/>
    <mergeCell ref="G47:I47"/>
  </mergeCells>
  <hyperlinks>
    <hyperlink ref="C45" r:id="rId1" xr:uid="{5B2A796B-464F-48E4-A609-76A1E3CF39A7}"/>
  </hyperlinks>
  <pageMargins left="1.0899999999999999" right="0.7" top="0.75" bottom="0.75" header="0.3" footer="0.3"/>
  <pageSetup scale="80" orientation="portrait" r:id="rId2"/>
  <headerFooter differentFirst="1"/>
  <drawing r:id="rId3"/>
  <legacyDrawing r:id="rId4"/>
  <mc:AlternateContent xmlns:mc="http://schemas.openxmlformats.org/markup-compatibility/2006">
    <mc:Choice Requires="x14">
      <controls>
        <mc:AlternateContent xmlns:mc="http://schemas.openxmlformats.org/markup-compatibility/2006">
          <mc:Choice Requires="x14">
            <control shapeId="9217" r:id="rId5" name="Button 1">
              <controlPr defaultSize="0" print="0" autoFill="0" autoPict="0" macro="[0]!PrintAllSheets">
                <anchor moveWithCells="1" sizeWithCells="1">
                  <from>
                    <xdr:col>12</xdr:col>
                    <xdr:colOff>447675</xdr:colOff>
                    <xdr:row>8</xdr:row>
                    <xdr:rowOff>114300</xdr:rowOff>
                  </from>
                  <to>
                    <xdr:col>15</xdr:col>
                    <xdr:colOff>295275</xdr:colOff>
                    <xdr:row>11</xdr:row>
                    <xdr:rowOff>28575</xdr:rowOff>
                  </to>
                </anchor>
              </controlPr>
            </control>
          </mc:Choice>
        </mc:AlternateContent>
        <mc:AlternateContent xmlns:mc="http://schemas.openxmlformats.org/markup-compatibility/2006">
          <mc:Choice Requires="x14">
            <control shapeId="9218" r:id="rId6" name="Button 2">
              <controlPr defaultSize="0" print="0" autoFill="0" autoPict="0" macro="[0]!PrintAllSheetsToPDF">
                <anchor moveWithCells="1" sizeWithCells="1">
                  <from>
                    <xdr:col>12</xdr:col>
                    <xdr:colOff>447675</xdr:colOff>
                    <xdr:row>5</xdr:row>
                    <xdr:rowOff>104775</xdr:rowOff>
                  </from>
                  <to>
                    <xdr:col>15</xdr:col>
                    <xdr:colOff>295275</xdr:colOff>
                    <xdr:row>8</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F0"/>
  </sheetPr>
  <dimension ref="A1:J66"/>
  <sheetViews>
    <sheetView showGridLines="0" zoomScaleNormal="100" workbookViewId="0">
      <selection activeCell="M31" sqref="M31"/>
    </sheetView>
  </sheetViews>
  <sheetFormatPr defaultColWidth="9.42578125" defaultRowHeight="15"/>
  <cols>
    <col min="1" max="1" width="9.42578125" style="2" customWidth="1"/>
    <col min="2" max="2" width="14.5703125" style="2" bestFit="1" customWidth="1"/>
    <col min="3" max="9" width="9.42578125" style="2"/>
    <col min="10" max="10" width="11.5703125" style="2" customWidth="1"/>
    <col min="11" max="16384" width="9.42578125" style="2"/>
  </cols>
  <sheetData>
    <row r="1" spans="1:10">
      <c r="A1" s="2" t="str">
        <f>+'Cover Page'!$B$29</f>
        <v>Annual Performance Report 2022</v>
      </c>
      <c r="E1" s="2" t="str">
        <f>+'Cover Page'!$B$33</f>
        <v>Hillingdon Clinical Waste Incinerator</v>
      </c>
    </row>
    <row r="3" spans="1:10" ht="15.75">
      <c r="A3" s="1" t="s">
        <v>240</v>
      </c>
    </row>
    <row r="4" spans="1:10" ht="15.75">
      <c r="A4" s="1"/>
    </row>
    <row r="5" spans="1:10" s="3" customFormat="1" ht="28.5" customHeight="1">
      <c r="A5" s="93" t="s">
        <v>241</v>
      </c>
      <c r="B5" s="94"/>
      <c r="C5" s="94"/>
      <c r="D5" s="94"/>
      <c r="E5" s="94"/>
      <c r="F5" s="94"/>
      <c r="G5" s="94"/>
      <c r="H5" s="94"/>
      <c r="I5" s="94"/>
      <c r="J5" s="95"/>
    </row>
    <row r="6" spans="1:10" s="3" customFormat="1" ht="15.75" customHeight="1">
      <c r="A6" s="293" t="s">
        <v>52</v>
      </c>
      <c r="B6" s="295"/>
      <c r="C6" s="293" t="s">
        <v>242</v>
      </c>
      <c r="D6" s="294"/>
      <c r="E6" s="294"/>
      <c r="F6" s="294"/>
      <c r="G6" s="294"/>
      <c r="H6" s="294"/>
      <c r="I6" s="294"/>
      <c r="J6" s="295"/>
    </row>
    <row r="7" spans="1:10" s="3" customFormat="1" ht="15.75" customHeight="1">
      <c r="A7" s="296"/>
      <c r="B7" s="196"/>
      <c r="C7" s="296"/>
      <c r="D7" s="195"/>
      <c r="E7" s="195"/>
      <c r="F7" s="195"/>
      <c r="G7" s="195"/>
      <c r="H7" s="195"/>
      <c r="I7" s="195"/>
      <c r="J7" s="196"/>
    </row>
    <row r="8" spans="1:10" s="3" customFormat="1" ht="15.75" customHeight="1">
      <c r="A8" s="200"/>
      <c r="B8" s="202"/>
      <c r="C8" s="200"/>
      <c r="D8" s="201"/>
      <c r="E8" s="201"/>
      <c r="F8" s="201"/>
      <c r="G8" s="201"/>
      <c r="H8" s="201"/>
      <c r="I8" s="201"/>
      <c r="J8" s="202"/>
    </row>
    <row r="9" spans="1:10" s="3" customFormat="1" ht="15.75" customHeight="1">
      <c r="A9" s="296"/>
      <c r="B9" s="196"/>
      <c r="C9" s="296"/>
      <c r="D9" s="195"/>
      <c r="E9" s="195"/>
      <c r="F9" s="195"/>
      <c r="G9" s="195"/>
      <c r="H9" s="195"/>
      <c r="I9" s="195"/>
      <c r="J9" s="196"/>
    </row>
    <row r="10" spans="1:10" s="3" customFormat="1" ht="15.75" customHeight="1">
      <c r="A10" s="200"/>
      <c r="B10" s="202"/>
      <c r="C10" s="200"/>
      <c r="D10" s="201"/>
      <c r="E10" s="201"/>
      <c r="F10" s="201"/>
      <c r="G10" s="201"/>
      <c r="H10" s="201"/>
      <c r="I10" s="201"/>
      <c r="J10" s="202"/>
    </row>
    <row r="11" spans="1:10" s="3" customFormat="1" ht="15.75" customHeight="1">
      <c r="A11" s="296"/>
      <c r="B11" s="196"/>
      <c r="C11" s="296"/>
      <c r="D11" s="195"/>
      <c r="E11" s="195"/>
      <c r="F11" s="195"/>
      <c r="G11" s="195"/>
      <c r="H11" s="195"/>
      <c r="I11" s="195"/>
      <c r="J11" s="196"/>
    </row>
    <row r="12" spans="1:10" s="3" customFormat="1" ht="15.75" customHeight="1">
      <c r="A12" s="200"/>
      <c r="B12" s="202"/>
      <c r="C12" s="200"/>
      <c r="D12" s="201"/>
      <c r="E12" s="201"/>
      <c r="F12" s="201"/>
      <c r="G12" s="201"/>
      <c r="H12" s="201"/>
      <c r="I12" s="201"/>
      <c r="J12" s="202"/>
    </row>
    <row r="13" spans="1:10" s="3" customFormat="1" ht="15.75" customHeight="1">
      <c r="A13" s="296"/>
      <c r="B13" s="196"/>
      <c r="C13" s="296"/>
      <c r="D13" s="195"/>
      <c r="E13" s="195"/>
      <c r="F13" s="195"/>
      <c r="G13" s="195"/>
      <c r="H13" s="195"/>
      <c r="I13" s="195"/>
      <c r="J13" s="196"/>
    </row>
    <row r="14" spans="1:10" s="3" customFormat="1" ht="15.75" customHeight="1">
      <c r="A14" s="200"/>
      <c r="B14" s="202"/>
      <c r="C14" s="200"/>
      <c r="D14" s="201"/>
      <c r="E14" s="201"/>
      <c r="F14" s="201"/>
      <c r="G14" s="201"/>
      <c r="H14" s="201"/>
      <c r="I14" s="201"/>
      <c r="J14" s="202"/>
    </row>
    <row r="15" spans="1:10" s="3" customFormat="1" ht="14.25"/>
    <row r="16" spans="1:10" s="92" customFormat="1" ht="33.75" customHeight="1">
      <c r="A16" s="281" t="s">
        <v>243</v>
      </c>
      <c r="B16" s="282"/>
      <c r="C16" s="282"/>
      <c r="D16" s="282"/>
      <c r="E16" s="282"/>
      <c r="F16" s="282"/>
      <c r="G16" s="282"/>
      <c r="H16" s="282"/>
      <c r="I16" s="282"/>
      <c r="J16" s="283"/>
    </row>
    <row r="17" spans="1:10" ht="15.75" customHeight="1">
      <c r="A17" s="293" t="s">
        <v>52</v>
      </c>
      <c r="B17" s="295"/>
      <c r="C17" s="293" t="s">
        <v>242</v>
      </c>
      <c r="D17" s="294"/>
      <c r="E17" s="294"/>
      <c r="F17" s="294"/>
      <c r="G17" s="294"/>
      <c r="H17" s="294"/>
      <c r="I17" s="294"/>
      <c r="J17" s="294"/>
    </row>
    <row r="18" spans="1:10" ht="15.75" customHeight="1">
      <c r="A18" s="296"/>
      <c r="B18" s="196"/>
      <c r="C18" s="296"/>
      <c r="D18" s="195"/>
      <c r="E18" s="195"/>
      <c r="F18" s="195"/>
      <c r="G18" s="195"/>
      <c r="H18" s="195"/>
      <c r="I18" s="195"/>
      <c r="J18" s="196"/>
    </row>
    <row r="19" spans="1:10" ht="15.75" customHeight="1">
      <c r="A19" s="200"/>
      <c r="B19" s="202"/>
      <c r="C19" s="200"/>
      <c r="D19" s="201"/>
      <c r="E19" s="201"/>
      <c r="F19" s="201"/>
      <c r="G19" s="201"/>
      <c r="H19" s="201"/>
      <c r="I19" s="201"/>
      <c r="J19" s="202"/>
    </row>
    <row r="20" spans="1:10" ht="15.75" customHeight="1">
      <c r="A20" s="296"/>
      <c r="B20" s="196"/>
      <c r="C20" s="296"/>
      <c r="D20" s="195"/>
      <c r="E20" s="195"/>
      <c r="F20" s="195"/>
      <c r="G20" s="195"/>
      <c r="H20" s="195"/>
      <c r="I20" s="195"/>
      <c r="J20" s="196"/>
    </row>
    <row r="21" spans="1:10" ht="15.75" customHeight="1">
      <c r="A21" s="200"/>
      <c r="B21" s="202"/>
      <c r="C21" s="200"/>
      <c r="D21" s="201"/>
      <c r="E21" s="201"/>
      <c r="F21" s="201"/>
      <c r="G21" s="201"/>
      <c r="H21" s="201"/>
      <c r="I21" s="201"/>
      <c r="J21" s="202"/>
    </row>
    <row r="22" spans="1:10" ht="15.75" customHeight="1">
      <c r="A22" s="296"/>
      <c r="B22" s="196"/>
      <c r="C22" s="296"/>
      <c r="D22" s="195"/>
      <c r="E22" s="195"/>
      <c r="F22" s="195"/>
      <c r="G22" s="195"/>
      <c r="H22" s="195"/>
      <c r="I22" s="195"/>
      <c r="J22" s="196"/>
    </row>
    <row r="23" spans="1:10" ht="15.75" customHeight="1">
      <c r="A23" s="200"/>
      <c r="B23" s="202"/>
      <c r="C23" s="200"/>
      <c r="D23" s="201"/>
      <c r="E23" s="201"/>
      <c r="F23" s="201"/>
      <c r="G23" s="201"/>
      <c r="H23" s="201"/>
      <c r="I23" s="201"/>
      <c r="J23" s="202"/>
    </row>
    <row r="24" spans="1:10" ht="15.75" customHeight="1">
      <c r="A24" s="296"/>
      <c r="B24" s="196"/>
      <c r="C24" s="296"/>
      <c r="D24" s="195"/>
      <c r="E24" s="195"/>
      <c r="F24" s="195"/>
      <c r="G24" s="195"/>
      <c r="H24" s="195"/>
      <c r="I24" s="195"/>
      <c r="J24" s="196"/>
    </row>
    <row r="25" spans="1:10" ht="15.75" customHeight="1">
      <c r="A25" s="200"/>
      <c r="B25" s="202"/>
      <c r="C25" s="200"/>
      <c r="D25" s="201"/>
      <c r="E25" s="201"/>
      <c r="F25" s="201"/>
      <c r="G25" s="201"/>
      <c r="H25" s="201"/>
      <c r="I25" s="201"/>
      <c r="J25" s="202"/>
    </row>
    <row r="26" spans="1:10" ht="15.75" customHeight="1">
      <c r="A26" s="296"/>
      <c r="B26" s="196"/>
      <c r="C26" s="296"/>
      <c r="D26" s="195"/>
      <c r="E26" s="195"/>
      <c r="F26" s="195"/>
      <c r="G26" s="195"/>
      <c r="H26" s="195"/>
      <c r="I26" s="195"/>
      <c r="J26" s="196"/>
    </row>
    <row r="27" spans="1:10" ht="15.75" customHeight="1">
      <c r="A27" s="200"/>
      <c r="B27" s="202"/>
      <c r="C27" s="200"/>
      <c r="D27" s="201"/>
      <c r="E27" s="201"/>
      <c r="F27" s="201"/>
      <c r="G27" s="201"/>
      <c r="H27" s="201"/>
      <c r="I27" s="201"/>
      <c r="J27" s="202"/>
    </row>
    <row r="28" spans="1:10" ht="15.75">
      <c r="A28" s="1"/>
    </row>
    <row r="29" spans="1:10" ht="36.75" customHeight="1">
      <c r="A29" s="281" t="s">
        <v>244</v>
      </c>
      <c r="B29" s="282"/>
      <c r="C29" s="282"/>
      <c r="D29" s="282"/>
      <c r="E29" s="282"/>
      <c r="F29" s="282"/>
      <c r="G29" s="282"/>
      <c r="H29" s="282"/>
      <c r="I29" s="282"/>
      <c r="J29" s="283"/>
    </row>
    <row r="66" spans="6:6">
      <c r="F66" s="3"/>
    </row>
  </sheetData>
  <mergeCells count="24">
    <mergeCell ref="C11:J12"/>
    <mergeCell ref="A13:B14"/>
    <mergeCell ref="C13:J14"/>
    <mergeCell ref="A16:J16"/>
    <mergeCell ref="C22:J23"/>
    <mergeCell ref="A17:B17"/>
    <mergeCell ref="C17:J17"/>
    <mergeCell ref="A11:B12"/>
    <mergeCell ref="A18:B19"/>
    <mergeCell ref="C18:J19"/>
    <mergeCell ref="A20:B21"/>
    <mergeCell ref="C20:J21"/>
    <mergeCell ref="A22:B23"/>
    <mergeCell ref="A6:B6"/>
    <mergeCell ref="C6:J6"/>
    <mergeCell ref="A7:B8"/>
    <mergeCell ref="C7:J8"/>
    <mergeCell ref="A9:B10"/>
    <mergeCell ref="C9:J10"/>
    <mergeCell ref="A24:B25"/>
    <mergeCell ref="C24:J25"/>
    <mergeCell ref="A26:B27"/>
    <mergeCell ref="C26:J27"/>
    <mergeCell ref="A29:J29"/>
  </mergeCells>
  <pageMargins left="0.7" right="0.7" top="0.75" bottom="0.75" header="0.3" footer="0.3"/>
  <pageSetup paperSize="9" scale="87" orientation="portrait" r:id="rId1"/>
  <headerFooter scaleWithDoc="0">
    <oddFooter>&amp;C&amp;"Arial,Regular"Page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50"/>
  </sheetPr>
  <dimension ref="A1:K56"/>
  <sheetViews>
    <sheetView showGridLines="0" topLeftCell="A31" zoomScaleNormal="100" workbookViewId="0">
      <selection activeCell="K38" sqref="K38"/>
    </sheetView>
  </sheetViews>
  <sheetFormatPr defaultColWidth="9.42578125" defaultRowHeight="15"/>
  <cols>
    <col min="1" max="1" width="9.42578125" style="2" customWidth="1"/>
    <col min="2" max="2" width="14.5703125" style="2" bestFit="1" customWidth="1"/>
    <col min="3" max="3" width="9.42578125" style="2"/>
    <col min="4" max="4" width="17.5703125" style="2" customWidth="1"/>
    <col min="5" max="5" width="9.42578125" style="2" customWidth="1"/>
    <col min="6" max="6" width="21.5703125" style="2" customWidth="1"/>
    <col min="7" max="7" width="10.42578125" style="2" customWidth="1"/>
    <col min="8" max="16384" width="9.42578125" style="2"/>
  </cols>
  <sheetData>
    <row r="1" spans="1:7">
      <c r="A1" s="2" t="str">
        <f>+'Cover Page'!$B$29</f>
        <v>Annual Performance Report 2022</v>
      </c>
      <c r="E1" s="2" t="str">
        <f>+'Cover Page'!$B$33</f>
        <v>Hillingdon Clinical Waste Incinerator</v>
      </c>
    </row>
    <row r="3" spans="1:7" ht="15.75">
      <c r="A3" s="1" t="s">
        <v>245</v>
      </c>
    </row>
    <row r="4" spans="1:7" ht="15.75">
      <c r="A4" s="1"/>
    </row>
    <row r="5" spans="1:7" s="3" customFormat="1" ht="21.75" customHeight="1">
      <c r="A5" s="93" t="s">
        <v>246</v>
      </c>
      <c r="B5" s="94"/>
      <c r="C5" s="94"/>
      <c r="D5" s="94"/>
      <c r="E5" s="94"/>
      <c r="F5" s="94"/>
      <c r="G5" s="95"/>
    </row>
    <row r="6" spans="1:7" s="3" customFormat="1" ht="15.75" customHeight="1">
      <c r="A6" s="296" t="s">
        <v>195</v>
      </c>
      <c r="B6" s="195"/>
      <c r="C6" s="195"/>
      <c r="D6" s="195"/>
      <c r="E6" s="195"/>
      <c r="F6" s="195"/>
      <c r="G6" s="196"/>
    </row>
    <row r="7" spans="1:7" s="3" customFormat="1" ht="15.75" customHeight="1">
      <c r="A7" s="200"/>
      <c r="B7" s="201"/>
      <c r="C7" s="201"/>
      <c r="D7" s="201"/>
      <c r="E7" s="201"/>
      <c r="F7" s="201"/>
      <c r="G7" s="202"/>
    </row>
    <row r="8" spans="1:7" s="3" customFormat="1" ht="15.75" customHeight="1">
      <c r="A8" s="186"/>
      <c r="B8" s="187"/>
      <c r="C8" s="187"/>
      <c r="D8" s="187"/>
      <c r="E8" s="187"/>
      <c r="F8" s="187"/>
      <c r="G8" s="188"/>
    </row>
    <row r="9" spans="1:7" s="3" customFormat="1" ht="15.75" customHeight="1">
      <c r="A9" s="192"/>
      <c r="B9" s="193"/>
      <c r="C9" s="193"/>
      <c r="D9" s="193"/>
      <c r="E9" s="193"/>
      <c r="F9" s="193"/>
      <c r="G9" s="194"/>
    </row>
    <row r="10" spans="1:7" s="3" customFormat="1" ht="15.75" customHeight="1">
      <c r="A10" s="186"/>
      <c r="B10" s="187"/>
      <c r="C10" s="187"/>
      <c r="D10" s="187"/>
      <c r="E10" s="187"/>
      <c r="F10" s="187"/>
      <c r="G10" s="188"/>
    </row>
    <row r="11" spans="1:7" s="3" customFormat="1" ht="15.75" customHeight="1">
      <c r="A11" s="192"/>
      <c r="B11" s="193"/>
      <c r="C11" s="193"/>
      <c r="D11" s="193"/>
      <c r="E11" s="193"/>
      <c r="F11" s="193"/>
      <c r="G11" s="194"/>
    </row>
    <row r="12" spans="1:7" s="3" customFormat="1" ht="14.25"/>
    <row r="13" spans="1:7" s="92" customFormat="1" ht="33.75" customHeight="1">
      <c r="A13" s="281" t="s">
        <v>247</v>
      </c>
      <c r="B13" s="282"/>
      <c r="C13" s="282"/>
      <c r="D13" s="282"/>
      <c r="E13" s="282"/>
      <c r="F13" s="282"/>
      <c r="G13" s="283"/>
    </row>
    <row r="14" spans="1:7" ht="15.75" customHeight="1">
      <c r="A14" s="293" t="s">
        <v>248</v>
      </c>
      <c r="B14" s="295"/>
      <c r="C14" s="293" t="s">
        <v>242</v>
      </c>
      <c r="D14" s="294"/>
      <c r="E14" s="294"/>
      <c r="F14" s="294"/>
      <c r="G14" s="294"/>
    </row>
    <row r="15" spans="1:7" ht="15.75" customHeight="1">
      <c r="A15" s="186"/>
      <c r="B15" s="188"/>
      <c r="C15" s="296"/>
      <c r="D15" s="195"/>
      <c r="E15" s="195"/>
      <c r="F15" s="195"/>
      <c r="G15" s="196"/>
    </row>
    <row r="16" spans="1:7" ht="15.75" customHeight="1">
      <c r="A16" s="192"/>
      <c r="B16" s="194"/>
      <c r="C16" s="200"/>
      <c r="D16" s="201"/>
      <c r="E16" s="201"/>
      <c r="F16" s="201"/>
      <c r="G16" s="202"/>
    </row>
    <row r="17" spans="1:11" ht="15.75" customHeight="1">
      <c r="A17" s="296"/>
      <c r="B17" s="196"/>
      <c r="C17" s="296"/>
      <c r="D17" s="195"/>
      <c r="E17" s="195"/>
      <c r="F17" s="195"/>
      <c r="G17" s="196"/>
    </row>
    <row r="18" spans="1:11" ht="15.75" customHeight="1">
      <c r="A18" s="200"/>
      <c r="B18" s="202"/>
      <c r="C18" s="200"/>
      <c r="D18" s="201"/>
      <c r="E18" s="201"/>
      <c r="F18" s="201"/>
      <c r="G18" s="202"/>
    </row>
    <row r="19" spans="1:11" ht="15.75" customHeight="1">
      <c r="A19" s="296"/>
      <c r="B19" s="196"/>
      <c r="C19" s="296"/>
      <c r="D19" s="195"/>
      <c r="E19" s="195"/>
      <c r="F19" s="195"/>
      <c r="G19" s="196"/>
    </row>
    <row r="20" spans="1:11" ht="15.75" customHeight="1">
      <c r="A20" s="200"/>
      <c r="B20" s="202"/>
      <c r="C20" s="200"/>
      <c r="D20" s="201"/>
      <c r="E20" s="201"/>
      <c r="F20" s="201"/>
      <c r="G20" s="202"/>
    </row>
    <row r="21" spans="1:11" ht="15.75" customHeight="1">
      <c r="A21" s="296"/>
      <c r="B21" s="196"/>
      <c r="C21" s="296"/>
      <c r="D21" s="195"/>
      <c r="E21" s="195"/>
      <c r="F21" s="195"/>
      <c r="G21" s="196"/>
    </row>
    <row r="22" spans="1:11" ht="15.75" customHeight="1">
      <c r="A22" s="200"/>
      <c r="B22" s="202"/>
      <c r="C22" s="200"/>
      <c r="D22" s="201"/>
      <c r="E22" s="201"/>
      <c r="F22" s="201"/>
      <c r="G22" s="202"/>
    </row>
    <row r="23" spans="1:11" ht="15.75" customHeight="1">
      <c r="A23" s="296"/>
      <c r="B23" s="196"/>
      <c r="C23" s="296"/>
      <c r="D23" s="195"/>
      <c r="E23" s="195"/>
      <c r="F23" s="195"/>
      <c r="G23" s="196"/>
    </row>
    <row r="24" spans="1:11" ht="15.75" customHeight="1">
      <c r="A24" s="200"/>
      <c r="B24" s="202"/>
      <c r="C24" s="200"/>
      <c r="D24" s="201"/>
      <c r="E24" s="201"/>
      <c r="F24" s="201"/>
      <c r="G24" s="202"/>
    </row>
    <row r="26" spans="1:11">
      <c r="A26" s="16"/>
      <c r="B26" s="16"/>
      <c r="C26" s="16"/>
      <c r="D26" s="16"/>
      <c r="E26" s="16"/>
      <c r="F26" s="16"/>
      <c r="G26" s="16"/>
    </row>
    <row r="27" spans="1:11" s="111" customFormat="1" ht="16.5" customHeight="1">
      <c r="A27" s="303" t="s">
        <v>249</v>
      </c>
      <c r="B27" s="303"/>
      <c r="C27" s="303"/>
      <c r="D27" s="303"/>
      <c r="E27" s="303"/>
      <c r="F27" s="303"/>
      <c r="G27" s="303"/>
    </row>
    <row r="28" spans="1:11" s="16" customFormat="1" ht="17.25" customHeight="1">
      <c r="A28" s="298" t="s">
        <v>250</v>
      </c>
      <c r="B28" s="298"/>
      <c r="C28" s="268" t="s">
        <v>251</v>
      </c>
      <c r="D28" s="268" t="s">
        <v>252</v>
      </c>
      <c r="E28" s="268"/>
      <c r="F28" s="268"/>
      <c r="G28" s="268"/>
    </row>
    <row r="29" spans="1:11" s="16" customFormat="1" ht="17.25" customHeight="1">
      <c r="A29" s="298"/>
      <c r="B29" s="298"/>
      <c r="C29" s="268"/>
      <c r="D29" s="268" t="s">
        <v>253</v>
      </c>
      <c r="E29" s="268"/>
      <c r="F29" s="268" t="s">
        <v>162</v>
      </c>
      <c r="G29" s="268"/>
    </row>
    <row r="30" spans="1:11" s="78" customFormat="1" ht="38.1" customHeight="1">
      <c r="A30" s="229" t="s">
        <v>254</v>
      </c>
      <c r="B30" s="229"/>
      <c r="C30" s="112" t="s">
        <v>255</v>
      </c>
      <c r="D30" s="259"/>
      <c r="E30" s="259"/>
      <c r="F30" s="299"/>
      <c r="G30" s="300"/>
      <c r="J30" s="16"/>
      <c r="K30" s="16"/>
    </row>
    <row r="31" spans="1:11" s="78" customFormat="1" ht="38.1" customHeight="1">
      <c r="A31" s="229" t="s">
        <v>256</v>
      </c>
      <c r="B31" s="229"/>
      <c r="C31" s="108" t="s">
        <v>257</v>
      </c>
      <c r="D31" s="259"/>
      <c r="E31" s="259"/>
      <c r="F31" s="299"/>
      <c r="G31" s="300"/>
      <c r="J31" s="16"/>
      <c r="K31" s="16"/>
    </row>
    <row r="32" spans="1:11" s="78" customFormat="1" ht="38.1" customHeight="1">
      <c r="A32" s="229" t="s">
        <v>258</v>
      </c>
      <c r="B32" s="229"/>
      <c r="C32" s="108" t="s">
        <v>259</v>
      </c>
      <c r="D32" s="259"/>
      <c r="E32" s="259"/>
      <c r="F32" s="301"/>
      <c r="G32" s="302"/>
      <c r="J32" s="16"/>
      <c r="K32" s="16"/>
    </row>
    <row r="33" spans="1:7" s="78" customFormat="1" ht="38.1" customHeight="1">
      <c r="A33" s="229" t="s">
        <v>260</v>
      </c>
      <c r="B33" s="229"/>
      <c r="C33" s="108" t="s">
        <v>259</v>
      </c>
      <c r="D33" s="259"/>
      <c r="E33" s="259"/>
      <c r="F33" s="299"/>
      <c r="G33" s="300"/>
    </row>
    <row r="35" spans="1:7">
      <c r="A35" s="230" t="s">
        <v>261</v>
      </c>
      <c r="B35" s="230"/>
      <c r="C35" s="230"/>
      <c r="D35" s="230"/>
      <c r="E35" s="230"/>
      <c r="F35" s="230"/>
      <c r="G35" s="230"/>
    </row>
    <row r="36" spans="1:7">
      <c r="A36" s="297" t="s">
        <v>195</v>
      </c>
      <c r="B36" s="297"/>
      <c r="C36" s="297"/>
      <c r="D36" s="297"/>
      <c r="E36" s="297"/>
      <c r="F36" s="297"/>
      <c r="G36" s="297"/>
    </row>
    <row r="37" spans="1:7">
      <c r="A37" s="297"/>
      <c r="B37" s="297"/>
      <c r="C37" s="297"/>
      <c r="D37" s="297"/>
      <c r="E37" s="297"/>
      <c r="F37" s="297"/>
      <c r="G37" s="297"/>
    </row>
    <row r="38" spans="1:7">
      <c r="A38" s="297"/>
      <c r="B38" s="297"/>
      <c r="C38" s="297"/>
      <c r="D38" s="297"/>
      <c r="E38" s="297"/>
      <c r="F38" s="297"/>
      <c r="G38" s="297"/>
    </row>
    <row r="39" spans="1:7">
      <c r="A39" s="297"/>
      <c r="B39" s="297"/>
      <c r="C39" s="297"/>
      <c r="D39" s="297"/>
      <c r="E39" s="297"/>
      <c r="F39" s="297"/>
      <c r="G39" s="297"/>
    </row>
    <row r="40" spans="1:7">
      <c r="A40" s="297"/>
      <c r="B40" s="297"/>
      <c r="C40" s="297"/>
      <c r="D40" s="297"/>
      <c r="E40" s="297"/>
      <c r="F40" s="297"/>
      <c r="G40" s="297"/>
    </row>
    <row r="41" spans="1:7">
      <c r="A41" s="297"/>
      <c r="B41" s="297"/>
      <c r="C41" s="297"/>
      <c r="D41" s="297"/>
      <c r="E41" s="297"/>
      <c r="F41" s="297"/>
      <c r="G41" s="297"/>
    </row>
    <row r="56" spans="6:6">
      <c r="F56" s="3"/>
    </row>
  </sheetData>
  <mergeCells count="36">
    <mergeCell ref="A17:B18"/>
    <mergeCell ref="C17:G18"/>
    <mergeCell ref="A19:B20"/>
    <mergeCell ref="C19:G20"/>
    <mergeCell ref="A13:G13"/>
    <mergeCell ref="A14:B14"/>
    <mergeCell ref="C14:G14"/>
    <mergeCell ref="A6:G7"/>
    <mergeCell ref="A8:G9"/>
    <mergeCell ref="A10:G11"/>
    <mergeCell ref="A15:B16"/>
    <mergeCell ref="C15:G16"/>
    <mergeCell ref="A21:B22"/>
    <mergeCell ref="C21:G22"/>
    <mergeCell ref="A23:B24"/>
    <mergeCell ref="C23:G24"/>
    <mergeCell ref="D32:E32"/>
    <mergeCell ref="C28:C29"/>
    <mergeCell ref="D29:E29"/>
    <mergeCell ref="F29:G29"/>
    <mergeCell ref="D28:G28"/>
    <mergeCell ref="A27:G27"/>
    <mergeCell ref="A36:G41"/>
    <mergeCell ref="D33:E33"/>
    <mergeCell ref="A35:G35"/>
    <mergeCell ref="A28:B29"/>
    <mergeCell ref="A30:B30"/>
    <mergeCell ref="A31:B31"/>
    <mergeCell ref="A32:B32"/>
    <mergeCell ref="A33:B33"/>
    <mergeCell ref="D30:E30"/>
    <mergeCell ref="D31:E31"/>
    <mergeCell ref="F30:G30"/>
    <mergeCell ref="F31:G31"/>
    <mergeCell ref="F32:G32"/>
    <mergeCell ref="F33:G33"/>
  </mergeCells>
  <pageMargins left="0.7" right="0.7" top="0.75" bottom="0.75" header="0.3" footer="0.3"/>
  <pageSetup paperSize="9" scale="87" orientation="portrait"/>
  <headerFooter scaleWithDoc="0">
    <oddFooter>&amp;C&amp;"Arial,Regular"Page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0B050"/>
  </sheetPr>
  <dimension ref="A1:J66"/>
  <sheetViews>
    <sheetView showGridLines="0" topLeftCell="B1" zoomScaleNormal="100" workbookViewId="0">
      <selection activeCell="A6" sqref="A6:J7"/>
    </sheetView>
  </sheetViews>
  <sheetFormatPr defaultColWidth="9.42578125" defaultRowHeight="15"/>
  <cols>
    <col min="1" max="1" width="9.42578125" style="2" customWidth="1"/>
    <col min="2" max="2" width="14.5703125" style="2" bestFit="1" customWidth="1"/>
    <col min="3" max="9" width="9.42578125" style="2"/>
    <col min="10" max="10" width="11.5703125" style="2" customWidth="1"/>
    <col min="11" max="16384" width="9.42578125" style="2"/>
  </cols>
  <sheetData>
    <row r="1" spans="1:10">
      <c r="A1" s="2" t="str">
        <f>+'Cover Page'!$B$29</f>
        <v>Annual Performance Report 2022</v>
      </c>
      <c r="E1" s="2" t="str">
        <f>+'Cover Page'!$B$33</f>
        <v>Hillingdon Clinical Waste Incinerator</v>
      </c>
    </row>
    <row r="3" spans="1:10" ht="15.75">
      <c r="A3" s="1" t="s">
        <v>40</v>
      </c>
    </row>
    <row r="4" spans="1:10" ht="15.75">
      <c r="A4" s="1"/>
    </row>
    <row r="5" spans="1:10" s="3" customFormat="1" ht="21.75" customHeight="1">
      <c r="A5" s="93" t="s">
        <v>246</v>
      </c>
      <c r="B5" s="94"/>
      <c r="C5" s="94"/>
      <c r="D5" s="94"/>
      <c r="E5" s="94"/>
      <c r="F5" s="94"/>
      <c r="G5" s="94"/>
      <c r="H5" s="94"/>
      <c r="I5" s="94"/>
      <c r="J5" s="95"/>
    </row>
    <row r="6" spans="1:10" s="3" customFormat="1" ht="15.75" customHeight="1">
      <c r="A6" s="296" t="s">
        <v>195</v>
      </c>
      <c r="B6" s="195"/>
      <c r="C6" s="195"/>
      <c r="D6" s="195"/>
      <c r="E6" s="195"/>
      <c r="F6" s="195"/>
      <c r="G6" s="195"/>
      <c r="H6" s="195"/>
      <c r="I6" s="195"/>
      <c r="J6" s="196"/>
    </row>
    <row r="7" spans="1:10" s="3" customFormat="1" ht="15.75" customHeight="1">
      <c r="A7" s="200"/>
      <c r="B7" s="201"/>
      <c r="C7" s="201"/>
      <c r="D7" s="201"/>
      <c r="E7" s="201"/>
      <c r="F7" s="201"/>
      <c r="G7" s="201"/>
      <c r="H7" s="201"/>
      <c r="I7" s="201"/>
      <c r="J7" s="202"/>
    </row>
    <row r="8" spans="1:10" s="3" customFormat="1" ht="15.75" customHeight="1">
      <c r="A8" s="186"/>
      <c r="B8" s="187"/>
      <c r="C8" s="187"/>
      <c r="D8" s="187"/>
      <c r="E8" s="187"/>
      <c r="F8" s="187"/>
      <c r="G8" s="187"/>
      <c r="H8" s="187"/>
      <c r="I8" s="187"/>
      <c r="J8" s="188"/>
    </row>
    <row r="9" spans="1:10" s="3" customFormat="1" ht="15.75" customHeight="1">
      <c r="A9" s="192"/>
      <c r="B9" s="193"/>
      <c r="C9" s="193"/>
      <c r="D9" s="193"/>
      <c r="E9" s="193"/>
      <c r="F9" s="193"/>
      <c r="G9" s="193"/>
      <c r="H9" s="193"/>
      <c r="I9" s="193"/>
      <c r="J9" s="194"/>
    </row>
    <row r="10" spans="1:10" s="3" customFormat="1" ht="15.75" customHeight="1">
      <c r="A10" s="186"/>
      <c r="B10" s="187"/>
      <c r="C10" s="187"/>
      <c r="D10" s="187"/>
      <c r="E10" s="187"/>
      <c r="F10" s="187"/>
      <c r="G10" s="187"/>
      <c r="H10" s="187"/>
      <c r="I10" s="187"/>
      <c r="J10" s="188"/>
    </row>
    <row r="11" spans="1:10" s="3" customFormat="1" ht="15.75" customHeight="1">
      <c r="A11" s="192"/>
      <c r="B11" s="193"/>
      <c r="C11" s="193"/>
      <c r="D11" s="193"/>
      <c r="E11" s="193"/>
      <c r="F11" s="193"/>
      <c r="G11" s="193"/>
      <c r="H11" s="193"/>
      <c r="I11" s="193"/>
      <c r="J11" s="194"/>
    </row>
    <row r="12" spans="1:10" s="3" customFormat="1" ht="14.25"/>
    <row r="13" spans="1:10" s="92" customFormat="1" ht="33.75" customHeight="1">
      <c r="A13" s="281" t="s">
        <v>247</v>
      </c>
      <c r="B13" s="282"/>
      <c r="C13" s="282"/>
      <c r="D13" s="282"/>
      <c r="E13" s="282"/>
      <c r="F13" s="282"/>
      <c r="G13" s="282"/>
      <c r="H13" s="282"/>
      <c r="I13" s="282"/>
      <c r="J13" s="283"/>
    </row>
    <row r="14" spans="1:10" ht="15.75" customHeight="1">
      <c r="A14" s="293" t="s">
        <v>248</v>
      </c>
      <c r="B14" s="295"/>
      <c r="C14" s="293" t="s">
        <v>242</v>
      </c>
      <c r="D14" s="294"/>
      <c r="E14" s="294"/>
      <c r="F14" s="294"/>
      <c r="G14" s="294"/>
      <c r="H14" s="294"/>
      <c r="I14" s="294"/>
      <c r="J14" s="294"/>
    </row>
    <row r="15" spans="1:10" ht="15.75" customHeight="1">
      <c r="A15" s="186"/>
      <c r="B15" s="188"/>
      <c r="C15" s="296"/>
      <c r="D15" s="195"/>
      <c r="E15" s="195"/>
      <c r="F15" s="195"/>
      <c r="G15" s="195"/>
      <c r="H15" s="195"/>
      <c r="I15" s="195"/>
      <c r="J15" s="196"/>
    </row>
    <row r="16" spans="1:10" ht="15.75" customHeight="1">
      <c r="A16" s="192"/>
      <c r="B16" s="194"/>
      <c r="C16" s="200"/>
      <c r="D16" s="201"/>
      <c r="E16" s="201"/>
      <c r="F16" s="201"/>
      <c r="G16" s="201"/>
      <c r="H16" s="201"/>
      <c r="I16" s="201"/>
      <c r="J16" s="202"/>
    </row>
    <row r="17" spans="1:10" ht="15.75" customHeight="1">
      <c r="A17" s="296"/>
      <c r="B17" s="196"/>
      <c r="C17" s="296"/>
      <c r="D17" s="195"/>
      <c r="E17" s="195"/>
      <c r="F17" s="195"/>
      <c r="G17" s="195"/>
      <c r="H17" s="195"/>
      <c r="I17" s="195"/>
      <c r="J17" s="196"/>
    </row>
    <row r="18" spans="1:10" ht="15.75" customHeight="1">
      <c r="A18" s="200"/>
      <c r="B18" s="202"/>
      <c r="C18" s="200"/>
      <c r="D18" s="201"/>
      <c r="E18" s="201"/>
      <c r="F18" s="201"/>
      <c r="G18" s="201"/>
      <c r="H18" s="201"/>
      <c r="I18" s="201"/>
      <c r="J18" s="202"/>
    </row>
    <row r="19" spans="1:10" ht="15.75" customHeight="1">
      <c r="A19" s="296"/>
      <c r="B19" s="196"/>
      <c r="C19" s="296"/>
      <c r="D19" s="195"/>
      <c r="E19" s="195"/>
      <c r="F19" s="195"/>
      <c r="G19" s="195"/>
      <c r="H19" s="195"/>
      <c r="I19" s="195"/>
      <c r="J19" s="196"/>
    </row>
    <row r="20" spans="1:10" ht="15.75" customHeight="1">
      <c r="A20" s="200"/>
      <c r="B20" s="202"/>
      <c r="C20" s="200"/>
      <c r="D20" s="201"/>
      <c r="E20" s="201"/>
      <c r="F20" s="201"/>
      <c r="G20" s="201"/>
      <c r="H20" s="201"/>
      <c r="I20" s="201"/>
      <c r="J20" s="202"/>
    </row>
    <row r="22" spans="1:10" ht="22.5" customHeight="1">
      <c r="A22" s="311" t="s">
        <v>262</v>
      </c>
      <c r="B22" s="312"/>
      <c r="C22" s="312"/>
      <c r="D22" s="312"/>
      <c r="E22" s="312"/>
      <c r="F22" s="312"/>
      <c r="G22" s="312"/>
      <c r="H22" s="312"/>
      <c r="I22" s="312"/>
      <c r="J22" s="312"/>
    </row>
    <row r="23" spans="1:10" ht="19.5" customHeight="1">
      <c r="A23" s="313" t="s">
        <v>183</v>
      </c>
      <c r="B23" s="314"/>
      <c r="C23" s="315"/>
      <c r="D23" s="316" t="s">
        <v>263</v>
      </c>
      <c r="E23" s="317"/>
      <c r="F23" s="318"/>
      <c r="G23" s="107" t="s">
        <v>251</v>
      </c>
      <c r="H23" s="107" t="s">
        <v>264</v>
      </c>
      <c r="I23" s="107" t="s">
        <v>265</v>
      </c>
      <c r="J23" s="107" t="s">
        <v>266</v>
      </c>
    </row>
    <row r="24" spans="1:10">
      <c r="A24" s="308"/>
      <c r="B24" s="309"/>
      <c r="C24" s="310"/>
      <c r="D24" s="305"/>
      <c r="E24" s="306"/>
      <c r="F24" s="307"/>
      <c r="G24" s="109"/>
      <c r="H24" s="109"/>
      <c r="I24" s="109"/>
      <c r="J24" s="109"/>
    </row>
    <row r="25" spans="1:10">
      <c r="A25" s="308"/>
      <c r="B25" s="309"/>
      <c r="C25" s="310"/>
      <c r="D25" s="305"/>
      <c r="E25" s="306"/>
      <c r="F25" s="307"/>
      <c r="G25" s="109"/>
      <c r="H25" s="109"/>
      <c r="I25" s="109"/>
      <c r="J25" s="109"/>
    </row>
    <row r="26" spans="1:10">
      <c r="A26" s="308"/>
      <c r="B26" s="309"/>
      <c r="C26" s="310"/>
      <c r="D26" s="305"/>
      <c r="E26" s="306"/>
      <c r="F26" s="307"/>
      <c r="G26" s="109"/>
      <c r="H26" s="109"/>
      <c r="I26" s="109"/>
      <c r="J26" s="109"/>
    </row>
    <row r="27" spans="1:10">
      <c r="A27" s="308"/>
      <c r="B27" s="309"/>
      <c r="C27" s="310"/>
      <c r="D27" s="305"/>
      <c r="E27" s="306"/>
      <c r="F27" s="307"/>
      <c r="G27" s="109"/>
      <c r="H27" s="109"/>
      <c r="I27" s="109"/>
      <c r="J27" s="109"/>
    </row>
    <row r="28" spans="1:10">
      <c r="A28" s="308"/>
      <c r="B28" s="309"/>
      <c r="C28" s="310"/>
      <c r="D28" s="305"/>
      <c r="E28" s="306"/>
      <c r="F28" s="307"/>
      <c r="G28" s="109"/>
      <c r="H28" s="109"/>
      <c r="I28" s="109"/>
      <c r="J28" s="109"/>
    </row>
    <row r="29" spans="1:10">
      <c r="A29" s="308"/>
      <c r="B29" s="309"/>
      <c r="C29" s="310"/>
      <c r="D29" s="305"/>
      <c r="E29" s="306"/>
      <c r="F29" s="307"/>
      <c r="G29" s="109"/>
      <c r="H29" s="109"/>
      <c r="I29" s="109"/>
      <c r="J29" s="109"/>
    </row>
    <row r="30" spans="1:10">
      <c r="A30" s="304"/>
      <c r="B30" s="304"/>
      <c r="C30" s="304"/>
      <c r="D30" s="305"/>
      <c r="E30" s="306"/>
      <c r="F30" s="307"/>
      <c r="G30" s="109"/>
      <c r="H30" s="109"/>
      <c r="I30" s="109"/>
      <c r="J30" s="109"/>
    </row>
    <row r="31" spans="1:10">
      <c r="A31" s="16"/>
      <c r="B31" s="16"/>
      <c r="C31" s="16"/>
      <c r="D31" s="16"/>
      <c r="E31" s="16"/>
      <c r="F31" s="16"/>
      <c r="G31" s="16"/>
      <c r="H31" s="16"/>
      <c r="I31" s="16"/>
      <c r="J31" s="16"/>
    </row>
    <row r="32" spans="1:10">
      <c r="A32" s="16"/>
      <c r="B32" s="16"/>
      <c r="C32" s="16"/>
      <c r="D32" s="16"/>
      <c r="E32" s="16"/>
      <c r="F32" s="16"/>
      <c r="G32" s="16"/>
      <c r="H32" s="16"/>
      <c r="I32" s="16"/>
      <c r="J32" s="16"/>
    </row>
    <row r="33" spans="1:10">
      <c r="A33" s="16"/>
      <c r="B33" s="16"/>
      <c r="C33" s="16"/>
      <c r="D33" s="16"/>
      <c r="E33" s="16"/>
      <c r="F33" s="16"/>
      <c r="G33" s="16"/>
      <c r="H33" s="16"/>
      <c r="I33" s="16"/>
      <c r="J33" s="16"/>
    </row>
    <row r="66" spans="6:6">
      <c r="F66" s="3"/>
    </row>
  </sheetData>
  <mergeCells count="29">
    <mergeCell ref="A6:J7"/>
    <mergeCell ref="A8:J9"/>
    <mergeCell ref="A10:J11"/>
    <mergeCell ref="A13:J13"/>
    <mergeCell ref="A14:B14"/>
    <mergeCell ref="C14:J14"/>
    <mergeCell ref="A22:J22"/>
    <mergeCell ref="A23:C23"/>
    <mergeCell ref="D23:F23"/>
    <mergeCell ref="A15:B16"/>
    <mergeCell ref="C15:J16"/>
    <mergeCell ref="A17:B18"/>
    <mergeCell ref="C17:J18"/>
    <mergeCell ref="A19:B20"/>
    <mergeCell ref="C19:J20"/>
    <mergeCell ref="A24:C24"/>
    <mergeCell ref="D24:F24"/>
    <mergeCell ref="A25:C25"/>
    <mergeCell ref="D25:F25"/>
    <mergeCell ref="A26:C26"/>
    <mergeCell ref="D26:F26"/>
    <mergeCell ref="A30:C30"/>
    <mergeCell ref="D30:F30"/>
    <mergeCell ref="A27:C27"/>
    <mergeCell ref="D27:F27"/>
    <mergeCell ref="A28:C28"/>
    <mergeCell ref="D28:F28"/>
    <mergeCell ref="A29:C29"/>
    <mergeCell ref="D29:F29"/>
  </mergeCells>
  <pageMargins left="0.7" right="0.7" top="0.75" bottom="0.75" header="0.3" footer="0.3"/>
  <pageSetup paperSize="9" scale="87" orientation="portrait"/>
  <headerFooter scaleWithDoc="0">
    <oddFooter>&amp;C&amp;"Arial,Regular"Page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1:P64"/>
  <sheetViews>
    <sheetView showGridLines="0" zoomScaleNormal="100" workbookViewId="0">
      <selection activeCell="N14" sqref="N14"/>
    </sheetView>
  </sheetViews>
  <sheetFormatPr defaultColWidth="9.42578125" defaultRowHeight="15"/>
  <cols>
    <col min="1" max="1" width="9.42578125" style="2" customWidth="1"/>
    <col min="2" max="2" width="14.5703125" style="2" bestFit="1" customWidth="1"/>
    <col min="3" max="9" width="9.42578125" style="2"/>
    <col min="10" max="10" width="10.42578125" style="2" customWidth="1"/>
    <col min="11" max="16384" width="9.42578125" style="2"/>
  </cols>
  <sheetData>
    <row r="1" spans="1:16">
      <c r="A1" s="2" t="str">
        <f>+'Cover Page'!$B$29</f>
        <v>Annual Performance Report 2022</v>
      </c>
      <c r="E1" s="2" t="str">
        <f>+'Cover Page'!$B$33</f>
        <v>Hillingdon Clinical Waste Incinerator</v>
      </c>
    </row>
    <row r="2" spans="1:16" ht="7.5" customHeight="1"/>
    <row r="3" spans="1:16" ht="15.75">
      <c r="A3" s="1" t="s">
        <v>41</v>
      </c>
    </row>
    <row r="4" spans="1:16" ht="9.75" customHeight="1">
      <c r="A4" s="1"/>
    </row>
    <row r="5" spans="1:16" s="3" customFormat="1" ht="21.75" customHeight="1">
      <c r="A5" s="93" t="s">
        <v>267</v>
      </c>
      <c r="B5" s="94"/>
      <c r="C5" s="94"/>
      <c r="D5" s="94"/>
      <c r="E5" s="94"/>
      <c r="F5" s="94"/>
      <c r="G5" s="94"/>
      <c r="H5" s="94"/>
      <c r="I5" s="94"/>
      <c r="J5" s="95"/>
      <c r="M5" s="141" t="s">
        <v>1</v>
      </c>
    </row>
    <row r="6" spans="1:16" s="3" customFormat="1" ht="15.75" customHeight="1">
      <c r="A6" s="296"/>
      <c r="B6" s="195"/>
      <c r="C6" s="195"/>
      <c r="D6" s="195"/>
      <c r="E6" s="195"/>
      <c r="F6" s="195"/>
      <c r="G6" s="195"/>
      <c r="H6" s="195"/>
      <c r="I6" s="195"/>
      <c r="J6" s="196"/>
      <c r="M6" s="332" t="s">
        <v>268</v>
      </c>
      <c r="N6" s="332"/>
      <c r="O6" s="332"/>
      <c r="P6" s="332"/>
    </row>
    <row r="7" spans="1:16" s="3" customFormat="1" ht="15.75" customHeight="1">
      <c r="A7" s="200"/>
      <c r="B7" s="201"/>
      <c r="C7" s="201"/>
      <c r="D7" s="201"/>
      <c r="E7" s="201"/>
      <c r="F7" s="201"/>
      <c r="G7" s="201"/>
      <c r="H7" s="201"/>
      <c r="I7" s="201"/>
      <c r="J7" s="202"/>
      <c r="M7" s="332"/>
      <c r="N7" s="332"/>
      <c r="O7" s="332"/>
      <c r="P7" s="332"/>
    </row>
    <row r="8" spans="1:16" s="3" customFormat="1" ht="14.25">
      <c r="M8" s="332"/>
      <c r="N8" s="332"/>
      <c r="O8" s="332"/>
      <c r="P8" s="332"/>
    </row>
    <row r="9" spans="1:16" s="111" customFormat="1" ht="16.5" customHeight="1">
      <c r="A9" s="303" t="s">
        <v>269</v>
      </c>
      <c r="B9" s="303"/>
      <c r="C9" s="303"/>
      <c r="D9" s="303"/>
      <c r="E9" s="303"/>
      <c r="F9" s="303"/>
      <c r="G9" s="303"/>
      <c r="H9" s="303"/>
      <c r="I9" s="303"/>
      <c r="J9" s="303"/>
      <c r="M9" s="332"/>
      <c r="N9" s="332"/>
      <c r="O9" s="332"/>
      <c r="P9" s="332"/>
    </row>
    <row r="10" spans="1:16" s="111" customFormat="1" ht="16.5" customHeight="1">
      <c r="A10" s="319" t="s">
        <v>213</v>
      </c>
      <c r="B10" s="320"/>
      <c r="C10" s="330" t="s">
        <v>270</v>
      </c>
      <c r="D10" s="326" t="s">
        <v>271</v>
      </c>
      <c r="E10" s="327"/>
      <c r="F10" s="323" t="s">
        <v>266</v>
      </c>
      <c r="G10" s="324"/>
      <c r="H10" s="324"/>
      <c r="I10" s="324"/>
      <c r="J10" s="325"/>
      <c r="M10" s="332" t="s">
        <v>272</v>
      </c>
      <c r="N10" s="332"/>
      <c r="O10" s="332"/>
      <c r="P10" s="332"/>
    </row>
    <row r="11" spans="1:16" s="16" customFormat="1" ht="17.25" customHeight="1">
      <c r="A11" s="321"/>
      <c r="B11" s="322"/>
      <c r="C11" s="331"/>
      <c r="D11" s="328"/>
      <c r="E11" s="329"/>
      <c r="F11" s="90" t="s">
        <v>185</v>
      </c>
      <c r="G11" s="90" t="s">
        <v>186</v>
      </c>
      <c r="H11" s="90" t="s">
        <v>187</v>
      </c>
      <c r="I11" s="90" t="s">
        <v>188</v>
      </c>
      <c r="J11" s="90" t="s">
        <v>189</v>
      </c>
      <c r="M11" s="332"/>
      <c r="N11" s="332"/>
      <c r="O11" s="332"/>
      <c r="P11" s="332"/>
    </row>
    <row r="12" spans="1:16" s="16" customFormat="1" ht="23.25" customHeight="1">
      <c r="A12" s="229" t="s">
        <v>226</v>
      </c>
      <c r="B12" s="229"/>
      <c r="C12" s="106" t="s">
        <v>273</v>
      </c>
      <c r="D12" s="261" t="s">
        <v>274</v>
      </c>
      <c r="E12" s="261"/>
      <c r="F12" s="109"/>
      <c r="G12" s="109"/>
      <c r="H12" s="109"/>
      <c r="I12" s="109"/>
      <c r="J12" s="109"/>
      <c r="M12" s="332"/>
      <c r="N12" s="332"/>
      <c r="O12" s="332"/>
      <c r="P12" s="332"/>
    </row>
    <row r="13" spans="1:16" s="16" customFormat="1" ht="23.25" customHeight="1">
      <c r="A13" s="229" t="s">
        <v>275</v>
      </c>
      <c r="B13" s="229"/>
      <c r="C13" s="106" t="s">
        <v>276</v>
      </c>
      <c r="D13" s="261" t="s">
        <v>277</v>
      </c>
      <c r="E13" s="261"/>
      <c r="F13" s="109"/>
      <c r="G13" s="109"/>
      <c r="H13" s="109"/>
      <c r="I13" s="109"/>
      <c r="J13" s="109"/>
    </row>
    <row r="14" spans="1:16" s="16" customFormat="1" ht="23.25" customHeight="1">
      <c r="A14" s="229" t="s">
        <v>278</v>
      </c>
      <c r="B14" s="229"/>
      <c r="C14" s="106" t="s">
        <v>276</v>
      </c>
      <c r="D14" s="261" t="s">
        <v>277</v>
      </c>
      <c r="E14" s="261"/>
      <c r="F14" s="109"/>
      <c r="G14" s="109"/>
      <c r="H14" s="109"/>
      <c r="I14" s="109"/>
      <c r="J14" s="109"/>
    </row>
    <row r="15" spans="1:16" s="16" customFormat="1" ht="23.25" customHeight="1">
      <c r="A15" s="229" t="s">
        <v>279</v>
      </c>
      <c r="B15" s="229"/>
      <c r="C15" s="106" t="s">
        <v>276</v>
      </c>
      <c r="D15" s="261" t="s">
        <v>280</v>
      </c>
      <c r="E15" s="261"/>
      <c r="F15" s="109"/>
      <c r="G15" s="109"/>
      <c r="H15" s="109"/>
      <c r="I15" s="109"/>
      <c r="J15" s="109"/>
    </row>
    <row r="16" spans="1:16" s="16" customFormat="1" ht="23.25" customHeight="1">
      <c r="A16" s="229" t="s">
        <v>281</v>
      </c>
      <c r="B16" s="229"/>
      <c r="C16" s="106" t="s">
        <v>276</v>
      </c>
      <c r="D16" s="261" t="s">
        <v>282</v>
      </c>
      <c r="E16" s="261"/>
      <c r="F16" s="109"/>
      <c r="G16" s="109"/>
      <c r="H16" s="109"/>
      <c r="I16" s="109"/>
      <c r="J16" s="109"/>
    </row>
    <row r="17" spans="1:10" s="16" customFormat="1" ht="23.25" customHeight="1">
      <c r="A17" s="229" t="s">
        <v>283</v>
      </c>
      <c r="B17" s="229"/>
      <c r="C17" s="106" t="s">
        <v>276</v>
      </c>
      <c r="D17" s="261" t="s">
        <v>284</v>
      </c>
      <c r="E17" s="261"/>
      <c r="F17" s="109"/>
      <c r="G17" s="109"/>
      <c r="H17" s="109"/>
      <c r="I17" s="109"/>
      <c r="J17" s="109"/>
    </row>
    <row r="18" spans="1:10" s="16" customFormat="1" ht="23.25" customHeight="1">
      <c r="A18" s="229" t="s">
        <v>285</v>
      </c>
      <c r="B18" s="229"/>
      <c r="C18" s="106" t="s">
        <v>276</v>
      </c>
      <c r="D18" s="261" t="s">
        <v>284</v>
      </c>
      <c r="E18" s="261"/>
      <c r="F18" s="109"/>
      <c r="G18" s="109"/>
      <c r="H18" s="109"/>
      <c r="I18" s="109"/>
      <c r="J18" s="109"/>
    </row>
    <row r="19" spans="1:10" s="16" customFormat="1" ht="23.25" customHeight="1">
      <c r="A19" s="229" t="s">
        <v>286</v>
      </c>
      <c r="B19" s="229"/>
      <c r="C19" s="106" t="s">
        <v>276</v>
      </c>
      <c r="D19" s="261" t="s">
        <v>284</v>
      </c>
      <c r="E19" s="261"/>
      <c r="F19" s="109"/>
      <c r="G19" s="109"/>
      <c r="H19" s="109"/>
      <c r="I19" s="109"/>
      <c r="J19" s="109"/>
    </row>
    <row r="20" spans="1:10" s="16" customFormat="1" ht="23.25" customHeight="1">
      <c r="A20" s="229" t="s">
        <v>287</v>
      </c>
      <c r="B20" s="229"/>
      <c r="C20" s="106" t="s">
        <v>276</v>
      </c>
      <c r="D20" s="261" t="s">
        <v>284</v>
      </c>
      <c r="E20" s="261"/>
      <c r="F20" s="109"/>
      <c r="G20" s="109"/>
      <c r="H20" s="109"/>
      <c r="I20" s="109"/>
      <c r="J20" s="109"/>
    </row>
    <row r="21" spans="1:10" s="16" customFormat="1" ht="23.25" customHeight="1">
      <c r="A21" s="229" t="s">
        <v>288</v>
      </c>
      <c r="B21" s="229"/>
      <c r="C21" s="106" t="s">
        <v>276</v>
      </c>
      <c r="D21" s="261" t="s">
        <v>284</v>
      </c>
      <c r="E21" s="261"/>
      <c r="F21" s="109"/>
      <c r="G21" s="109"/>
      <c r="H21" s="109"/>
      <c r="I21" s="109"/>
      <c r="J21" s="109"/>
    </row>
    <row r="22" spans="1:10" s="16" customFormat="1" ht="23.25" customHeight="1">
      <c r="A22" s="229" t="s">
        <v>289</v>
      </c>
      <c r="B22" s="229"/>
      <c r="C22" s="106" t="s">
        <v>276</v>
      </c>
      <c r="D22" s="261" t="s">
        <v>284</v>
      </c>
      <c r="E22" s="261"/>
      <c r="F22" s="109"/>
      <c r="G22" s="109"/>
      <c r="H22" s="109"/>
      <c r="I22" s="109"/>
      <c r="J22" s="109"/>
    </row>
    <row r="23" spans="1:10" s="16" customFormat="1" ht="23.25" customHeight="1">
      <c r="A23" s="229" t="s">
        <v>290</v>
      </c>
      <c r="B23" s="229"/>
      <c r="C23" s="106" t="s">
        <v>276</v>
      </c>
      <c r="D23" s="261" t="s">
        <v>291</v>
      </c>
      <c r="E23" s="261"/>
      <c r="F23" s="109"/>
      <c r="G23" s="109"/>
      <c r="H23" s="109"/>
      <c r="I23" s="109"/>
      <c r="J23" s="109"/>
    </row>
    <row r="24" spans="1:10" s="16" customFormat="1" ht="23.25" customHeight="1">
      <c r="A24" s="229" t="s">
        <v>292</v>
      </c>
      <c r="B24" s="229"/>
      <c r="C24" s="106" t="s">
        <v>276</v>
      </c>
      <c r="D24" s="261" t="s">
        <v>291</v>
      </c>
      <c r="E24" s="261"/>
      <c r="F24" s="109"/>
      <c r="G24" s="109"/>
      <c r="H24" s="109"/>
      <c r="I24" s="109"/>
      <c r="J24" s="109"/>
    </row>
    <row r="25" spans="1:10" s="16" customFormat="1" ht="23.25" customHeight="1">
      <c r="A25" s="229" t="s">
        <v>293</v>
      </c>
      <c r="B25" s="229"/>
      <c r="C25" s="106" t="s">
        <v>276</v>
      </c>
      <c r="D25" s="261" t="s">
        <v>291</v>
      </c>
      <c r="E25" s="261"/>
      <c r="F25" s="109"/>
      <c r="G25" s="109"/>
      <c r="H25" s="109"/>
      <c r="I25" s="109"/>
      <c r="J25" s="109"/>
    </row>
    <row r="26" spans="1:10" s="16" customFormat="1" ht="23.25" customHeight="1">
      <c r="A26" s="229" t="s">
        <v>294</v>
      </c>
      <c r="B26" s="229"/>
      <c r="C26" s="106" t="s">
        <v>276</v>
      </c>
      <c r="D26" s="261" t="s">
        <v>291</v>
      </c>
      <c r="E26" s="261"/>
      <c r="F26" s="109"/>
      <c r="G26" s="109"/>
      <c r="H26" s="109"/>
      <c r="I26" s="109"/>
      <c r="J26" s="109"/>
    </row>
    <row r="27" spans="1:10" s="16" customFormat="1" ht="23.25" customHeight="1">
      <c r="A27" s="229" t="s">
        <v>295</v>
      </c>
      <c r="B27" s="229"/>
      <c r="C27" s="106" t="s">
        <v>276</v>
      </c>
      <c r="D27" s="261" t="s">
        <v>291</v>
      </c>
      <c r="E27" s="261"/>
      <c r="F27" s="109"/>
      <c r="G27" s="109"/>
      <c r="H27" s="109"/>
      <c r="I27" s="109"/>
      <c r="J27" s="109"/>
    </row>
    <row r="28" spans="1:10" s="16" customFormat="1" ht="23.25" customHeight="1">
      <c r="A28" s="229" t="s">
        <v>296</v>
      </c>
      <c r="B28" s="229"/>
      <c r="C28" s="106" t="s">
        <v>276</v>
      </c>
      <c r="D28" s="261" t="s">
        <v>291</v>
      </c>
      <c r="E28" s="261"/>
      <c r="F28" s="109"/>
      <c r="G28" s="109"/>
      <c r="H28" s="109"/>
      <c r="I28" s="109"/>
      <c r="J28" s="109"/>
    </row>
    <row r="29" spans="1:10" s="16" customFormat="1" ht="23.25" customHeight="1">
      <c r="A29" s="229" t="s">
        <v>297</v>
      </c>
      <c r="B29" s="229"/>
      <c r="C29" s="106" t="s">
        <v>276</v>
      </c>
      <c r="D29" s="261" t="s">
        <v>291</v>
      </c>
      <c r="E29" s="261"/>
      <c r="F29" s="109"/>
      <c r="G29" s="109"/>
      <c r="H29" s="109"/>
      <c r="I29" s="109"/>
      <c r="J29" s="109"/>
    </row>
    <row r="30" spans="1:10" s="16" customFormat="1" ht="23.25" customHeight="1">
      <c r="A30" s="229" t="s">
        <v>298</v>
      </c>
      <c r="B30" s="229"/>
      <c r="C30" s="106" t="s">
        <v>276</v>
      </c>
      <c r="D30" s="261" t="s">
        <v>291</v>
      </c>
      <c r="E30" s="261"/>
      <c r="F30" s="109"/>
      <c r="G30" s="109"/>
      <c r="H30" s="109"/>
      <c r="I30" s="109"/>
      <c r="J30" s="109"/>
    </row>
    <row r="31" spans="1:10" s="16" customFormat="1" ht="23.25" customHeight="1">
      <c r="A31" s="229" t="s">
        <v>299</v>
      </c>
      <c r="B31" s="229"/>
      <c r="C31" s="106" t="s">
        <v>276</v>
      </c>
      <c r="D31" s="261" t="s">
        <v>291</v>
      </c>
      <c r="E31" s="261"/>
      <c r="F31" s="109"/>
      <c r="G31" s="109"/>
      <c r="H31" s="109"/>
      <c r="I31" s="109"/>
      <c r="J31" s="109"/>
    </row>
    <row r="32" spans="1:10" s="16" customFormat="1" ht="23.25" customHeight="1">
      <c r="A32" s="229" t="s">
        <v>300</v>
      </c>
      <c r="B32" s="229"/>
      <c r="C32" s="106" t="s">
        <v>276</v>
      </c>
      <c r="D32" s="261" t="s">
        <v>291</v>
      </c>
      <c r="E32" s="261"/>
      <c r="F32" s="109"/>
      <c r="G32" s="109"/>
      <c r="H32" s="109"/>
      <c r="I32" s="109"/>
      <c r="J32" s="109"/>
    </row>
    <row r="33" spans="1:10" s="16" customFormat="1" ht="23.25" customHeight="1">
      <c r="A33" s="229" t="s">
        <v>301</v>
      </c>
      <c r="B33" s="229"/>
      <c r="C33" s="106" t="s">
        <v>276</v>
      </c>
      <c r="D33" s="261" t="s">
        <v>291</v>
      </c>
      <c r="E33" s="261"/>
      <c r="F33" s="109"/>
      <c r="G33" s="109"/>
      <c r="H33" s="109"/>
      <c r="I33" s="109"/>
      <c r="J33" s="109"/>
    </row>
    <row r="34" spans="1:10" s="16" customFormat="1" ht="23.25" customHeight="1">
      <c r="A34" s="229" t="s">
        <v>302</v>
      </c>
      <c r="B34" s="229"/>
      <c r="C34" s="106" t="s">
        <v>276</v>
      </c>
      <c r="D34" s="261" t="s">
        <v>291</v>
      </c>
      <c r="E34" s="261"/>
      <c r="F34" s="109"/>
      <c r="G34" s="109"/>
      <c r="H34" s="109"/>
      <c r="I34" s="109"/>
      <c r="J34" s="109"/>
    </row>
    <row r="35" spans="1:10" s="16" customFormat="1" ht="23.25" customHeight="1">
      <c r="A35" s="229" t="s">
        <v>303</v>
      </c>
      <c r="B35" s="229"/>
      <c r="C35" s="106" t="s">
        <v>276</v>
      </c>
      <c r="D35" s="261" t="s">
        <v>291</v>
      </c>
      <c r="E35" s="261"/>
      <c r="F35" s="109"/>
      <c r="G35" s="109"/>
      <c r="H35" s="109"/>
      <c r="I35" s="109"/>
      <c r="J35" s="109"/>
    </row>
    <row r="36" spans="1:10" s="16" customFormat="1" ht="23.25" customHeight="1">
      <c r="A36" s="229" t="s">
        <v>304</v>
      </c>
      <c r="B36" s="229"/>
      <c r="C36" s="106" t="s">
        <v>276</v>
      </c>
      <c r="D36" s="261" t="s">
        <v>291</v>
      </c>
      <c r="E36" s="261"/>
      <c r="F36" s="109"/>
      <c r="G36" s="109"/>
      <c r="H36" s="109"/>
      <c r="I36" s="109"/>
      <c r="J36" s="109"/>
    </row>
    <row r="37" spans="1:10" s="16" customFormat="1" ht="23.25" customHeight="1">
      <c r="A37" s="229" t="s">
        <v>305</v>
      </c>
      <c r="B37" s="229"/>
      <c r="C37" s="106" t="s">
        <v>276</v>
      </c>
      <c r="D37" s="261" t="s">
        <v>291</v>
      </c>
      <c r="E37" s="261"/>
      <c r="F37" s="109"/>
      <c r="G37" s="109"/>
      <c r="H37" s="109"/>
      <c r="I37" s="109"/>
      <c r="J37" s="109"/>
    </row>
    <row r="38" spans="1:10" s="16" customFormat="1" ht="23.25" customHeight="1">
      <c r="A38" s="229" t="s">
        <v>306</v>
      </c>
      <c r="B38" s="229"/>
      <c r="C38" s="106" t="s">
        <v>276</v>
      </c>
      <c r="D38" s="261" t="s">
        <v>291</v>
      </c>
      <c r="E38" s="261"/>
      <c r="F38" s="109"/>
      <c r="G38" s="109"/>
      <c r="H38" s="109"/>
      <c r="I38" s="109"/>
      <c r="J38" s="109"/>
    </row>
    <row r="39" spans="1:10">
      <c r="A39" s="230" t="s">
        <v>261</v>
      </c>
      <c r="B39" s="230"/>
      <c r="C39" s="230"/>
      <c r="D39" s="230"/>
      <c r="E39" s="230"/>
      <c r="F39" s="230"/>
      <c r="G39" s="230"/>
      <c r="H39" s="230"/>
      <c r="I39" s="230"/>
      <c r="J39" s="230"/>
    </row>
    <row r="40" spans="1:10">
      <c r="A40" s="297"/>
      <c r="B40" s="297"/>
      <c r="C40" s="297"/>
      <c r="D40" s="297"/>
      <c r="E40" s="297"/>
      <c r="F40" s="297"/>
      <c r="G40" s="297"/>
      <c r="H40" s="297"/>
      <c r="I40" s="297"/>
      <c r="J40" s="297"/>
    </row>
    <row r="41" spans="1:10">
      <c r="A41" s="297"/>
      <c r="B41" s="297"/>
      <c r="C41" s="297"/>
      <c r="D41" s="297"/>
      <c r="E41" s="297"/>
      <c r="F41" s="297"/>
      <c r="G41" s="297"/>
      <c r="H41" s="297"/>
      <c r="I41" s="297"/>
      <c r="J41" s="297"/>
    </row>
    <row r="64" spans="6:6">
      <c r="F64" s="3"/>
    </row>
  </sheetData>
  <mergeCells count="64">
    <mergeCell ref="M6:P9"/>
    <mergeCell ref="M10:P12"/>
    <mergeCell ref="A9:J9"/>
    <mergeCell ref="A6:J7"/>
    <mergeCell ref="A12:B12"/>
    <mergeCell ref="A13:B13"/>
    <mergeCell ref="D12:E12"/>
    <mergeCell ref="D13:E13"/>
    <mergeCell ref="A10:B11"/>
    <mergeCell ref="F10:J10"/>
    <mergeCell ref="D10:E11"/>
    <mergeCell ref="C10:C11"/>
    <mergeCell ref="A17:B17"/>
    <mergeCell ref="A18:B18"/>
    <mergeCell ref="A19:B19"/>
    <mergeCell ref="A14:B14"/>
    <mergeCell ref="A15:B15"/>
    <mergeCell ref="A16:B16"/>
    <mergeCell ref="A40:J41"/>
    <mergeCell ref="A26:B26"/>
    <mergeCell ref="A27:B27"/>
    <mergeCell ref="A39:J39"/>
    <mergeCell ref="A30:B30"/>
    <mergeCell ref="A31:B31"/>
    <mergeCell ref="A32:B32"/>
    <mergeCell ref="A33:B33"/>
    <mergeCell ref="D38:E38"/>
    <mergeCell ref="D30:E30"/>
    <mergeCell ref="D31:E31"/>
    <mergeCell ref="D37:E37"/>
    <mergeCell ref="A38:B38"/>
    <mergeCell ref="A28:B28"/>
    <mergeCell ref="A29:B29"/>
    <mergeCell ref="A37:B37"/>
    <mergeCell ref="A25:B25"/>
    <mergeCell ref="A20:B20"/>
    <mergeCell ref="A21:B21"/>
    <mergeCell ref="A22:B22"/>
    <mergeCell ref="D35:E35"/>
    <mergeCell ref="A23:B23"/>
    <mergeCell ref="A24:B24"/>
    <mergeCell ref="D36:E36"/>
    <mergeCell ref="A34:B34"/>
    <mergeCell ref="A35:B35"/>
    <mergeCell ref="A36:B36"/>
    <mergeCell ref="D26:E26"/>
    <mergeCell ref="D27:E27"/>
    <mergeCell ref="D29:E29"/>
    <mergeCell ref="D33:E33"/>
    <mergeCell ref="D14:E14"/>
    <mergeCell ref="D15:E15"/>
    <mergeCell ref="D16:E16"/>
    <mergeCell ref="D17:E17"/>
    <mergeCell ref="D18:E18"/>
    <mergeCell ref="D19:E19"/>
    <mergeCell ref="D28:E28"/>
    <mergeCell ref="D34:E34"/>
    <mergeCell ref="D20:E20"/>
    <mergeCell ref="D21:E21"/>
    <mergeCell ref="D22:E22"/>
    <mergeCell ref="D23:E23"/>
    <mergeCell ref="D24:E24"/>
    <mergeCell ref="D25:E25"/>
    <mergeCell ref="D32:E32"/>
  </mergeCells>
  <pageMargins left="0.7" right="0.7" top="0.75" bottom="0.75" header="0.3" footer="0.3"/>
  <pageSetup paperSize="9" scale="87" orientation="portrait"/>
  <headerFooter scaleWithDoc="0">
    <oddFooter>&amp;C&amp;"Arial,Regular"Page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92D050"/>
  </sheetPr>
  <dimension ref="A1:P68"/>
  <sheetViews>
    <sheetView showGridLines="0" zoomScaleNormal="100" workbookViewId="0">
      <selection activeCell="P6" sqref="P6"/>
    </sheetView>
  </sheetViews>
  <sheetFormatPr defaultColWidth="9.42578125" defaultRowHeight="15"/>
  <cols>
    <col min="1" max="1" width="21.42578125" style="2" customWidth="1"/>
    <col min="2" max="2" width="13.5703125" style="2" customWidth="1"/>
    <col min="3" max="3" width="16.42578125" style="2" customWidth="1"/>
    <col min="4" max="12" width="9.42578125" style="2"/>
    <col min="13" max="13" width="10.42578125" style="2" customWidth="1"/>
    <col min="14" max="16384" width="9.42578125" style="2"/>
  </cols>
  <sheetData>
    <row r="1" spans="1:16">
      <c r="A1" s="2" t="str">
        <f>+'Cover Page'!$B$29</f>
        <v>Annual Performance Report 2022</v>
      </c>
      <c r="I1" s="2" t="str">
        <f>+'Cover Page'!$B$33</f>
        <v>Hillingdon Clinical Waste Incinerator</v>
      </c>
    </row>
    <row r="3" spans="1:16" ht="15.75">
      <c r="A3" s="1" t="s">
        <v>307</v>
      </c>
    </row>
    <row r="4" spans="1:16" ht="15.75">
      <c r="A4" s="1"/>
      <c r="P4" s="131" t="s">
        <v>1</v>
      </c>
    </row>
    <row r="5" spans="1:16" s="3" customFormat="1" ht="21.75" customHeight="1">
      <c r="A5" s="93" t="s">
        <v>267</v>
      </c>
      <c r="B5" s="94"/>
      <c r="C5" s="94"/>
      <c r="D5" s="94"/>
      <c r="E5" s="94"/>
      <c r="F5" s="94"/>
      <c r="G5" s="94"/>
      <c r="H5" s="94"/>
      <c r="I5" s="94"/>
      <c r="J5" s="94"/>
      <c r="K5" s="94"/>
      <c r="L5" s="94"/>
      <c r="M5" s="95"/>
      <c r="P5" s="132" t="s">
        <v>308</v>
      </c>
    </row>
    <row r="6" spans="1:16" s="3" customFormat="1" ht="15.75" customHeight="1">
      <c r="A6" s="296"/>
      <c r="B6" s="195"/>
      <c r="C6" s="195"/>
      <c r="D6" s="195"/>
      <c r="E6" s="195"/>
      <c r="F6" s="195"/>
      <c r="G6" s="195"/>
      <c r="H6" s="195"/>
      <c r="I6" s="195"/>
      <c r="J6" s="195"/>
      <c r="K6" s="195"/>
      <c r="L6" s="195"/>
      <c r="M6" s="196"/>
      <c r="P6" s="3" t="s">
        <v>309</v>
      </c>
    </row>
    <row r="7" spans="1:16" s="3" customFormat="1" ht="15.75" customHeight="1">
      <c r="A7" s="200"/>
      <c r="B7" s="201"/>
      <c r="C7" s="201"/>
      <c r="D7" s="201"/>
      <c r="E7" s="201"/>
      <c r="F7" s="201"/>
      <c r="G7" s="201"/>
      <c r="H7" s="201"/>
      <c r="I7" s="201"/>
      <c r="J7" s="201"/>
      <c r="K7" s="201"/>
      <c r="L7" s="201"/>
      <c r="M7" s="202"/>
    </row>
    <row r="8" spans="1:16" s="3" customFormat="1" ht="15.75" customHeight="1">
      <c r="A8" s="186"/>
      <c r="B8" s="187"/>
      <c r="C8" s="187"/>
      <c r="D8" s="187"/>
      <c r="E8" s="187"/>
      <c r="F8" s="187"/>
      <c r="G8" s="187"/>
      <c r="H8" s="187"/>
      <c r="I8" s="187"/>
      <c r="J8" s="187"/>
      <c r="K8" s="187"/>
      <c r="L8" s="187"/>
      <c r="M8" s="188"/>
    </row>
    <row r="9" spans="1:16" s="3" customFormat="1" ht="15.75" customHeight="1">
      <c r="A9" s="192"/>
      <c r="B9" s="193"/>
      <c r="C9" s="193"/>
      <c r="D9" s="193"/>
      <c r="E9" s="193"/>
      <c r="F9" s="193"/>
      <c r="G9" s="193"/>
      <c r="H9" s="193"/>
      <c r="I9" s="193"/>
      <c r="J9" s="193"/>
      <c r="K9" s="193"/>
      <c r="L9" s="193"/>
      <c r="M9" s="194"/>
    </row>
    <row r="10" spans="1:16" s="3" customFormat="1" ht="14.25"/>
    <row r="11" spans="1:16" s="111" customFormat="1" ht="16.5" customHeight="1">
      <c r="A11" s="303" t="s">
        <v>310</v>
      </c>
      <c r="B11" s="303"/>
      <c r="C11" s="303"/>
      <c r="D11" s="303"/>
      <c r="E11" s="303"/>
      <c r="F11" s="303"/>
      <c r="G11" s="303"/>
      <c r="H11" s="303"/>
      <c r="I11" s="303"/>
      <c r="J11" s="303"/>
      <c r="K11" s="303"/>
      <c r="L11" s="303"/>
      <c r="M11" s="303"/>
    </row>
    <row r="12" spans="1:16" s="111" customFormat="1" ht="16.5" customHeight="1">
      <c r="A12" s="334" t="s">
        <v>213</v>
      </c>
      <c r="B12" s="330" t="s">
        <v>311</v>
      </c>
      <c r="C12" s="268" t="s">
        <v>271</v>
      </c>
      <c r="D12" s="269" t="s">
        <v>185</v>
      </c>
      <c r="E12" s="336"/>
      <c r="F12" s="269" t="s">
        <v>186</v>
      </c>
      <c r="G12" s="336"/>
      <c r="H12" s="269" t="s">
        <v>187</v>
      </c>
      <c r="I12" s="336"/>
      <c r="J12" s="269" t="s">
        <v>188</v>
      </c>
      <c r="K12" s="336"/>
      <c r="L12" s="269" t="s">
        <v>189</v>
      </c>
      <c r="M12" s="336"/>
    </row>
    <row r="13" spans="1:16" s="16" customFormat="1" ht="17.25" customHeight="1">
      <c r="A13" s="334"/>
      <c r="B13" s="335"/>
      <c r="C13" s="268"/>
      <c r="D13" s="90" t="s">
        <v>265</v>
      </c>
      <c r="E13" s="113" t="s">
        <v>312</v>
      </c>
      <c r="F13" s="90" t="s">
        <v>265</v>
      </c>
      <c r="G13" s="113" t="s">
        <v>312</v>
      </c>
      <c r="H13" s="90" t="s">
        <v>265</v>
      </c>
      <c r="I13" s="113" t="s">
        <v>312</v>
      </c>
      <c r="J13" s="90" t="s">
        <v>265</v>
      </c>
      <c r="K13" s="113" t="s">
        <v>312</v>
      </c>
      <c r="L13" s="90" t="s">
        <v>265</v>
      </c>
      <c r="M13" s="113" t="s">
        <v>312</v>
      </c>
    </row>
    <row r="14" spans="1:16" s="16" customFormat="1" ht="23.25" customHeight="1">
      <c r="A14" s="229" t="s">
        <v>220</v>
      </c>
      <c r="B14" s="108" t="s">
        <v>313</v>
      </c>
      <c r="C14" s="108" t="s">
        <v>314</v>
      </c>
      <c r="D14" s="109"/>
      <c r="E14" s="109"/>
      <c r="F14" s="109"/>
      <c r="G14" s="109"/>
      <c r="H14" s="109"/>
      <c r="I14" s="109"/>
      <c r="J14" s="109"/>
      <c r="K14" s="109"/>
      <c r="L14" s="109"/>
      <c r="M14" s="109"/>
    </row>
    <row r="15" spans="1:16" s="16" customFormat="1" ht="23.25" customHeight="1">
      <c r="A15" s="229"/>
      <c r="B15" s="108" t="s">
        <v>315</v>
      </c>
      <c r="C15" s="108" t="s">
        <v>316</v>
      </c>
      <c r="D15" s="109"/>
      <c r="E15" s="109"/>
      <c r="F15" s="109"/>
      <c r="G15" s="109"/>
      <c r="H15" s="109"/>
      <c r="I15" s="109"/>
      <c r="J15" s="109"/>
      <c r="K15" s="109"/>
      <c r="L15" s="109"/>
      <c r="M15" s="109"/>
    </row>
    <row r="16" spans="1:16" s="16" customFormat="1" ht="23.25" customHeight="1">
      <c r="A16" s="74" t="s">
        <v>218</v>
      </c>
      <c r="B16" s="77" t="s">
        <v>313</v>
      </c>
      <c r="C16" s="108" t="s">
        <v>317</v>
      </c>
      <c r="D16" s="109"/>
      <c r="E16" s="109"/>
      <c r="F16" s="109"/>
      <c r="G16" s="109"/>
      <c r="H16" s="109"/>
      <c r="I16" s="109"/>
      <c r="J16" s="109"/>
      <c r="K16" s="109"/>
      <c r="L16" s="109"/>
      <c r="M16" s="109"/>
    </row>
    <row r="17" spans="1:13" s="16" customFormat="1" ht="23.25" customHeight="1">
      <c r="A17" s="74"/>
      <c r="B17" s="108" t="s">
        <v>315</v>
      </c>
      <c r="C17" s="108" t="s">
        <v>318</v>
      </c>
      <c r="D17" s="109"/>
      <c r="E17" s="109"/>
      <c r="F17" s="109"/>
      <c r="G17" s="109"/>
      <c r="H17" s="109"/>
      <c r="I17" s="109"/>
      <c r="J17" s="109"/>
      <c r="K17" s="109"/>
      <c r="L17" s="109"/>
      <c r="M17" s="109"/>
    </row>
    <row r="18" spans="1:13" s="16" customFormat="1" ht="23.25" customHeight="1">
      <c r="A18" s="74" t="s">
        <v>319</v>
      </c>
      <c r="B18" s="108" t="s">
        <v>313</v>
      </c>
      <c r="C18" s="108" t="s">
        <v>320</v>
      </c>
      <c r="D18" s="109"/>
      <c r="E18" s="109"/>
      <c r="F18" s="109"/>
      <c r="G18" s="109"/>
      <c r="H18" s="109"/>
      <c r="I18" s="109"/>
      <c r="J18" s="109"/>
      <c r="K18" s="109"/>
      <c r="L18" s="109"/>
      <c r="M18" s="109"/>
    </row>
    <row r="19" spans="1:13" s="16" customFormat="1" ht="23.25" customHeight="1">
      <c r="A19" s="74"/>
      <c r="B19" s="108" t="s">
        <v>315</v>
      </c>
      <c r="C19" s="108" t="s">
        <v>321</v>
      </c>
      <c r="D19" s="109"/>
      <c r="E19" s="109"/>
      <c r="F19" s="109"/>
      <c r="G19" s="109"/>
      <c r="H19" s="109"/>
      <c r="I19" s="109"/>
      <c r="J19" s="109"/>
      <c r="K19" s="109"/>
      <c r="L19" s="109"/>
      <c r="M19" s="109"/>
    </row>
    <row r="20" spans="1:13" s="16" customFormat="1" ht="23.25" customHeight="1">
      <c r="A20" s="74" t="s">
        <v>322</v>
      </c>
      <c r="B20" s="108" t="s">
        <v>313</v>
      </c>
      <c r="C20" s="108" t="s">
        <v>320</v>
      </c>
      <c r="D20" s="109"/>
      <c r="E20" s="109"/>
      <c r="F20" s="109"/>
      <c r="G20" s="109"/>
      <c r="H20" s="109"/>
      <c r="I20" s="109"/>
      <c r="J20" s="109"/>
      <c r="K20" s="109"/>
      <c r="L20" s="109"/>
      <c r="M20" s="109"/>
    </row>
    <row r="21" spans="1:13" s="16" customFormat="1" ht="23.25" customHeight="1">
      <c r="A21" s="74"/>
      <c r="B21" s="108" t="s">
        <v>315</v>
      </c>
      <c r="C21" s="108" t="s">
        <v>323</v>
      </c>
      <c r="D21" s="109"/>
      <c r="E21" s="109"/>
      <c r="F21" s="109"/>
      <c r="G21" s="109"/>
      <c r="H21" s="109"/>
      <c r="I21" s="109"/>
      <c r="J21" s="109"/>
      <c r="K21" s="109"/>
      <c r="L21" s="109"/>
      <c r="M21" s="109"/>
    </row>
    <row r="22" spans="1:13" s="16" customFormat="1" ht="23.25" customHeight="1">
      <c r="A22" s="74" t="s">
        <v>221</v>
      </c>
      <c r="B22" s="108" t="s">
        <v>313</v>
      </c>
      <c r="C22" s="108" t="s">
        <v>324</v>
      </c>
      <c r="D22" s="109"/>
      <c r="E22" s="109"/>
      <c r="F22" s="109"/>
      <c r="G22" s="109"/>
      <c r="H22" s="109"/>
      <c r="I22" s="109"/>
      <c r="J22" s="109"/>
      <c r="K22" s="109"/>
      <c r="L22" s="109"/>
      <c r="M22" s="109"/>
    </row>
    <row r="23" spans="1:13" s="16" customFormat="1" ht="23.25" customHeight="1">
      <c r="A23" s="74"/>
      <c r="B23" s="108" t="s">
        <v>315</v>
      </c>
      <c r="C23" s="108" t="s">
        <v>314</v>
      </c>
      <c r="D23" s="109"/>
      <c r="E23" s="109"/>
      <c r="F23" s="109"/>
      <c r="G23" s="109"/>
      <c r="H23" s="109"/>
      <c r="I23" s="109"/>
      <c r="J23" s="109"/>
      <c r="K23" s="109"/>
      <c r="L23" s="109"/>
      <c r="M23" s="109"/>
    </row>
    <row r="24" spans="1:13" s="16" customFormat="1" ht="23.25" customHeight="1">
      <c r="A24" s="74" t="s">
        <v>325</v>
      </c>
      <c r="B24" s="108" t="s">
        <v>313</v>
      </c>
      <c r="C24" s="108" t="s">
        <v>324</v>
      </c>
      <c r="D24" s="109"/>
      <c r="E24" s="109"/>
      <c r="F24" s="109"/>
      <c r="G24" s="109"/>
      <c r="H24" s="109"/>
      <c r="I24" s="109"/>
      <c r="J24" s="109"/>
      <c r="K24" s="109"/>
      <c r="L24" s="109"/>
      <c r="M24" s="109"/>
    </row>
    <row r="25" spans="1:13" s="16" customFormat="1" ht="23.25" customHeight="1">
      <c r="A25" s="74"/>
      <c r="B25" s="109" t="s">
        <v>326</v>
      </c>
      <c r="C25" s="109" t="s">
        <v>327</v>
      </c>
      <c r="D25" s="109"/>
      <c r="E25" s="109"/>
      <c r="F25" s="109"/>
      <c r="G25" s="109"/>
      <c r="H25" s="109"/>
      <c r="I25" s="109"/>
      <c r="J25" s="109"/>
      <c r="K25" s="109"/>
      <c r="L25" s="109"/>
      <c r="M25" s="109"/>
    </row>
    <row r="26" spans="1:13" s="16" customFormat="1" ht="23.25" customHeight="1">
      <c r="A26" s="74"/>
      <c r="B26" s="109" t="s">
        <v>328</v>
      </c>
      <c r="C26" s="109" t="s">
        <v>329</v>
      </c>
      <c r="D26" s="109"/>
      <c r="E26" s="109"/>
      <c r="F26" s="109"/>
      <c r="G26" s="109"/>
      <c r="H26" s="109"/>
      <c r="I26" s="109"/>
      <c r="J26" s="109"/>
      <c r="K26" s="109"/>
      <c r="L26" s="109"/>
      <c r="M26" s="109"/>
    </row>
    <row r="27" spans="1:13" s="16" customFormat="1" ht="23.25" customHeight="1">
      <c r="A27" s="142" t="s">
        <v>330</v>
      </c>
      <c r="B27" s="143" t="s">
        <v>313</v>
      </c>
      <c r="C27" s="143" t="s">
        <v>331</v>
      </c>
      <c r="D27" s="144"/>
      <c r="E27" s="144"/>
      <c r="F27" s="144"/>
      <c r="G27" s="144"/>
      <c r="H27" s="144"/>
      <c r="I27" s="144"/>
      <c r="J27" s="144"/>
      <c r="K27" s="144"/>
      <c r="L27" s="144"/>
      <c r="M27" s="144"/>
    </row>
    <row r="28" spans="1:13">
      <c r="A28" s="337" t="s">
        <v>332</v>
      </c>
      <c r="B28" s="338"/>
      <c r="C28" s="338"/>
      <c r="D28" s="338"/>
      <c r="E28" s="338"/>
      <c r="F28" s="338"/>
      <c r="G28" s="338"/>
      <c r="H28" s="338"/>
      <c r="I28" s="338"/>
      <c r="J28" s="338"/>
      <c r="K28" s="338"/>
      <c r="L28" s="338"/>
      <c r="M28" s="339"/>
    </row>
    <row r="29" spans="1:13">
      <c r="A29" s="145" t="s">
        <v>261</v>
      </c>
      <c r="B29" s="146"/>
      <c r="C29" s="146"/>
      <c r="D29" s="146"/>
      <c r="E29" s="146"/>
      <c r="F29" s="146"/>
      <c r="G29" s="146"/>
      <c r="H29" s="146"/>
      <c r="I29" s="146"/>
      <c r="J29" s="146"/>
      <c r="K29" s="146"/>
      <c r="L29" s="146"/>
      <c r="M29" s="147"/>
    </row>
    <row r="30" spans="1:13">
      <c r="A30" s="333"/>
      <c r="B30" s="333"/>
      <c r="C30" s="333"/>
      <c r="D30" s="333"/>
      <c r="E30" s="333"/>
      <c r="F30" s="333"/>
      <c r="G30" s="333"/>
      <c r="H30" s="333"/>
      <c r="I30" s="333"/>
      <c r="J30" s="333"/>
      <c r="K30" s="333"/>
      <c r="L30" s="333"/>
      <c r="M30" s="333"/>
    </row>
    <row r="31" spans="1:13">
      <c r="A31" s="297"/>
      <c r="B31" s="297"/>
      <c r="C31" s="297"/>
      <c r="D31" s="297"/>
      <c r="E31" s="297"/>
      <c r="F31" s="297"/>
      <c r="G31" s="297"/>
      <c r="H31" s="297"/>
      <c r="I31" s="297"/>
      <c r="J31" s="297"/>
      <c r="K31" s="297"/>
      <c r="L31" s="297"/>
      <c r="M31" s="297"/>
    </row>
    <row r="68" spans="6:6">
      <c r="F68" s="3"/>
    </row>
  </sheetData>
  <mergeCells count="14">
    <mergeCell ref="A30:M31"/>
    <mergeCell ref="A14:A15"/>
    <mergeCell ref="A6:M7"/>
    <mergeCell ref="A8:M9"/>
    <mergeCell ref="A11:M11"/>
    <mergeCell ref="A12:A13"/>
    <mergeCell ref="C12:C13"/>
    <mergeCell ref="B12:B13"/>
    <mergeCell ref="D12:E12"/>
    <mergeCell ref="F12:G12"/>
    <mergeCell ref="H12:I12"/>
    <mergeCell ref="J12:K12"/>
    <mergeCell ref="L12:M12"/>
    <mergeCell ref="A28:M28"/>
  </mergeCells>
  <pageMargins left="0.7" right="0.7" top="0.75" bottom="0.75" header="0.3" footer="0.3"/>
  <pageSetup paperSize="9" scale="87" orientation="landscape"/>
  <headerFooter scaleWithDoc="0">
    <oddFooter>&amp;C&amp;"Arial,Regular"Page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92D050"/>
    <pageSetUpPr fitToPage="1"/>
  </sheetPr>
  <dimension ref="A1:S79"/>
  <sheetViews>
    <sheetView showGridLines="0" zoomScaleNormal="100" workbookViewId="0">
      <selection activeCell="S26" sqref="S26"/>
    </sheetView>
  </sheetViews>
  <sheetFormatPr defaultColWidth="9.42578125" defaultRowHeight="14.25"/>
  <cols>
    <col min="1" max="1" width="14" style="3" customWidth="1"/>
    <col min="2" max="7" width="17" style="72" customWidth="1"/>
    <col min="8" max="11" width="9.42578125" style="3"/>
    <col min="12" max="12" width="15.42578125" style="3" customWidth="1"/>
    <col min="13" max="13" width="17.42578125" style="3" bestFit="1" customWidth="1"/>
    <col min="14" max="14" width="13.5703125" style="3" customWidth="1"/>
    <col min="15" max="15" width="15" style="3" customWidth="1"/>
    <col min="16" max="18" width="9.42578125" style="3"/>
    <col min="19" max="19" width="21.5703125" style="3" customWidth="1"/>
    <col min="20" max="16384" width="9.42578125" style="3"/>
  </cols>
  <sheetData>
    <row r="1" spans="1:19" ht="15">
      <c r="A1" s="2" t="str">
        <f>+'Cover Page'!$B$29</f>
        <v>Annual Performance Report 2022</v>
      </c>
      <c r="B1" s="2"/>
      <c r="C1" s="2"/>
      <c r="D1" s="2"/>
      <c r="E1" s="2" t="str">
        <f>+'Cover Page'!$B$33</f>
        <v>Hillingdon Clinical Waste Incinerator</v>
      </c>
      <c r="F1" s="2"/>
      <c r="G1" s="2"/>
    </row>
    <row r="3" spans="1:19" ht="15">
      <c r="A3" s="116" t="s">
        <v>333</v>
      </c>
      <c r="D3" s="134" t="s">
        <v>334</v>
      </c>
      <c r="G3" s="138" t="s">
        <v>335</v>
      </c>
      <c r="J3" s="11" t="str">
        <f>+A3</f>
        <v>Monitoring of Hydrogen Chloride emissions</v>
      </c>
      <c r="L3" s="11"/>
      <c r="N3" s="11" t="s">
        <v>336</v>
      </c>
      <c r="Q3" s="137" t="s">
        <v>1</v>
      </c>
      <c r="R3" s="132"/>
      <c r="S3" s="132"/>
    </row>
    <row r="4" spans="1:19" ht="14.1" customHeight="1">
      <c r="Q4" s="332" t="s">
        <v>337</v>
      </c>
      <c r="R4" s="332"/>
      <c r="S4" s="332"/>
    </row>
    <row r="5" spans="1:19" ht="17.25">
      <c r="A5" s="124" t="s">
        <v>338</v>
      </c>
      <c r="B5" s="340" t="s">
        <v>339</v>
      </c>
      <c r="C5" s="340"/>
      <c r="D5" s="340"/>
      <c r="E5" s="340" t="s">
        <v>340</v>
      </c>
      <c r="F5" s="340"/>
      <c r="G5" s="340"/>
      <c r="J5" s="355"/>
      <c r="K5" s="355"/>
      <c r="L5" s="355"/>
      <c r="M5" s="355"/>
      <c r="N5" s="355"/>
      <c r="O5" s="355"/>
      <c r="Q5" s="332"/>
      <c r="R5" s="332"/>
      <c r="S5" s="332"/>
    </row>
    <row r="6" spans="1:19" s="114" customFormat="1" ht="37.5" customHeight="1">
      <c r="A6" s="121">
        <f>+'Cover Page'!C39</f>
        <v>2022</v>
      </c>
      <c r="B6" s="110" t="s">
        <v>341</v>
      </c>
      <c r="C6" s="110" t="s">
        <v>342</v>
      </c>
      <c r="D6" s="110" t="s">
        <v>343</v>
      </c>
      <c r="E6" s="110" t="s">
        <v>344</v>
      </c>
      <c r="F6" s="110" t="s">
        <v>345</v>
      </c>
      <c r="G6" s="110" t="s">
        <v>346</v>
      </c>
      <c r="H6" s="115"/>
      <c r="J6" s="117">
        <f>+A6</f>
        <v>2022</v>
      </c>
      <c r="K6" s="117" t="s">
        <v>347</v>
      </c>
      <c r="L6" s="123" t="s">
        <v>342</v>
      </c>
      <c r="M6" s="123" t="s">
        <v>348</v>
      </c>
      <c r="N6" s="123" t="s">
        <v>345</v>
      </c>
      <c r="O6" s="123" t="s">
        <v>349</v>
      </c>
      <c r="Q6" s="332"/>
      <c r="R6" s="332"/>
      <c r="S6" s="332"/>
    </row>
    <row r="7" spans="1:19" ht="14.1" customHeight="1">
      <c r="A7" s="122" t="s">
        <v>350</v>
      </c>
      <c r="B7" s="119">
        <v>60</v>
      </c>
      <c r="C7" s="120"/>
      <c r="D7" s="120"/>
      <c r="E7" s="119">
        <v>10</v>
      </c>
      <c r="F7" s="120"/>
      <c r="G7" s="120"/>
      <c r="J7" s="353" t="s">
        <v>185</v>
      </c>
      <c r="K7" s="122" t="s">
        <v>350</v>
      </c>
      <c r="L7" s="120"/>
      <c r="M7" s="120"/>
      <c r="N7" s="120"/>
      <c r="O7" s="120"/>
      <c r="Q7" s="332"/>
      <c r="R7" s="332"/>
      <c r="S7" s="332"/>
    </row>
    <row r="8" spans="1:19">
      <c r="A8" s="122" t="s">
        <v>351</v>
      </c>
      <c r="B8" s="119">
        <v>60</v>
      </c>
      <c r="C8" s="120"/>
      <c r="D8" s="120"/>
      <c r="E8" s="119">
        <v>10</v>
      </c>
      <c r="F8" s="120"/>
      <c r="G8" s="120"/>
      <c r="J8" s="353"/>
      <c r="K8" s="122" t="s">
        <v>351</v>
      </c>
      <c r="L8" s="120"/>
      <c r="M8" s="120"/>
      <c r="N8" s="120"/>
      <c r="O8" s="120"/>
      <c r="Q8" s="332"/>
      <c r="R8" s="332"/>
      <c r="S8" s="332"/>
    </row>
    <row r="9" spans="1:19" ht="15">
      <c r="A9" s="122" t="s">
        <v>352</v>
      </c>
      <c r="B9" s="119">
        <v>60</v>
      </c>
      <c r="C9" s="120"/>
      <c r="D9" s="120"/>
      <c r="E9" s="119">
        <v>10</v>
      </c>
      <c r="F9" s="120"/>
      <c r="G9" s="120"/>
      <c r="J9" s="353"/>
      <c r="K9" s="122" t="s">
        <v>352</v>
      </c>
      <c r="L9" s="120"/>
      <c r="M9" s="120"/>
      <c r="N9" s="120"/>
      <c r="O9" s="120"/>
      <c r="Q9" s="136" t="s">
        <v>353</v>
      </c>
    </row>
    <row r="10" spans="1:19" ht="14.1" customHeight="1">
      <c r="A10" s="122" t="s">
        <v>354</v>
      </c>
      <c r="B10" s="119">
        <v>60</v>
      </c>
      <c r="C10" s="120"/>
      <c r="D10" s="120"/>
      <c r="E10" s="119">
        <v>10</v>
      </c>
      <c r="F10" s="120"/>
      <c r="G10" s="120"/>
      <c r="J10" s="353"/>
      <c r="K10" s="122" t="s">
        <v>354</v>
      </c>
      <c r="L10" s="120"/>
      <c r="M10" s="120"/>
      <c r="N10" s="120"/>
      <c r="O10" s="120"/>
      <c r="Q10" s="354" t="s">
        <v>355</v>
      </c>
      <c r="R10" s="354"/>
      <c r="S10" s="354"/>
    </row>
    <row r="11" spans="1:19">
      <c r="A11" s="122" t="s">
        <v>356</v>
      </c>
      <c r="B11" s="119">
        <v>60</v>
      </c>
      <c r="C11" s="120"/>
      <c r="D11" s="120"/>
      <c r="E11" s="119">
        <v>10</v>
      </c>
      <c r="F11" s="120"/>
      <c r="G11" s="120"/>
      <c r="J11" s="353"/>
      <c r="K11" s="122" t="s">
        <v>356</v>
      </c>
      <c r="L11" s="120"/>
      <c r="M11" s="120"/>
      <c r="N11" s="120"/>
      <c r="O11" s="120"/>
      <c r="Q11" s="354"/>
      <c r="R11" s="354"/>
      <c r="S11" s="354"/>
    </row>
    <row r="12" spans="1:19">
      <c r="A12" s="122" t="s">
        <v>357</v>
      </c>
      <c r="B12" s="119">
        <v>60</v>
      </c>
      <c r="C12" s="120"/>
      <c r="D12" s="120"/>
      <c r="E12" s="119">
        <v>10</v>
      </c>
      <c r="F12" s="120"/>
      <c r="G12" s="120"/>
      <c r="J12" s="353"/>
      <c r="K12" s="122" t="s">
        <v>357</v>
      </c>
      <c r="L12" s="120"/>
      <c r="M12" s="120"/>
      <c r="N12" s="120"/>
      <c r="O12" s="120"/>
      <c r="Q12" s="354"/>
      <c r="R12" s="354"/>
      <c r="S12" s="354"/>
    </row>
    <row r="13" spans="1:19" ht="14.1" customHeight="1">
      <c r="A13" s="122" t="s">
        <v>358</v>
      </c>
      <c r="B13" s="119">
        <v>60</v>
      </c>
      <c r="C13" s="120"/>
      <c r="D13" s="120"/>
      <c r="E13" s="119">
        <v>10</v>
      </c>
      <c r="F13" s="120"/>
      <c r="G13" s="120"/>
      <c r="J13" s="353"/>
      <c r="K13" s="122" t="s">
        <v>358</v>
      </c>
      <c r="L13" s="120"/>
      <c r="M13" s="120"/>
      <c r="N13" s="120"/>
      <c r="O13" s="120"/>
      <c r="Q13" s="354" t="s">
        <v>359</v>
      </c>
      <c r="R13" s="354"/>
      <c r="S13" s="354"/>
    </row>
    <row r="14" spans="1:19">
      <c r="A14" s="122" t="s">
        <v>360</v>
      </c>
      <c r="B14" s="119">
        <v>60</v>
      </c>
      <c r="C14" s="120"/>
      <c r="D14" s="120"/>
      <c r="E14" s="119">
        <v>10</v>
      </c>
      <c r="F14" s="120"/>
      <c r="G14" s="120"/>
      <c r="J14" s="353"/>
      <c r="K14" s="122" t="s">
        <v>360</v>
      </c>
      <c r="L14" s="120"/>
      <c r="M14" s="120"/>
      <c r="N14" s="120"/>
      <c r="O14" s="120"/>
      <c r="Q14" s="354"/>
      <c r="R14" s="354"/>
      <c r="S14" s="354"/>
    </row>
    <row r="15" spans="1:19">
      <c r="A15" s="122" t="s">
        <v>361</v>
      </c>
      <c r="B15" s="119">
        <v>60</v>
      </c>
      <c r="C15" s="120"/>
      <c r="D15" s="120"/>
      <c r="E15" s="119">
        <v>10</v>
      </c>
      <c r="F15" s="120"/>
      <c r="G15" s="120"/>
      <c r="J15" s="353"/>
      <c r="K15" s="122" t="s">
        <v>361</v>
      </c>
      <c r="L15" s="120"/>
      <c r="M15" s="120"/>
      <c r="N15" s="120"/>
      <c r="O15" s="120"/>
      <c r="Q15" s="354"/>
      <c r="R15" s="354"/>
      <c r="S15" s="354"/>
    </row>
    <row r="16" spans="1:19">
      <c r="A16" s="122" t="s">
        <v>362</v>
      </c>
      <c r="B16" s="119">
        <v>60</v>
      </c>
      <c r="C16" s="120"/>
      <c r="D16" s="120"/>
      <c r="E16" s="119">
        <v>10</v>
      </c>
      <c r="F16" s="120"/>
      <c r="G16" s="120"/>
      <c r="J16" s="353"/>
      <c r="K16" s="122" t="s">
        <v>362</v>
      </c>
      <c r="L16" s="120"/>
      <c r="M16" s="120"/>
      <c r="N16" s="120"/>
      <c r="O16" s="120"/>
      <c r="Q16" s="354"/>
      <c r="R16" s="354"/>
      <c r="S16" s="354"/>
    </row>
    <row r="17" spans="1:15">
      <c r="A17" s="122" t="s">
        <v>363</v>
      </c>
      <c r="B17" s="119">
        <v>60</v>
      </c>
      <c r="C17" s="120"/>
      <c r="D17" s="120"/>
      <c r="E17" s="119">
        <v>10</v>
      </c>
      <c r="F17" s="120"/>
      <c r="G17" s="120"/>
      <c r="J17" s="353"/>
      <c r="K17" s="122" t="s">
        <v>363</v>
      </c>
      <c r="L17" s="120"/>
      <c r="M17" s="120"/>
      <c r="N17" s="120"/>
      <c r="O17" s="120"/>
    </row>
    <row r="18" spans="1:15">
      <c r="A18" s="122" t="s">
        <v>364</v>
      </c>
      <c r="B18" s="119">
        <v>60</v>
      </c>
      <c r="C18" s="120"/>
      <c r="D18" s="120"/>
      <c r="E18" s="119">
        <v>10</v>
      </c>
      <c r="F18" s="120"/>
      <c r="G18" s="120"/>
      <c r="J18" s="353"/>
      <c r="K18" s="122" t="s">
        <v>364</v>
      </c>
      <c r="L18" s="120"/>
      <c r="M18" s="120"/>
      <c r="N18" s="120"/>
      <c r="O18" s="120"/>
    </row>
    <row r="19" spans="1:15">
      <c r="J19" s="353"/>
      <c r="K19" s="118" t="s">
        <v>365</v>
      </c>
      <c r="L19" s="118" t="e">
        <f>AVERAGE(L7:L18)</f>
        <v>#DIV/0!</v>
      </c>
      <c r="M19" s="118">
        <f>MAX(M7:M18)</f>
        <v>0</v>
      </c>
      <c r="N19" s="118" t="e">
        <f>AVERAGE(N7:N18)</f>
        <v>#DIV/0!</v>
      </c>
      <c r="O19" s="118">
        <f>MAX(O7:O18)</f>
        <v>0</v>
      </c>
    </row>
    <row r="21" spans="1:15" ht="30">
      <c r="J21" s="117">
        <f>+A6</f>
        <v>2022</v>
      </c>
      <c r="K21" s="117" t="s">
        <v>347</v>
      </c>
      <c r="L21" s="123" t="s">
        <v>342</v>
      </c>
      <c r="M21" s="123" t="s">
        <v>348</v>
      </c>
      <c r="N21" s="123" t="s">
        <v>345</v>
      </c>
      <c r="O21" s="123" t="s">
        <v>349</v>
      </c>
    </row>
    <row r="22" spans="1:15">
      <c r="J22" s="353" t="s">
        <v>186</v>
      </c>
      <c r="K22" s="122" t="s">
        <v>350</v>
      </c>
      <c r="L22" s="120"/>
      <c r="M22" s="120"/>
      <c r="N22" s="120"/>
      <c r="O22" s="120"/>
    </row>
    <row r="23" spans="1:15">
      <c r="J23" s="353"/>
      <c r="K23" s="122" t="s">
        <v>351</v>
      </c>
      <c r="L23" s="120"/>
      <c r="M23" s="120"/>
      <c r="N23" s="120"/>
      <c r="O23" s="120"/>
    </row>
    <row r="24" spans="1:15">
      <c r="J24" s="353"/>
      <c r="K24" s="122" t="s">
        <v>352</v>
      </c>
      <c r="L24" s="120"/>
      <c r="M24" s="120"/>
      <c r="N24" s="120"/>
      <c r="O24" s="120"/>
    </row>
    <row r="25" spans="1:15">
      <c r="J25" s="353"/>
      <c r="K25" s="122" t="s">
        <v>354</v>
      </c>
      <c r="L25" s="120"/>
      <c r="M25" s="120"/>
      <c r="N25" s="120"/>
      <c r="O25" s="120"/>
    </row>
    <row r="26" spans="1:15">
      <c r="J26" s="353"/>
      <c r="K26" s="122" t="s">
        <v>356</v>
      </c>
      <c r="L26" s="120"/>
      <c r="M26" s="120"/>
      <c r="N26" s="120"/>
      <c r="O26" s="120"/>
    </row>
    <row r="27" spans="1:15">
      <c r="J27" s="353"/>
      <c r="K27" s="122" t="s">
        <v>357</v>
      </c>
      <c r="L27" s="120"/>
      <c r="M27" s="120"/>
      <c r="N27" s="120"/>
      <c r="O27" s="120"/>
    </row>
    <row r="28" spans="1:15">
      <c r="J28" s="353"/>
      <c r="K28" s="122" t="s">
        <v>358</v>
      </c>
      <c r="L28" s="120"/>
      <c r="M28" s="120"/>
      <c r="N28" s="120"/>
      <c r="O28" s="120"/>
    </row>
    <row r="29" spans="1:15">
      <c r="J29" s="353"/>
      <c r="K29" s="122" t="s">
        <v>360</v>
      </c>
      <c r="L29" s="120"/>
      <c r="M29" s="120"/>
      <c r="N29" s="120"/>
      <c r="O29" s="120"/>
    </row>
    <row r="30" spans="1:15">
      <c r="J30" s="353"/>
      <c r="K30" s="122" t="s">
        <v>361</v>
      </c>
      <c r="L30" s="120"/>
      <c r="M30" s="120"/>
      <c r="N30" s="120"/>
      <c r="O30" s="120"/>
    </row>
    <row r="31" spans="1:15">
      <c r="J31" s="353"/>
      <c r="K31" s="122" t="s">
        <v>362</v>
      </c>
      <c r="L31" s="120"/>
      <c r="M31" s="120"/>
      <c r="N31" s="120"/>
      <c r="O31" s="120"/>
    </row>
    <row r="32" spans="1:15">
      <c r="J32" s="353"/>
      <c r="K32" s="122" t="s">
        <v>363</v>
      </c>
      <c r="L32" s="120"/>
      <c r="M32" s="120"/>
      <c r="N32" s="120"/>
      <c r="O32" s="120"/>
    </row>
    <row r="33" spans="1:15">
      <c r="J33" s="353"/>
      <c r="K33" s="122" t="s">
        <v>364</v>
      </c>
      <c r="L33" s="120"/>
      <c r="M33" s="120"/>
      <c r="N33" s="120"/>
      <c r="O33" s="120"/>
    </row>
    <row r="34" spans="1:15">
      <c r="J34" s="353"/>
      <c r="K34" s="118" t="s">
        <v>365</v>
      </c>
      <c r="L34" s="118" t="e">
        <f>AVERAGE(L22:L33)</f>
        <v>#DIV/0!</v>
      </c>
      <c r="M34" s="118">
        <f>MAX(M22:M33)</f>
        <v>0</v>
      </c>
      <c r="N34" s="118" t="e">
        <f>AVERAGE(N22:N33)</f>
        <v>#DIV/0!</v>
      </c>
      <c r="O34" s="118">
        <f>MAX(O22:O33)</f>
        <v>0</v>
      </c>
    </row>
    <row r="36" spans="1:15" ht="30">
      <c r="J36" s="117">
        <f>+A6</f>
        <v>2022</v>
      </c>
      <c r="K36" s="117" t="s">
        <v>347</v>
      </c>
      <c r="L36" s="123" t="s">
        <v>342</v>
      </c>
      <c r="M36" s="123" t="s">
        <v>348</v>
      </c>
      <c r="N36" s="123" t="s">
        <v>345</v>
      </c>
      <c r="O36" s="123" t="s">
        <v>349</v>
      </c>
    </row>
    <row r="37" spans="1:15">
      <c r="J37" s="353" t="s">
        <v>187</v>
      </c>
      <c r="K37" s="122" t="s">
        <v>350</v>
      </c>
      <c r="L37" s="120"/>
      <c r="M37" s="120"/>
      <c r="N37" s="120"/>
      <c r="O37" s="120"/>
    </row>
    <row r="38" spans="1:15">
      <c r="J38" s="353"/>
      <c r="K38" s="122" t="s">
        <v>351</v>
      </c>
      <c r="L38" s="120"/>
      <c r="M38" s="120"/>
      <c r="N38" s="120"/>
      <c r="O38" s="120"/>
    </row>
    <row r="39" spans="1:15">
      <c r="J39" s="353"/>
      <c r="K39" s="122" t="s">
        <v>352</v>
      </c>
      <c r="L39" s="120"/>
      <c r="M39" s="120"/>
      <c r="N39" s="120"/>
      <c r="O39" s="120"/>
    </row>
    <row r="40" spans="1:15">
      <c r="J40" s="353"/>
      <c r="K40" s="122" t="s">
        <v>354</v>
      </c>
      <c r="L40" s="120"/>
      <c r="M40" s="120"/>
      <c r="N40" s="120"/>
      <c r="O40" s="120"/>
    </row>
    <row r="41" spans="1:15">
      <c r="J41" s="353"/>
      <c r="K41" s="122" t="s">
        <v>356</v>
      </c>
      <c r="L41" s="120"/>
      <c r="M41" s="120"/>
      <c r="N41" s="120"/>
      <c r="O41" s="120"/>
    </row>
    <row r="42" spans="1:15">
      <c r="J42" s="353"/>
      <c r="K42" s="122" t="s">
        <v>357</v>
      </c>
      <c r="L42" s="120"/>
      <c r="M42" s="120"/>
      <c r="N42" s="120"/>
      <c r="O42" s="120"/>
    </row>
    <row r="43" spans="1:15">
      <c r="J43" s="353"/>
      <c r="K43" s="122" t="s">
        <v>358</v>
      </c>
      <c r="L43" s="120"/>
      <c r="M43" s="120"/>
      <c r="N43" s="120"/>
      <c r="O43" s="120"/>
    </row>
    <row r="44" spans="1:15">
      <c r="J44" s="353"/>
      <c r="K44" s="122" t="s">
        <v>360</v>
      </c>
      <c r="L44" s="120"/>
      <c r="M44" s="120"/>
      <c r="N44" s="120"/>
      <c r="O44" s="120"/>
    </row>
    <row r="45" spans="1:15">
      <c r="J45" s="353"/>
      <c r="K45" s="122" t="s">
        <v>361</v>
      </c>
      <c r="L45" s="120"/>
      <c r="M45" s="120"/>
      <c r="N45" s="120"/>
      <c r="O45" s="120"/>
    </row>
    <row r="46" spans="1:15">
      <c r="J46" s="353"/>
      <c r="K46" s="122" t="s">
        <v>362</v>
      </c>
      <c r="L46" s="120"/>
      <c r="M46" s="120"/>
      <c r="N46" s="120"/>
      <c r="O46" s="120"/>
    </row>
    <row r="47" spans="1:15">
      <c r="J47" s="353"/>
      <c r="K47" s="122" t="s">
        <v>363</v>
      </c>
      <c r="L47" s="120"/>
      <c r="M47" s="120"/>
      <c r="N47" s="120"/>
      <c r="O47" s="120"/>
    </row>
    <row r="48" spans="1:15" ht="15">
      <c r="A48" s="350" t="s">
        <v>261</v>
      </c>
      <c r="B48" s="351"/>
      <c r="C48" s="351"/>
      <c r="D48" s="351"/>
      <c r="E48" s="351"/>
      <c r="F48" s="351"/>
      <c r="G48" s="352"/>
      <c r="J48" s="353"/>
      <c r="K48" s="122" t="s">
        <v>364</v>
      </c>
      <c r="L48" s="120"/>
      <c r="M48" s="120"/>
      <c r="N48" s="120"/>
      <c r="O48" s="120"/>
    </row>
    <row r="49" spans="1:15">
      <c r="A49" s="341"/>
      <c r="B49" s="342"/>
      <c r="C49" s="342"/>
      <c r="D49" s="342"/>
      <c r="E49" s="342"/>
      <c r="F49" s="342"/>
      <c r="G49" s="343"/>
      <c r="J49" s="353"/>
      <c r="K49" s="118" t="s">
        <v>365</v>
      </c>
      <c r="L49" s="118" t="e">
        <f>AVERAGE(L37:L48)</f>
        <v>#DIV/0!</v>
      </c>
      <c r="M49" s="118">
        <f>MAX(M37:M48)</f>
        <v>0</v>
      </c>
      <c r="N49" s="118" t="e">
        <f>AVERAGE(N37:N48)</f>
        <v>#DIV/0!</v>
      </c>
      <c r="O49" s="118">
        <f>MAX(O37:O48)</f>
        <v>0</v>
      </c>
    </row>
    <row r="50" spans="1:15">
      <c r="A50" s="344"/>
      <c r="B50" s="345"/>
      <c r="C50" s="345"/>
      <c r="D50" s="345"/>
      <c r="E50" s="345"/>
      <c r="F50" s="345"/>
      <c r="G50" s="346"/>
    </row>
    <row r="51" spans="1:15" ht="30">
      <c r="A51" s="344"/>
      <c r="B51" s="345"/>
      <c r="C51" s="345"/>
      <c r="D51" s="345"/>
      <c r="E51" s="345"/>
      <c r="F51" s="345"/>
      <c r="G51" s="346"/>
      <c r="J51" s="117">
        <f>+A6</f>
        <v>2022</v>
      </c>
      <c r="K51" s="117" t="s">
        <v>347</v>
      </c>
      <c r="L51" s="123" t="s">
        <v>342</v>
      </c>
      <c r="M51" s="123" t="s">
        <v>348</v>
      </c>
      <c r="N51" s="123" t="s">
        <v>345</v>
      </c>
      <c r="O51" s="123" t="s">
        <v>349</v>
      </c>
    </row>
    <row r="52" spans="1:15">
      <c r="A52" s="347"/>
      <c r="B52" s="348"/>
      <c r="C52" s="348"/>
      <c r="D52" s="348"/>
      <c r="E52" s="348"/>
      <c r="F52" s="348"/>
      <c r="G52" s="349"/>
      <c r="J52" s="353" t="s">
        <v>188</v>
      </c>
      <c r="K52" s="122" t="s">
        <v>350</v>
      </c>
      <c r="L52" s="120"/>
      <c r="M52" s="120"/>
      <c r="N52" s="120"/>
      <c r="O52" s="120"/>
    </row>
    <row r="53" spans="1:15">
      <c r="J53" s="353"/>
      <c r="K53" s="122" t="s">
        <v>351</v>
      </c>
      <c r="L53" s="120"/>
      <c r="M53" s="120"/>
      <c r="N53" s="120"/>
      <c r="O53" s="120"/>
    </row>
    <row r="54" spans="1:15">
      <c r="J54" s="353"/>
      <c r="K54" s="122" t="s">
        <v>352</v>
      </c>
      <c r="L54" s="120"/>
      <c r="M54" s="120"/>
      <c r="N54" s="120"/>
      <c r="O54" s="120"/>
    </row>
    <row r="55" spans="1:15">
      <c r="J55" s="353"/>
      <c r="K55" s="122" t="s">
        <v>354</v>
      </c>
      <c r="L55" s="120"/>
      <c r="M55" s="120"/>
      <c r="N55" s="120"/>
      <c r="O55" s="120"/>
    </row>
    <row r="56" spans="1:15">
      <c r="J56" s="353"/>
      <c r="K56" s="122" t="s">
        <v>356</v>
      </c>
      <c r="L56" s="120"/>
      <c r="M56" s="120"/>
      <c r="N56" s="120"/>
      <c r="O56" s="120"/>
    </row>
    <row r="57" spans="1:15">
      <c r="J57" s="353"/>
      <c r="K57" s="122" t="s">
        <v>357</v>
      </c>
      <c r="L57" s="120"/>
      <c r="M57" s="120"/>
      <c r="N57" s="120"/>
      <c r="O57" s="120"/>
    </row>
    <row r="58" spans="1:15">
      <c r="J58" s="353"/>
      <c r="K58" s="122" t="s">
        <v>358</v>
      </c>
      <c r="L58" s="120"/>
      <c r="M58" s="120"/>
      <c r="N58" s="120"/>
      <c r="O58" s="120"/>
    </row>
    <row r="59" spans="1:15">
      <c r="J59" s="353"/>
      <c r="K59" s="122" t="s">
        <v>360</v>
      </c>
      <c r="L59" s="120"/>
      <c r="M59" s="120"/>
      <c r="N59" s="120"/>
      <c r="O59" s="120"/>
    </row>
    <row r="60" spans="1:15">
      <c r="J60" s="353"/>
      <c r="K60" s="122" t="s">
        <v>361</v>
      </c>
      <c r="L60" s="120"/>
      <c r="M60" s="120"/>
      <c r="N60" s="120"/>
      <c r="O60" s="120"/>
    </row>
    <row r="61" spans="1:15">
      <c r="J61" s="353"/>
      <c r="K61" s="122" t="s">
        <v>362</v>
      </c>
      <c r="L61" s="120"/>
      <c r="M61" s="120"/>
      <c r="N61" s="120"/>
      <c r="O61" s="120"/>
    </row>
    <row r="62" spans="1:15">
      <c r="J62" s="353"/>
      <c r="K62" s="122" t="s">
        <v>363</v>
      </c>
      <c r="L62" s="120"/>
      <c r="M62" s="120"/>
      <c r="N62" s="120"/>
      <c r="O62" s="120"/>
    </row>
    <row r="63" spans="1:15">
      <c r="J63" s="353"/>
      <c r="K63" s="122" t="s">
        <v>364</v>
      </c>
      <c r="L63" s="120"/>
      <c r="M63" s="120"/>
      <c r="N63" s="120"/>
      <c r="O63" s="120"/>
    </row>
    <row r="64" spans="1:15">
      <c r="J64" s="353"/>
      <c r="K64" s="118" t="s">
        <v>365</v>
      </c>
      <c r="L64" s="118" t="e">
        <f>AVERAGE(L52:L63)</f>
        <v>#DIV/0!</v>
      </c>
      <c r="M64" s="118">
        <f>MAX(M52:M63)</f>
        <v>0</v>
      </c>
      <c r="N64" s="118" t="e">
        <f>AVERAGE(N52:N63)</f>
        <v>#DIV/0!</v>
      </c>
      <c r="O64" s="118">
        <f>MAX(O52:O63)</f>
        <v>0</v>
      </c>
    </row>
    <row r="66" spans="10:15" ht="30">
      <c r="J66" s="117">
        <f>+A6</f>
        <v>2022</v>
      </c>
      <c r="K66" s="117" t="s">
        <v>347</v>
      </c>
      <c r="L66" s="123" t="s">
        <v>342</v>
      </c>
      <c r="M66" s="123" t="s">
        <v>348</v>
      </c>
      <c r="N66" s="123" t="s">
        <v>345</v>
      </c>
      <c r="O66" s="123" t="s">
        <v>349</v>
      </c>
    </row>
    <row r="67" spans="10:15">
      <c r="J67" s="353" t="s">
        <v>189</v>
      </c>
      <c r="K67" s="122" t="s">
        <v>350</v>
      </c>
      <c r="L67" s="120"/>
      <c r="M67" s="120"/>
      <c r="N67" s="120"/>
      <c r="O67" s="120"/>
    </row>
    <row r="68" spans="10:15">
      <c r="J68" s="353"/>
      <c r="K68" s="122" t="s">
        <v>351</v>
      </c>
      <c r="L68" s="120"/>
      <c r="M68" s="120"/>
      <c r="N68" s="120"/>
      <c r="O68" s="120"/>
    </row>
    <row r="69" spans="10:15">
      <c r="J69" s="353"/>
      <c r="K69" s="122" t="s">
        <v>352</v>
      </c>
      <c r="L69" s="120"/>
      <c r="M69" s="120"/>
      <c r="N69" s="120"/>
      <c r="O69" s="120"/>
    </row>
    <row r="70" spans="10:15">
      <c r="J70" s="353"/>
      <c r="K70" s="122" t="s">
        <v>354</v>
      </c>
      <c r="L70" s="120"/>
      <c r="M70" s="120"/>
      <c r="N70" s="120"/>
      <c r="O70" s="120"/>
    </row>
    <row r="71" spans="10:15">
      <c r="J71" s="353"/>
      <c r="K71" s="122" t="s">
        <v>356</v>
      </c>
      <c r="L71" s="120"/>
      <c r="M71" s="120"/>
      <c r="N71" s="120"/>
      <c r="O71" s="120"/>
    </row>
    <row r="72" spans="10:15">
      <c r="J72" s="353"/>
      <c r="K72" s="122" t="s">
        <v>357</v>
      </c>
      <c r="L72" s="120"/>
      <c r="M72" s="120"/>
      <c r="N72" s="120"/>
      <c r="O72" s="120"/>
    </row>
    <row r="73" spans="10:15">
      <c r="J73" s="353"/>
      <c r="K73" s="122" t="s">
        <v>358</v>
      </c>
      <c r="L73" s="120"/>
      <c r="M73" s="120"/>
      <c r="N73" s="120"/>
      <c r="O73" s="120"/>
    </row>
    <row r="74" spans="10:15">
      <c r="J74" s="353"/>
      <c r="K74" s="122" t="s">
        <v>360</v>
      </c>
      <c r="L74" s="120"/>
      <c r="M74" s="120"/>
      <c r="N74" s="120"/>
      <c r="O74" s="120"/>
    </row>
    <row r="75" spans="10:15">
      <c r="J75" s="353"/>
      <c r="K75" s="122" t="s">
        <v>361</v>
      </c>
      <c r="L75" s="120"/>
      <c r="M75" s="120"/>
      <c r="N75" s="120"/>
      <c r="O75" s="120"/>
    </row>
    <row r="76" spans="10:15">
      <c r="J76" s="353"/>
      <c r="K76" s="122" t="s">
        <v>362</v>
      </c>
      <c r="L76" s="120"/>
      <c r="M76" s="120"/>
      <c r="N76" s="120"/>
      <c r="O76" s="120"/>
    </row>
    <row r="77" spans="10:15">
      <c r="J77" s="353"/>
      <c r="K77" s="122" t="s">
        <v>363</v>
      </c>
      <c r="L77" s="120"/>
      <c r="M77" s="120"/>
      <c r="N77" s="120"/>
      <c r="O77" s="120"/>
    </row>
    <row r="78" spans="10:15">
      <c r="J78" s="353"/>
      <c r="K78" s="122" t="s">
        <v>364</v>
      </c>
      <c r="L78" s="120"/>
      <c r="M78" s="120"/>
      <c r="N78" s="120"/>
      <c r="O78" s="120"/>
    </row>
    <row r="79" spans="10:15">
      <c r="J79" s="353"/>
      <c r="K79" s="118" t="s">
        <v>365</v>
      </c>
      <c r="L79" s="118" t="e">
        <f>AVERAGE(L67:L78)</f>
        <v>#DIV/0!</v>
      </c>
      <c r="M79" s="118">
        <f>MAX(M67:M78)</f>
        <v>0</v>
      </c>
      <c r="N79" s="118" t="e">
        <f>AVERAGE(N67:N78)</f>
        <v>#DIV/0!</v>
      </c>
      <c r="O79" s="118">
        <f>MAX(O67:O78)</f>
        <v>0</v>
      </c>
    </row>
  </sheetData>
  <mergeCells count="13">
    <mergeCell ref="Q4:S8"/>
    <mergeCell ref="Q10:S12"/>
    <mergeCell ref="Q13:S16"/>
    <mergeCell ref="J52:J64"/>
    <mergeCell ref="J67:J79"/>
    <mergeCell ref="J5:O5"/>
    <mergeCell ref="B5:D5"/>
    <mergeCell ref="E5:G5"/>
    <mergeCell ref="A49:G52"/>
    <mergeCell ref="A48:G48"/>
    <mergeCell ref="J7:J19"/>
    <mergeCell ref="J22:J34"/>
    <mergeCell ref="J37:J49"/>
  </mergeCells>
  <pageMargins left="0.7" right="0.7" top="0.75" bottom="0.75" header="0.3" footer="0.3"/>
  <pageSetup paperSize="9" scale="75" fitToHeight="0" orientation="portrait"/>
  <headerFooter scaleWithDoc="0">
    <oddFooter>&amp;C&amp;"Arial,Regular"Page &amp;P</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92D050"/>
    <pageSetUpPr fitToPage="1"/>
  </sheetPr>
  <dimension ref="A1:S79"/>
  <sheetViews>
    <sheetView showGridLines="0" topLeftCell="H1" zoomScaleNormal="100" workbookViewId="0">
      <selection activeCell="Q13" sqref="Q13:S16"/>
    </sheetView>
  </sheetViews>
  <sheetFormatPr defaultColWidth="9.42578125" defaultRowHeight="14.25"/>
  <cols>
    <col min="1" max="1" width="14" style="3" customWidth="1"/>
    <col min="2" max="4" width="17" style="72" customWidth="1"/>
    <col min="5" max="5" width="14.5703125" style="72" customWidth="1"/>
    <col min="6" max="7" width="17" style="72" customWidth="1"/>
    <col min="8" max="11" width="9.42578125" style="3"/>
    <col min="12" max="12" width="15.42578125" style="3" customWidth="1"/>
    <col min="13" max="13" width="17.42578125" style="3" bestFit="1" customWidth="1"/>
    <col min="14" max="14" width="13.5703125" style="3" customWidth="1"/>
    <col min="15" max="15" width="15" style="3" customWidth="1"/>
    <col min="16" max="18" width="9.42578125" style="3"/>
    <col min="19" max="19" width="22" style="3" customWidth="1"/>
    <col min="20" max="16384" width="9.42578125" style="3"/>
  </cols>
  <sheetData>
    <row r="1" spans="1:19" ht="15">
      <c r="A1" s="2" t="str">
        <f>+'Cover Page'!$B$29</f>
        <v>Annual Performance Report 2022</v>
      </c>
      <c r="B1" s="2"/>
      <c r="C1" s="2"/>
      <c r="D1" s="2"/>
      <c r="E1" s="2" t="str">
        <f>+'Cover Page'!$B$33</f>
        <v>Hillingdon Clinical Waste Incinerator</v>
      </c>
      <c r="F1" s="2"/>
      <c r="G1" s="2"/>
    </row>
    <row r="3" spans="1:19" ht="15">
      <c r="A3" s="116" t="s">
        <v>366</v>
      </c>
      <c r="D3" s="134" t="s">
        <v>334</v>
      </c>
      <c r="G3" s="138" t="s">
        <v>335</v>
      </c>
      <c r="J3" s="11" t="str">
        <f>+A3</f>
        <v>Monitoring of Sulphur dioxide emissions</v>
      </c>
      <c r="L3" s="11"/>
      <c r="N3" s="11" t="s">
        <v>336</v>
      </c>
      <c r="Q3" s="137" t="s">
        <v>1</v>
      </c>
      <c r="R3" s="132"/>
      <c r="S3" s="132"/>
    </row>
    <row r="4" spans="1:19" ht="14.1" customHeight="1">
      <c r="Q4" s="332" t="s">
        <v>337</v>
      </c>
      <c r="R4" s="332"/>
      <c r="S4" s="332"/>
    </row>
    <row r="5" spans="1:19" ht="17.25">
      <c r="A5" s="124" t="s">
        <v>338</v>
      </c>
      <c r="B5" s="340" t="s">
        <v>339</v>
      </c>
      <c r="C5" s="340"/>
      <c r="D5" s="340"/>
      <c r="E5" s="340" t="s">
        <v>340</v>
      </c>
      <c r="F5" s="340"/>
      <c r="G5" s="340"/>
      <c r="J5" s="355"/>
      <c r="K5" s="355"/>
      <c r="L5" s="355"/>
      <c r="M5" s="355"/>
      <c r="N5" s="355"/>
      <c r="O5" s="355"/>
      <c r="Q5" s="332"/>
      <c r="R5" s="332"/>
      <c r="S5" s="332"/>
    </row>
    <row r="6" spans="1:19" s="114" customFormat="1" ht="37.5" customHeight="1">
      <c r="A6" s="121">
        <f>+'Cover Page'!C39</f>
        <v>2022</v>
      </c>
      <c r="B6" s="110" t="s">
        <v>367</v>
      </c>
      <c r="C6" s="110" t="s">
        <v>342</v>
      </c>
      <c r="D6" s="110" t="s">
        <v>343</v>
      </c>
      <c r="E6" s="110" t="s">
        <v>368</v>
      </c>
      <c r="F6" s="110" t="s">
        <v>345</v>
      </c>
      <c r="G6" s="110" t="s">
        <v>346</v>
      </c>
      <c r="H6" s="115"/>
      <c r="J6" s="117">
        <f>+A6</f>
        <v>2022</v>
      </c>
      <c r="K6" s="117" t="s">
        <v>347</v>
      </c>
      <c r="L6" s="123" t="s">
        <v>342</v>
      </c>
      <c r="M6" s="123" t="s">
        <v>348</v>
      </c>
      <c r="N6" s="123" t="s">
        <v>345</v>
      </c>
      <c r="O6" s="123" t="s">
        <v>349</v>
      </c>
      <c r="Q6" s="332"/>
      <c r="R6" s="332"/>
      <c r="S6" s="332"/>
    </row>
    <row r="7" spans="1:19">
      <c r="A7" s="122" t="s">
        <v>350</v>
      </c>
      <c r="B7" s="119">
        <v>200</v>
      </c>
      <c r="C7" s="120"/>
      <c r="D7" s="120"/>
      <c r="E7" s="119">
        <v>50</v>
      </c>
      <c r="F7" s="120"/>
      <c r="G7" s="120"/>
      <c r="J7" s="353" t="s">
        <v>185</v>
      </c>
      <c r="K7" s="122" t="s">
        <v>350</v>
      </c>
      <c r="L7" s="120"/>
      <c r="M7" s="120"/>
      <c r="N7" s="120"/>
      <c r="O7" s="120"/>
      <c r="Q7" s="332"/>
      <c r="R7" s="332"/>
      <c r="S7" s="332"/>
    </row>
    <row r="8" spans="1:19">
      <c r="A8" s="122" t="s">
        <v>351</v>
      </c>
      <c r="B8" s="119">
        <v>200</v>
      </c>
      <c r="C8" s="120"/>
      <c r="D8" s="120"/>
      <c r="E8" s="119">
        <v>50</v>
      </c>
      <c r="F8" s="120"/>
      <c r="G8" s="120"/>
      <c r="J8" s="353"/>
      <c r="K8" s="122" t="s">
        <v>351</v>
      </c>
      <c r="L8" s="120"/>
      <c r="M8" s="120"/>
      <c r="N8" s="120"/>
      <c r="O8" s="120"/>
      <c r="Q8" s="332"/>
      <c r="R8" s="332"/>
      <c r="S8" s="332"/>
    </row>
    <row r="9" spans="1:19" ht="15">
      <c r="A9" s="122" t="s">
        <v>352</v>
      </c>
      <c r="B9" s="119">
        <v>200</v>
      </c>
      <c r="C9" s="120"/>
      <c r="D9" s="120"/>
      <c r="E9" s="119">
        <v>50</v>
      </c>
      <c r="F9" s="120"/>
      <c r="G9" s="120"/>
      <c r="J9" s="353"/>
      <c r="K9" s="122" t="s">
        <v>352</v>
      </c>
      <c r="L9" s="120"/>
      <c r="M9" s="120"/>
      <c r="N9" s="120"/>
      <c r="O9" s="120"/>
      <c r="Q9" s="136" t="s">
        <v>353</v>
      </c>
    </row>
    <row r="10" spans="1:19" ht="14.25" customHeight="1">
      <c r="A10" s="122" t="s">
        <v>354</v>
      </c>
      <c r="B10" s="119">
        <v>200</v>
      </c>
      <c r="C10" s="120"/>
      <c r="D10" s="120"/>
      <c r="E10" s="119">
        <v>50</v>
      </c>
      <c r="F10" s="120"/>
      <c r="G10" s="120"/>
      <c r="J10" s="353"/>
      <c r="K10" s="122" t="s">
        <v>354</v>
      </c>
      <c r="L10" s="120"/>
      <c r="M10" s="120"/>
      <c r="N10" s="120"/>
      <c r="O10" s="120"/>
      <c r="Q10" s="354" t="s">
        <v>355</v>
      </c>
      <c r="R10" s="354"/>
      <c r="S10" s="354"/>
    </row>
    <row r="11" spans="1:19">
      <c r="A11" s="122" t="s">
        <v>356</v>
      </c>
      <c r="B11" s="119">
        <v>200</v>
      </c>
      <c r="C11" s="120"/>
      <c r="D11" s="120"/>
      <c r="E11" s="119">
        <v>50</v>
      </c>
      <c r="F11" s="120"/>
      <c r="G11" s="120"/>
      <c r="J11" s="353"/>
      <c r="K11" s="122" t="s">
        <v>356</v>
      </c>
      <c r="L11" s="120"/>
      <c r="M11" s="120"/>
      <c r="N11" s="120"/>
      <c r="O11" s="120"/>
      <c r="Q11" s="354"/>
      <c r="R11" s="354"/>
      <c r="S11" s="354"/>
    </row>
    <row r="12" spans="1:19">
      <c r="A12" s="122" t="s">
        <v>357</v>
      </c>
      <c r="B12" s="119">
        <v>200</v>
      </c>
      <c r="C12" s="120"/>
      <c r="D12" s="120"/>
      <c r="E12" s="119">
        <v>50</v>
      </c>
      <c r="F12" s="120"/>
      <c r="G12" s="120"/>
      <c r="J12" s="353"/>
      <c r="K12" s="122" t="s">
        <v>357</v>
      </c>
      <c r="L12" s="120"/>
      <c r="M12" s="120"/>
      <c r="N12" s="120"/>
      <c r="O12" s="120"/>
      <c r="Q12" s="354"/>
      <c r="R12" s="354"/>
      <c r="S12" s="354"/>
    </row>
    <row r="13" spans="1:19" ht="14.25" customHeight="1">
      <c r="A13" s="122" t="s">
        <v>358</v>
      </c>
      <c r="B13" s="119">
        <v>200</v>
      </c>
      <c r="C13" s="120"/>
      <c r="D13" s="120"/>
      <c r="E13" s="119">
        <v>50</v>
      </c>
      <c r="F13" s="120"/>
      <c r="G13" s="120"/>
      <c r="J13" s="353"/>
      <c r="K13" s="122" t="s">
        <v>358</v>
      </c>
      <c r="L13" s="120"/>
      <c r="M13" s="120"/>
      <c r="N13" s="120"/>
      <c r="O13" s="120"/>
      <c r="Q13" s="354" t="s">
        <v>359</v>
      </c>
      <c r="R13" s="354"/>
      <c r="S13" s="354"/>
    </row>
    <row r="14" spans="1:19">
      <c r="A14" s="122" t="s">
        <v>360</v>
      </c>
      <c r="B14" s="119">
        <v>200</v>
      </c>
      <c r="C14" s="120"/>
      <c r="D14" s="120"/>
      <c r="E14" s="119">
        <v>50</v>
      </c>
      <c r="F14" s="120"/>
      <c r="G14" s="120"/>
      <c r="J14" s="353"/>
      <c r="K14" s="122" t="s">
        <v>360</v>
      </c>
      <c r="L14" s="120"/>
      <c r="M14" s="120"/>
      <c r="N14" s="120"/>
      <c r="O14" s="120"/>
      <c r="Q14" s="354"/>
      <c r="R14" s="354"/>
      <c r="S14" s="354"/>
    </row>
    <row r="15" spans="1:19">
      <c r="A15" s="122" t="s">
        <v>361</v>
      </c>
      <c r="B15" s="119">
        <v>200</v>
      </c>
      <c r="C15" s="120"/>
      <c r="D15" s="120"/>
      <c r="E15" s="119">
        <v>50</v>
      </c>
      <c r="F15" s="120"/>
      <c r="G15" s="120"/>
      <c r="J15" s="353"/>
      <c r="K15" s="122" t="s">
        <v>361</v>
      </c>
      <c r="L15" s="120"/>
      <c r="M15" s="120"/>
      <c r="N15" s="120"/>
      <c r="O15" s="120"/>
      <c r="Q15" s="354"/>
      <c r="R15" s="354"/>
      <c r="S15" s="354"/>
    </row>
    <row r="16" spans="1:19">
      <c r="A16" s="122" t="s">
        <v>362</v>
      </c>
      <c r="B16" s="119">
        <v>200</v>
      </c>
      <c r="C16" s="120"/>
      <c r="D16" s="120"/>
      <c r="E16" s="119">
        <v>50</v>
      </c>
      <c r="F16" s="120"/>
      <c r="G16" s="120"/>
      <c r="J16" s="353"/>
      <c r="K16" s="122" t="s">
        <v>362</v>
      </c>
      <c r="L16" s="120"/>
      <c r="M16" s="120"/>
      <c r="N16" s="120"/>
      <c r="O16" s="120"/>
      <c r="Q16" s="354"/>
      <c r="R16" s="354"/>
      <c r="S16" s="354"/>
    </row>
    <row r="17" spans="1:15">
      <c r="A17" s="122" t="s">
        <v>363</v>
      </c>
      <c r="B17" s="119">
        <v>200</v>
      </c>
      <c r="C17" s="120"/>
      <c r="D17" s="120"/>
      <c r="E17" s="119">
        <v>50</v>
      </c>
      <c r="F17" s="120"/>
      <c r="G17" s="120"/>
      <c r="J17" s="353"/>
      <c r="K17" s="122" t="s">
        <v>363</v>
      </c>
      <c r="L17" s="120"/>
      <c r="M17" s="120"/>
      <c r="N17" s="120"/>
      <c r="O17" s="120"/>
    </row>
    <row r="18" spans="1:15">
      <c r="A18" s="122" t="s">
        <v>364</v>
      </c>
      <c r="B18" s="119">
        <v>200</v>
      </c>
      <c r="C18" s="120"/>
      <c r="D18" s="120"/>
      <c r="E18" s="119">
        <v>50</v>
      </c>
      <c r="F18" s="120"/>
      <c r="G18" s="120"/>
      <c r="J18" s="353"/>
      <c r="K18" s="122" t="s">
        <v>364</v>
      </c>
      <c r="L18" s="120"/>
      <c r="M18" s="120"/>
      <c r="N18" s="120"/>
      <c r="O18" s="120"/>
    </row>
    <row r="19" spans="1:15">
      <c r="J19" s="353"/>
      <c r="K19" s="118" t="s">
        <v>365</v>
      </c>
      <c r="L19" s="118" t="e">
        <f>AVERAGE(L7:L18)</f>
        <v>#DIV/0!</v>
      </c>
      <c r="M19" s="118">
        <f>MAX(M7:M18)</f>
        <v>0</v>
      </c>
      <c r="N19" s="118" t="e">
        <f>AVERAGE(N7:N18)</f>
        <v>#DIV/0!</v>
      </c>
      <c r="O19" s="118">
        <f>MAX(O7:O18)</f>
        <v>0</v>
      </c>
    </row>
    <row r="21" spans="1:15" ht="30">
      <c r="J21" s="117">
        <f>+A6</f>
        <v>2022</v>
      </c>
      <c r="K21" s="117" t="s">
        <v>347</v>
      </c>
      <c r="L21" s="123" t="s">
        <v>342</v>
      </c>
      <c r="M21" s="123" t="s">
        <v>348</v>
      </c>
      <c r="N21" s="123" t="s">
        <v>345</v>
      </c>
      <c r="O21" s="123" t="s">
        <v>349</v>
      </c>
    </row>
    <row r="22" spans="1:15">
      <c r="J22" s="353" t="s">
        <v>186</v>
      </c>
      <c r="K22" s="122" t="s">
        <v>350</v>
      </c>
      <c r="L22" s="120"/>
      <c r="M22" s="120"/>
      <c r="N22" s="120"/>
      <c r="O22" s="120"/>
    </row>
    <row r="23" spans="1:15">
      <c r="J23" s="353"/>
      <c r="K23" s="122" t="s">
        <v>351</v>
      </c>
      <c r="L23" s="120"/>
      <c r="M23" s="120"/>
      <c r="N23" s="120"/>
      <c r="O23" s="120"/>
    </row>
    <row r="24" spans="1:15">
      <c r="J24" s="353"/>
      <c r="K24" s="122" t="s">
        <v>352</v>
      </c>
      <c r="L24" s="120"/>
      <c r="M24" s="120"/>
      <c r="N24" s="120"/>
      <c r="O24" s="120"/>
    </row>
    <row r="25" spans="1:15">
      <c r="J25" s="353"/>
      <c r="K25" s="122" t="s">
        <v>354</v>
      </c>
      <c r="L25" s="120"/>
      <c r="M25" s="120"/>
      <c r="N25" s="120"/>
      <c r="O25" s="120"/>
    </row>
    <row r="26" spans="1:15">
      <c r="J26" s="353"/>
      <c r="K26" s="122" t="s">
        <v>356</v>
      </c>
      <c r="L26" s="120"/>
      <c r="M26" s="120"/>
      <c r="N26" s="120"/>
      <c r="O26" s="120"/>
    </row>
    <row r="27" spans="1:15">
      <c r="J27" s="353"/>
      <c r="K27" s="122" t="s">
        <v>357</v>
      </c>
      <c r="L27" s="120"/>
      <c r="M27" s="120"/>
      <c r="N27" s="120"/>
      <c r="O27" s="120"/>
    </row>
    <row r="28" spans="1:15">
      <c r="J28" s="353"/>
      <c r="K28" s="122" t="s">
        <v>358</v>
      </c>
      <c r="L28" s="120"/>
      <c r="M28" s="120"/>
      <c r="N28" s="120"/>
      <c r="O28" s="120"/>
    </row>
    <row r="29" spans="1:15">
      <c r="J29" s="353"/>
      <c r="K29" s="122" t="s">
        <v>360</v>
      </c>
      <c r="L29" s="120"/>
      <c r="M29" s="120"/>
      <c r="N29" s="120"/>
      <c r="O29" s="120"/>
    </row>
    <row r="30" spans="1:15">
      <c r="J30" s="353"/>
      <c r="K30" s="122" t="s">
        <v>361</v>
      </c>
      <c r="L30" s="120"/>
      <c r="M30" s="120"/>
      <c r="N30" s="120"/>
      <c r="O30" s="120"/>
    </row>
    <row r="31" spans="1:15">
      <c r="J31" s="353"/>
      <c r="K31" s="122" t="s">
        <v>362</v>
      </c>
      <c r="L31" s="120"/>
      <c r="M31" s="120"/>
      <c r="N31" s="120"/>
      <c r="O31" s="120"/>
    </row>
    <row r="32" spans="1:15">
      <c r="J32" s="353"/>
      <c r="K32" s="122" t="s">
        <v>363</v>
      </c>
      <c r="L32" s="120"/>
      <c r="M32" s="120"/>
      <c r="N32" s="120"/>
      <c r="O32" s="120"/>
    </row>
    <row r="33" spans="1:15">
      <c r="J33" s="353"/>
      <c r="K33" s="122" t="s">
        <v>364</v>
      </c>
      <c r="L33" s="120"/>
      <c r="M33" s="120"/>
      <c r="N33" s="120"/>
      <c r="O33" s="120"/>
    </row>
    <row r="34" spans="1:15">
      <c r="J34" s="353"/>
      <c r="K34" s="118" t="s">
        <v>365</v>
      </c>
      <c r="L34" s="118" t="e">
        <f>AVERAGE(L22:L33)</f>
        <v>#DIV/0!</v>
      </c>
      <c r="M34" s="118">
        <f>MAX(M22:M33)</f>
        <v>0</v>
      </c>
      <c r="N34" s="118" t="e">
        <f>AVERAGE(N22:N33)</f>
        <v>#DIV/0!</v>
      </c>
      <c r="O34" s="118">
        <f>MAX(O22:O33)</f>
        <v>0</v>
      </c>
    </row>
    <row r="36" spans="1:15" ht="30">
      <c r="J36" s="117">
        <f>+A6</f>
        <v>2022</v>
      </c>
      <c r="K36" s="117" t="s">
        <v>347</v>
      </c>
      <c r="L36" s="123" t="s">
        <v>342</v>
      </c>
      <c r="M36" s="123" t="s">
        <v>348</v>
      </c>
      <c r="N36" s="123" t="s">
        <v>345</v>
      </c>
      <c r="O36" s="123" t="s">
        <v>349</v>
      </c>
    </row>
    <row r="37" spans="1:15">
      <c r="J37" s="353" t="s">
        <v>187</v>
      </c>
      <c r="K37" s="122" t="s">
        <v>350</v>
      </c>
      <c r="L37" s="120"/>
      <c r="M37" s="120"/>
      <c r="N37" s="120"/>
      <c r="O37" s="120"/>
    </row>
    <row r="38" spans="1:15">
      <c r="J38" s="353"/>
      <c r="K38" s="122" t="s">
        <v>351</v>
      </c>
      <c r="L38" s="120"/>
      <c r="M38" s="120"/>
      <c r="N38" s="120"/>
      <c r="O38" s="120"/>
    </row>
    <row r="39" spans="1:15">
      <c r="J39" s="353"/>
      <c r="K39" s="122" t="s">
        <v>352</v>
      </c>
      <c r="L39" s="120"/>
      <c r="M39" s="120"/>
      <c r="N39" s="120"/>
      <c r="O39" s="120"/>
    </row>
    <row r="40" spans="1:15">
      <c r="J40" s="353"/>
      <c r="K40" s="122" t="s">
        <v>354</v>
      </c>
      <c r="L40" s="120"/>
      <c r="M40" s="120"/>
      <c r="N40" s="120"/>
      <c r="O40" s="120"/>
    </row>
    <row r="41" spans="1:15">
      <c r="J41" s="353"/>
      <c r="K41" s="122" t="s">
        <v>356</v>
      </c>
      <c r="L41" s="120"/>
      <c r="M41" s="120"/>
      <c r="N41" s="120"/>
      <c r="O41" s="120"/>
    </row>
    <row r="42" spans="1:15">
      <c r="J42" s="353"/>
      <c r="K42" s="122" t="s">
        <v>357</v>
      </c>
      <c r="L42" s="120"/>
      <c r="M42" s="120"/>
      <c r="N42" s="120"/>
      <c r="O42" s="120"/>
    </row>
    <row r="43" spans="1:15">
      <c r="J43" s="353"/>
      <c r="K43" s="122" t="s">
        <v>358</v>
      </c>
      <c r="L43" s="120"/>
      <c r="M43" s="120"/>
      <c r="N43" s="120"/>
      <c r="O43" s="120"/>
    </row>
    <row r="44" spans="1:15">
      <c r="J44" s="353"/>
      <c r="K44" s="122" t="s">
        <v>360</v>
      </c>
      <c r="L44" s="120"/>
      <c r="M44" s="120"/>
      <c r="N44" s="120"/>
      <c r="O44" s="120"/>
    </row>
    <row r="45" spans="1:15">
      <c r="J45" s="353"/>
      <c r="K45" s="122" t="s">
        <v>361</v>
      </c>
      <c r="L45" s="120"/>
      <c r="M45" s="120"/>
      <c r="N45" s="120"/>
      <c r="O45" s="120"/>
    </row>
    <row r="46" spans="1:15">
      <c r="J46" s="353"/>
      <c r="K46" s="122" t="s">
        <v>362</v>
      </c>
      <c r="L46" s="120"/>
      <c r="M46" s="120"/>
      <c r="N46" s="120"/>
      <c r="O46" s="120"/>
    </row>
    <row r="47" spans="1:15">
      <c r="J47" s="353"/>
      <c r="K47" s="122" t="s">
        <v>363</v>
      </c>
      <c r="L47" s="120"/>
      <c r="M47" s="120"/>
      <c r="N47" s="120"/>
      <c r="O47" s="120"/>
    </row>
    <row r="48" spans="1:15" ht="15">
      <c r="A48" s="350" t="s">
        <v>261</v>
      </c>
      <c r="B48" s="351"/>
      <c r="C48" s="351"/>
      <c r="D48" s="351"/>
      <c r="E48" s="351"/>
      <c r="F48" s="351"/>
      <c r="G48" s="352"/>
      <c r="J48" s="353"/>
      <c r="K48" s="122" t="s">
        <v>364</v>
      </c>
      <c r="L48" s="120"/>
      <c r="M48" s="120"/>
      <c r="N48" s="120"/>
      <c r="O48" s="120"/>
    </row>
    <row r="49" spans="1:15">
      <c r="A49" s="341"/>
      <c r="B49" s="342"/>
      <c r="C49" s="342"/>
      <c r="D49" s="342"/>
      <c r="E49" s="342"/>
      <c r="F49" s="342"/>
      <c r="G49" s="343"/>
      <c r="J49" s="353"/>
      <c r="K49" s="118" t="s">
        <v>365</v>
      </c>
      <c r="L49" s="118" t="e">
        <f>AVERAGE(L37:L48)</f>
        <v>#DIV/0!</v>
      </c>
      <c r="M49" s="118">
        <f>MAX(M37:M48)</f>
        <v>0</v>
      </c>
      <c r="N49" s="118" t="e">
        <f>AVERAGE(N37:N48)</f>
        <v>#DIV/0!</v>
      </c>
      <c r="O49" s="118">
        <f>MAX(O37:O48)</f>
        <v>0</v>
      </c>
    </row>
    <row r="50" spans="1:15">
      <c r="A50" s="344"/>
      <c r="B50" s="345"/>
      <c r="C50" s="345"/>
      <c r="D50" s="345"/>
      <c r="E50" s="345"/>
      <c r="F50" s="345"/>
      <c r="G50" s="346"/>
    </row>
    <row r="51" spans="1:15" ht="30">
      <c r="A51" s="344"/>
      <c r="B51" s="345"/>
      <c r="C51" s="345"/>
      <c r="D51" s="345"/>
      <c r="E51" s="345"/>
      <c r="F51" s="345"/>
      <c r="G51" s="346"/>
      <c r="J51" s="117">
        <f>+A6</f>
        <v>2022</v>
      </c>
      <c r="K51" s="117" t="s">
        <v>347</v>
      </c>
      <c r="L51" s="123" t="s">
        <v>342</v>
      </c>
      <c r="M51" s="123" t="s">
        <v>348</v>
      </c>
      <c r="N51" s="123" t="s">
        <v>345</v>
      </c>
      <c r="O51" s="123" t="s">
        <v>349</v>
      </c>
    </row>
    <row r="52" spans="1:15">
      <c r="A52" s="347"/>
      <c r="B52" s="348"/>
      <c r="C52" s="348"/>
      <c r="D52" s="348"/>
      <c r="E52" s="348"/>
      <c r="F52" s="348"/>
      <c r="G52" s="349"/>
      <c r="J52" s="353" t="s">
        <v>188</v>
      </c>
      <c r="K52" s="122" t="s">
        <v>350</v>
      </c>
      <c r="L52" s="120"/>
      <c r="M52" s="120"/>
      <c r="N52" s="120"/>
      <c r="O52" s="120"/>
    </row>
    <row r="53" spans="1:15">
      <c r="J53" s="353"/>
      <c r="K53" s="122" t="s">
        <v>351</v>
      </c>
      <c r="L53" s="120"/>
      <c r="M53" s="120"/>
      <c r="N53" s="120"/>
      <c r="O53" s="120"/>
    </row>
    <row r="54" spans="1:15">
      <c r="J54" s="353"/>
      <c r="K54" s="122" t="s">
        <v>352</v>
      </c>
      <c r="L54" s="120"/>
      <c r="M54" s="120"/>
      <c r="N54" s="120"/>
      <c r="O54" s="120"/>
    </row>
    <row r="55" spans="1:15">
      <c r="J55" s="353"/>
      <c r="K55" s="122" t="s">
        <v>354</v>
      </c>
      <c r="L55" s="120"/>
      <c r="M55" s="120"/>
      <c r="N55" s="120"/>
      <c r="O55" s="120"/>
    </row>
    <row r="56" spans="1:15">
      <c r="J56" s="353"/>
      <c r="K56" s="122" t="s">
        <v>356</v>
      </c>
      <c r="L56" s="120"/>
      <c r="M56" s="120"/>
      <c r="N56" s="120"/>
      <c r="O56" s="120"/>
    </row>
    <row r="57" spans="1:15">
      <c r="J57" s="353"/>
      <c r="K57" s="122" t="s">
        <v>357</v>
      </c>
      <c r="L57" s="120"/>
      <c r="M57" s="120"/>
      <c r="N57" s="120"/>
      <c r="O57" s="120"/>
    </row>
    <row r="58" spans="1:15">
      <c r="J58" s="353"/>
      <c r="K58" s="122" t="s">
        <v>358</v>
      </c>
      <c r="L58" s="120"/>
      <c r="M58" s="120"/>
      <c r="N58" s="120"/>
      <c r="O58" s="120"/>
    </row>
    <row r="59" spans="1:15">
      <c r="J59" s="353"/>
      <c r="K59" s="122" t="s">
        <v>360</v>
      </c>
      <c r="L59" s="120"/>
      <c r="M59" s="120"/>
      <c r="N59" s="120"/>
      <c r="O59" s="120"/>
    </row>
    <row r="60" spans="1:15">
      <c r="J60" s="353"/>
      <c r="K60" s="122" t="s">
        <v>361</v>
      </c>
      <c r="L60" s="120"/>
      <c r="M60" s="120"/>
      <c r="N60" s="120"/>
      <c r="O60" s="120"/>
    </row>
    <row r="61" spans="1:15">
      <c r="J61" s="353"/>
      <c r="K61" s="122" t="s">
        <v>362</v>
      </c>
      <c r="L61" s="120"/>
      <c r="M61" s="120"/>
      <c r="N61" s="120"/>
      <c r="O61" s="120"/>
    </row>
    <row r="62" spans="1:15">
      <c r="J62" s="353"/>
      <c r="K62" s="122" t="s">
        <v>363</v>
      </c>
      <c r="L62" s="120"/>
      <c r="M62" s="120"/>
      <c r="N62" s="120"/>
      <c r="O62" s="120"/>
    </row>
    <row r="63" spans="1:15">
      <c r="J63" s="353"/>
      <c r="K63" s="122" t="s">
        <v>364</v>
      </c>
      <c r="L63" s="120"/>
      <c r="M63" s="120"/>
      <c r="N63" s="120"/>
      <c r="O63" s="120"/>
    </row>
    <row r="64" spans="1:15">
      <c r="J64" s="353"/>
      <c r="K64" s="118" t="s">
        <v>365</v>
      </c>
      <c r="L64" s="118" t="e">
        <f>AVERAGE(L52:L63)</f>
        <v>#DIV/0!</v>
      </c>
      <c r="M64" s="118">
        <f>MAX(M52:M63)</f>
        <v>0</v>
      </c>
      <c r="N64" s="118" t="e">
        <f>AVERAGE(N52:N63)</f>
        <v>#DIV/0!</v>
      </c>
      <c r="O64" s="118">
        <f>MAX(O52:O63)</f>
        <v>0</v>
      </c>
    </row>
    <row r="66" spans="10:15" ht="30">
      <c r="J66" s="117">
        <f>+A6</f>
        <v>2022</v>
      </c>
      <c r="K66" s="117" t="s">
        <v>347</v>
      </c>
      <c r="L66" s="123" t="s">
        <v>342</v>
      </c>
      <c r="M66" s="123" t="s">
        <v>348</v>
      </c>
      <c r="N66" s="123" t="s">
        <v>345</v>
      </c>
      <c r="O66" s="123" t="s">
        <v>349</v>
      </c>
    </row>
    <row r="67" spans="10:15">
      <c r="J67" s="353" t="s">
        <v>189</v>
      </c>
      <c r="K67" s="122" t="s">
        <v>350</v>
      </c>
      <c r="L67" s="120"/>
      <c r="M67" s="120"/>
      <c r="N67" s="120"/>
      <c r="O67" s="120"/>
    </row>
    <row r="68" spans="10:15">
      <c r="J68" s="353"/>
      <c r="K68" s="122" t="s">
        <v>351</v>
      </c>
      <c r="L68" s="120"/>
      <c r="M68" s="120"/>
      <c r="N68" s="120"/>
      <c r="O68" s="120"/>
    </row>
    <row r="69" spans="10:15">
      <c r="J69" s="353"/>
      <c r="K69" s="122" t="s">
        <v>352</v>
      </c>
      <c r="L69" s="120"/>
      <c r="M69" s="120"/>
      <c r="N69" s="120"/>
      <c r="O69" s="120"/>
    </row>
    <row r="70" spans="10:15">
      <c r="J70" s="353"/>
      <c r="K70" s="122" t="s">
        <v>354</v>
      </c>
      <c r="L70" s="120"/>
      <c r="M70" s="120"/>
      <c r="N70" s="120"/>
      <c r="O70" s="120"/>
    </row>
    <row r="71" spans="10:15">
      <c r="J71" s="353"/>
      <c r="K71" s="122" t="s">
        <v>356</v>
      </c>
      <c r="L71" s="120"/>
      <c r="M71" s="120"/>
      <c r="N71" s="120"/>
      <c r="O71" s="120"/>
    </row>
    <row r="72" spans="10:15">
      <c r="J72" s="353"/>
      <c r="K72" s="122" t="s">
        <v>357</v>
      </c>
      <c r="L72" s="120"/>
      <c r="M72" s="120"/>
      <c r="N72" s="120"/>
      <c r="O72" s="120"/>
    </row>
    <row r="73" spans="10:15">
      <c r="J73" s="353"/>
      <c r="K73" s="122" t="s">
        <v>358</v>
      </c>
      <c r="L73" s="120"/>
      <c r="M73" s="120"/>
      <c r="N73" s="120"/>
      <c r="O73" s="120"/>
    </row>
    <row r="74" spans="10:15">
      <c r="J74" s="353"/>
      <c r="K74" s="122" t="s">
        <v>360</v>
      </c>
      <c r="L74" s="120"/>
      <c r="M74" s="120"/>
      <c r="N74" s="120"/>
      <c r="O74" s="120"/>
    </row>
    <row r="75" spans="10:15">
      <c r="J75" s="353"/>
      <c r="K75" s="122" t="s">
        <v>361</v>
      </c>
      <c r="L75" s="120"/>
      <c r="M75" s="120"/>
      <c r="N75" s="120"/>
      <c r="O75" s="120"/>
    </row>
    <row r="76" spans="10:15">
      <c r="J76" s="353"/>
      <c r="K76" s="122" t="s">
        <v>362</v>
      </c>
      <c r="L76" s="120"/>
      <c r="M76" s="120"/>
      <c r="N76" s="120"/>
      <c r="O76" s="120"/>
    </row>
    <row r="77" spans="10:15">
      <c r="J77" s="353"/>
      <c r="K77" s="122" t="s">
        <v>363</v>
      </c>
      <c r="L77" s="120"/>
      <c r="M77" s="120"/>
      <c r="N77" s="120"/>
      <c r="O77" s="120"/>
    </row>
    <row r="78" spans="10:15">
      <c r="J78" s="353"/>
      <c r="K78" s="122" t="s">
        <v>364</v>
      </c>
      <c r="L78" s="120"/>
      <c r="M78" s="120"/>
      <c r="N78" s="120"/>
      <c r="O78" s="120"/>
    </row>
    <row r="79" spans="10:15">
      <c r="J79" s="353"/>
      <c r="K79" s="118" t="s">
        <v>365</v>
      </c>
      <c r="L79" s="118" t="e">
        <f>AVERAGE(L67:L78)</f>
        <v>#DIV/0!</v>
      </c>
      <c r="M79" s="118">
        <f>MAX(M67:M78)</f>
        <v>0</v>
      </c>
      <c r="N79" s="118" t="e">
        <f>AVERAGE(N67:N78)</f>
        <v>#DIV/0!</v>
      </c>
      <c r="O79" s="118">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92D050"/>
    <pageSetUpPr fitToPage="1"/>
  </sheetPr>
  <dimension ref="A1:S79"/>
  <sheetViews>
    <sheetView showGridLines="0" topLeftCell="I1" zoomScaleNormal="100" workbookViewId="0">
      <selection activeCell="Q13" sqref="Q13:S16"/>
    </sheetView>
  </sheetViews>
  <sheetFormatPr defaultColWidth="9.42578125" defaultRowHeight="14.25"/>
  <cols>
    <col min="1" max="1" width="14" style="3" customWidth="1"/>
    <col min="2" max="4" width="17" style="72" customWidth="1"/>
    <col min="5" max="5" width="14.5703125" style="72" customWidth="1"/>
    <col min="6" max="7" width="17" style="72" customWidth="1"/>
    <col min="8" max="11" width="9.42578125" style="3"/>
    <col min="12" max="12" width="15.42578125" style="3" customWidth="1"/>
    <col min="13" max="13" width="17.42578125" style="3" bestFit="1" customWidth="1"/>
    <col min="14" max="14" width="13.5703125" style="3" customWidth="1"/>
    <col min="15" max="15" width="15" style="3" customWidth="1"/>
    <col min="16" max="18" width="9.42578125" style="3"/>
    <col min="19" max="19" width="21.5703125" style="3" customWidth="1"/>
    <col min="20" max="16384" width="9.42578125" style="3"/>
  </cols>
  <sheetData>
    <row r="1" spans="1:19" ht="15">
      <c r="A1" s="2" t="str">
        <f>+'Cover Page'!$B$29</f>
        <v>Annual Performance Report 2022</v>
      </c>
      <c r="B1" s="2"/>
      <c r="C1" s="2"/>
      <c r="D1" s="2"/>
      <c r="E1" s="2" t="str">
        <f>+'Cover Page'!$B$33</f>
        <v>Hillingdon Clinical Waste Incinerator</v>
      </c>
      <c r="F1" s="2"/>
    </row>
    <row r="3" spans="1:19" ht="15">
      <c r="A3" s="116" t="s">
        <v>369</v>
      </c>
      <c r="D3" s="134" t="s">
        <v>334</v>
      </c>
      <c r="G3" s="138" t="s">
        <v>335</v>
      </c>
      <c r="J3" s="11" t="str">
        <f>+A3</f>
        <v>Monitoring of Oxides of Nitrogen emissions</v>
      </c>
      <c r="L3" s="11"/>
      <c r="N3" s="11" t="s">
        <v>336</v>
      </c>
      <c r="Q3" s="137" t="s">
        <v>1</v>
      </c>
      <c r="R3" s="132"/>
      <c r="S3" s="132"/>
    </row>
    <row r="4" spans="1:19" ht="14.1" customHeight="1">
      <c r="Q4" s="332" t="s">
        <v>337</v>
      </c>
      <c r="R4" s="332"/>
      <c r="S4" s="332"/>
    </row>
    <row r="5" spans="1:19" ht="17.25">
      <c r="A5" s="124" t="s">
        <v>338</v>
      </c>
      <c r="B5" s="340" t="s">
        <v>339</v>
      </c>
      <c r="C5" s="340"/>
      <c r="D5" s="340"/>
      <c r="E5" s="340" t="s">
        <v>340</v>
      </c>
      <c r="F5" s="340"/>
      <c r="G5" s="340"/>
      <c r="J5" s="355"/>
      <c r="K5" s="355"/>
      <c r="L5" s="355"/>
      <c r="M5" s="355"/>
      <c r="N5" s="355"/>
      <c r="O5" s="355"/>
      <c r="Q5" s="332"/>
      <c r="R5" s="332"/>
      <c r="S5" s="332"/>
    </row>
    <row r="6" spans="1:19" s="114" customFormat="1" ht="37.5" customHeight="1">
      <c r="A6" s="121">
        <f>+'Cover Page'!C39</f>
        <v>2022</v>
      </c>
      <c r="B6" s="110" t="s">
        <v>370</v>
      </c>
      <c r="C6" s="110" t="s">
        <v>342</v>
      </c>
      <c r="D6" s="110" t="s">
        <v>343</v>
      </c>
      <c r="E6" s="110" t="s">
        <v>371</v>
      </c>
      <c r="F6" s="110" t="s">
        <v>345</v>
      </c>
      <c r="G6" s="110" t="s">
        <v>346</v>
      </c>
      <c r="H6" s="115"/>
      <c r="J6" s="117">
        <f>+A6</f>
        <v>2022</v>
      </c>
      <c r="K6" s="117" t="s">
        <v>347</v>
      </c>
      <c r="L6" s="123" t="s">
        <v>342</v>
      </c>
      <c r="M6" s="123" t="s">
        <v>348</v>
      </c>
      <c r="N6" s="123" t="s">
        <v>345</v>
      </c>
      <c r="O6" s="123" t="s">
        <v>349</v>
      </c>
      <c r="Q6" s="332"/>
      <c r="R6" s="332"/>
      <c r="S6" s="332"/>
    </row>
    <row r="7" spans="1:19">
      <c r="A7" s="122" t="s">
        <v>350</v>
      </c>
      <c r="B7" s="119">
        <v>400</v>
      </c>
      <c r="C7" s="120"/>
      <c r="D7" s="120"/>
      <c r="E7" s="119">
        <v>200</v>
      </c>
      <c r="F7" s="120"/>
      <c r="G7" s="120"/>
      <c r="J7" s="353" t="s">
        <v>185</v>
      </c>
      <c r="K7" s="122" t="s">
        <v>350</v>
      </c>
      <c r="L7" s="120"/>
      <c r="M7" s="120"/>
      <c r="N7" s="120"/>
      <c r="O7" s="120"/>
      <c r="Q7" s="332"/>
      <c r="R7" s="332"/>
      <c r="S7" s="332"/>
    </row>
    <row r="8" spans="1:19">
      <c r="A8" s="122" t="s">
        <v>351</v>
      </c>
      <c r="B8" s="119">
        <v>400</v>
      </c>
      <c r="C8" s="120"/>
      <c r="D8" s="120"/>
      <c r="E8" s="119">
        <v>200</v>
      </c>
      <c r="F8" s="120"/>
      <c r="G8" s="120"/>
      <c r="J8" s="353"/>
      <c r="K8" s="122" t="s">
        <v>351</v>
      </c>
      <c r="L8" s="120"/>
      <c r="M8" s="120"/>
      <c r="N8" s="120"/>
      <c r="O8" s="120"/>
      <c r="Q8" s="332"/>
      <c r="R8" s="332"/>
      <c r="S8" s="332"/>
    </row>
    <row r="9" spans="1:19" ht="15">
      <c r="A9" s="122" t="s">
        <v>352</v>
      </c>
      <c r="B9" s="119">
        <v>400</v>
      </c>
      <c r="C9" s="120"/>
      <c r="D9" s="120"/>
      <c r="E9" s="119">
        <v>200</v>
      </c>
      <c r="F9" s="120"/>
      <c r="G9" s="120"/>
      <c r="J9" s="353"/>
      <c r="K9" s="122" t="s">
        <v>352</v>
      </c>
      <c r="L9" s="120"/>
      <c r="M9" s="120"/>
      <c r="N9" s="120"/>
      <c r="O9" s="120"/>
      <c r="Q9" s="136" t="s">
        <v>353</v>
      </c>
    </row>
    <row r="10" spans="1:19" ht="14.25" customHeight="1">
      <c r="A10" s="122" t="s">
        <v>354</v>
      </c>
      <c r="B10" s="119">
        <v>400</v>
      </c>
      <c r="C10" s="120"/>
      <c r="D10" s="120"/>
      <c r="E10" s="119">
        <v>200</v>
      </c>
      <c r="F10" s="120"/>
      <c r="G10" s="120"/>
      <c r="J10" s="353"/>
      <c r="K10" s="122" t="s">
        <v>354</v>
      </c>
      <c r="L10" s="120"/>
      <c r="M10" s="120"/>
      <c r="N10" s="120"/>
      <c r="O10" s="120"/>
      <c r="Q10" s="354" t="s">
        <v>355</v>
      </c>
      <c r="R10" s="354"/>
      <c r="S10" s="354"/>
    </row>
    <row r="11" spans="1:19">
      <c r="A11" s="122" t="s">
        <v>356</v>
      </c>
      <c r="B11" s="119">
        <v>400</v>
      </c>
      <c r="C11" s="120"/>
      <c r="D11" s="120"/>
      <c r="E11" s="119">
        <v>200</v>
      </c>
      <c r="F11" s="120"/>
      <c r="G11" s="120"/>
      <c r="J11" s="353"/>
      <c r="K11" s="122" t="s">
        <v>356</v>
      </c>
      <c r="L11" s="120"/>
      <c r="M11" s="120"/>
      <c r="N11" s="120"/>
      <c r="O11" s="120"/>
      <c r="Q11" s="354"/>
      <c r="R11" s="354"/>
      <c r="S11" s="354"/>
    </row>
    <row r="12" spans="1:19">
      <c r="A12" s="122" t="s">
        <v>357</v>
      </c>
      <c r="B12" s="119">
        <v>400</v>
      </c>
      <c r="C12" s="120"/>
      <c r="D12" s="120"/>
      <c r="E12" s="119">
        <v>200</v>
      </c>
      <c r="F12" s="120"/>
      <c r="G12" s="120"/>
      <c r="J12" s="353"/>
      <c r="K12" s="122" t="s">
        <v>357</v>
      </c>
      <c r="L12" s="120"/>
      <c r="M12" s="120"/>
      <c r="N12" s="120"/>
      <c r="O12" s="120"/>
      <c r="Q12" s="354"/>
      <c r="R12" s="354"/>
      <c r="S12" s="354"/>
    </row>
    <row r="13" spans="1:19" ht="14.25" customHeight="1">
      <c r="A13" s="122" t="s">
        <v>358</v>
      </c>
      <c r="B13" s="119">
        <v>400</v>
      </c>
      <c r="C13" s="120"/>
      <c r="D13" s="120"/>
      <c r="E13" s="119">
        <v>200</v>
      </c>
      <c r="F13" s="120"/>
      <c r="G13" s="120"/>
      <c r="J13" s="353"/>
      <c r="K13" s="122" t="s">
        <v>358</v>
      </c>
      <c r="L13" s="120"/>
      <c r="M13" s="120"/>
      <c r="N13" s="120"/>
      <c r="O13" s="120"/>
      <c r="Q13" s="354" t="s">
        <v>359</v>
      </c>
      <c r="R13" s="354"/>
      <c r="S13" s="354"/>
    </row>
    <row r="14" spans="1:19">
      <c r="A14" s="122" t="s">
        <v>360</v>
      </c>
      <c r="B14" s="119">
        <v>400</v>
      </c>
      <c r="C14" s="120"/>
      <c r="D14" s="120"/>
      <c r="E14" s="119">
        <v>200</v>
      </c>
      <c r="F14" s="120"/>
      <c r="G14" s="120"/>
      <c r="J14" s="353"/>
      <c r="K14" s="122" t="s">
        <v>360</v>
      </c>
      <c r="L14" s="120"/>
      <c r="M14" s="120"/>
      <c r="N14" s="120"/>
      <c r="O14" s="120"/>
      <c r="Q14" s="354"/>
      <c r="R14" s="354"/>
      <c r="S14" s="354"/>
    </row>
    <row r="15" spans="1:19">
      <c r="A15" s="122" t="s">
        <v>361</v>
      </c>
      <c r="B15" s="119">
        <v>400</v>
      </c>
      <c r="C15" s="120"/>
      <c r="D15" s="120"/>
      <c r="E15" s="119">
        <v>200</v>
      </c>
      <c r="F15" s="120"/>
      <c r="G15" s="120"/>
      <c r="J15" s="353"/>
      <c r="K15" s="122" t="s">
        <v>361</v>
      </c>
      <c r="L15" s="120"/>
      <c r="M15" s="120"/>
      <c r="N15" s="120"/>
      <c r="O15" s="120"/>
      <c r="Q15" s="354"/>
      <c r="R15" s="354"/>
      <c r="S15" s="354"/>
    </row>
    <row r="16" spans="1:19">
      <c r="A16" s="122" t="s">
        <v>362</v>
      </c>
      <c r="B16" s="119">
        <v>400</v>
      </c>
      <c r="C16" s="120"/>
      <c r="D16" s="120"/>
      <c r="E16" s="119">
        <v>200</v>
      </c>
      <c r="F16" s="120"/>
      <c r="G16" s="120"/>
      <c r="J16" s="353"/>
      <c r="K16" s="122" t="s">
        <v>362</v>
      </c>
      <c r="L16" s="120"/>
      <c r="M16" s="120"/>
      <c r="N16" s="120"/>
      <c r="O16" s="120"/>
      <c r="Q16" s="354"/>
      <c r="R16" s="354"/>
      <c r="S16" s="354"/>
    </row>
    <row r="17" spans="1:15">
      <c r="A17" s="122" t="s">
        <v>363</v>
      </c>
      <c r="B17" s="119">
        <v>400</v>
      </c>
      <c r="C17" s="120"/>
      <c r="D17" s="120"/>
      <c r="E17" s="119">
        <v>200</v>
      </c>
      <c r="F17" s="120"/>
      <c r="G17" s="120"/>
      <c r="J17" s="353"/>
      <c r="K17" s="122" t="s">
        <v>363</v>
      </c>
      <c r="L17" s="120"/>
      <c r="M17" s="120"/>
      <c r="N17" s="120"/>
      <c r="O17" s="120"/>
    </row>
    <row r="18" spans="1:15">
      <c r="A18" s="122" t="s">
        <v>364</v>
      </c>
      <c r="B18" s="119">
        <v>400</v>
      </c>
      <c r="C18" s="120"/>
      <c r="D18" s="120"/>
      <c r="E18" s="119">
        <v>200</v>
      </c>
      <c r="F18" s="120"/>
      <c r="G18" s="120"/>
      <c r="J18" s="353"/>
      <c r="K18" s="122" t="s">
        <v>364</v>
      </c>
      <c r="L18" s="120"/>
      <c r="M18" s="120"/>
      <c r="N18" s="120"/>
      <c r="O18" s="120"/>
    </row>
    <row r="19" spans="1:15">
      <c r="J19" s="353"/>
      <c r="K19" s="118" t="s">
        <v>365</v>
      </c>
      <c r="L19" s="118" t="e">
        <f>AVERAGE(L7:L18)</f>
        <v>#DIV/0!</v>
      </c>
      <c r="M19" s="118">
        <f>MAX(M7:M18)</f>
        <v>0</v>
      </c>
      <c r="N19" s="118" t="e">
        <f>AVERAGE(N7:N18)</f>
        <v>#DIV/0!</v>
      </c>
      <c r="O19" s="118">
        <f>MAX(O7:O18)</f>
        <v>0</v>
      </c>
    </row>
    <row r="21" spans="1:15" ht="30">
      <c r="J21" s="117">
        <f>+A6</f>
        <v>2022</v>
      </c>
      <c r="K21" s="117" t="s">
        <v>347</v>
      </c>
      <c r="L21" s="123" t="s">
        <v>342</v>
      </c>
      <c r="M21" s="123" t="s">
        <v>348</v>
      </c>
      <c r="N21" s="123" t="s">
        <v>345</v>
      </c>
      <c r="O21" s="123" t="s">
        <v>349</v>
      </c>
    </row>
    <row r="22" spans="1:15">
      <c r="J22" s="353" t="s">
        <v>186</v>
      </c>
      <c r="K22" s="122" t="s">
        <v>350</v>
      </c>
      <c r="L22" s="120"/>
      <c r="M22" s="120"/>
      <c r="N22" s="120"/>
      <c r="O22" s="120"/>
    </row>
    <row r="23" spans="1:15">
      <c r="J23" s="353"/>
      <c r="K23" s="122" t="s">
        <v>351</v>
      </c>
      <c r="L23" s="120"/>
      <c r="M23" s="120"/>
      <c r="N23" s="120"/>
      <c r="O23" s="120"/>
    </row>
    <row r="24" spans="1:15">
      <c r="J24" s="353"/>
      <c r="K24" s="122" t="s">
        <v>352</v>
      </c>
      <c r="L24" s="120"/>
      <c r="M24" s="120"/>
      <c r="N24" s="120"/>
      <c r="O24" s="120"/>
    </row>
    <row r="25" spans="1:15">
      <c r="J25" s="353"/>
      <c r="K25" s="122" t="s">
        <v>354</v>
      </c>
      <c r="L25" s="120"/>
      <c r="M25" s="120"/>
      <c r="N25" s="120"/>
      <c r="O25" s="120"/>
    </row>
    <row r="26" spans="1:15">
      <c r="J26" s="353"/>
      <c r="K26" s="122" t="s">
        <v>356</v>
      </c>
      <c r="L26" s="120"/>
      <c r="M26" s="120"/>
      <c r="N26" s="120"/>
      <c r="O26" s="120"/>
    </row>
    <row r="27" spans="1:15">
      <c r="J27" s="353"/>
      <c r="K27" s="122" t="s">
        <v>357</v>
      </c>
      <c r="L27" s="120"/>
      <c r="M27" s="120"/>
      <c r="N27" s="120"/>
      <c r="O27" s="120"/>
    </row>
    <row r="28" spans="1:15">
      <c r="J28" s="353"/>
      <c r="K28" s="122" t="s">
        <v>358</v>
      </c>
      <c r="L28" s="120"/>
      <c r="M28" s="120"/>
      <c r="N28" s="120"/>
      <c r="O28" s="120"/>
    </row>
    <row r="29" spans="1:15">
      <c r="J29" s="353"/>
      <c r="K29" s="122" t="s">
        <v>360</v>
      </c>
      <c r="L29" s="120"/>
      <c r="M29" s="120"/>
      <c r="N29" s="120"/>
      <c r="O29" s="120"/>
    </row>
    <row r="30" spans="1:15">
      <c r="J30" s="353"/>
      <c r="K30" s="122" t="s">
        <v>361</v>
      </c>
      <c r="L30" s="120"/>
      <c r="M30" s="120"/>
      <c r="N30" s="120"/>
      <c r="O30" s="120"/>
    </row>
    <row r="31" spans="1:15">
      <c r="J31" s="353"/>
      <c r="K31" s="122" t="s">
        <v>362</v>
      </c>
      <c r="L31" s="120"/>
      <c r="M31" s="120"/>
      <c r="N31" s="120"/>
      <c r="O31" s="120"/>
    </row>
    <row r="32" spans="1:15">
      <c r="J32" s="353"/>
      <c r="K32" s="122" t="s">
        <v>363</v>
      </c>
      <c r="L32" s="120"/>
      <c r="M32" s="120"/>
      <c r="N32" s="120"/>
      <c r="O32" s="120"/>
    </row>
    <row r="33" spans="1:15">
      <c r="J33" s="353"/>
      <c r="K33" s="122" t="s">
        <v>364</v>
      </c>
      <c r="L33" s="120"/>
      <c r="M33" s="120"/>
      <c r="N33" s="120"/>
      <c r="O33" s="120"/>
    </row>
    <row r="34" spans="1:15">
      <c r="J34" s="353"/>
      <c r="K34" s="118" t="s">
        <v>365</v>
      </c>
      <c r="L34" s="118" t="e">
        <f>AVERAGE(L22:L33)</f>
        <v>#DIV/0!</v>
      </c>
      <c r="M34" s="118">
        <f>MAX(M22:M33)</f>
        <v>0</v>
      </c>
      <c r="N34" s="118" t="e">
        <f>AVERAGE(N22:N33)</f>
        <v>#DIV/0!</v>
      </c>
      <c r="O34" s="118">
        <f>MAX(O22:O33)</f>
        <v>0</v>
      </c>
    </row>
    <row r="36" spans="1:15" ht="30">
      <c r="J36" s="117">
        <f>+A6</f>
        <v>2022</v>
      </c>
      <c r="K36" s="117" t="s">
        <v>347</v>
      </c>
      <c r="L36" s="123" t="s">
        <v>342</v>
      </c>
      <c r="M36" s="123" t="s">
        <v>348</v>
      </c>
      <c r="N36" s="123" t="s">
        <v>345</v>
      </c>
      <c r="O36" s="123" t="s">
        <v>349</v>
      </c>
    </row>
    <row r="37" spans="1:15">
      <c r="J37" s="353" t="s">
        <v>187</v>
      </c>
      <c r="K37" s="122" t="s">
        <v>350</v>
      </c>
      <c r="L37" s="120"/>
      <c r="M37" s="120"/>
      <c r="N37" s="120"/>
      <c r="O37" s="120"/>
    </row>
    <row r="38" spans="1:15">
      <c r="J38" s="353"/>
      <c r="K38" s="122" t="s">
        <v>351</v>
      </c>
      <c r="L38" s="120"/>
      <c r="M38" s="120"/>
      <c r="N38" s="120"/>
      <c r="O38" s="120"/>
    </row>
    <row r="39" spans="1:15">
      <c r="J39" s="353"/>
      <c r="K39" s="122" t="s">
        <v>352</v>
      </c>
      <c r="L39" s="120"/>
      <c r="M39" s="120"/>
      <c r="N39" s="120"/>
      <c r="O39" s="120"/>
    </row>
    <row r="40" spans="1:15">
      <c r="J40" s="353"/>
      <c r="K40" s="122" t="s">
        <v>354</v>
      </c>
      <c r="L40" s="120"/>
      <c r="M40" s="120"/>
      <c r="N40" s="120"/>
      <c r="O40" s="120"/>
    </row>
    <row r="41" spans="1:15">
      <c r="J41" s="353"/>
      <c r="K41" s="122" t="s">
        <v>356</v>
      </c>
      <c r="L41" s="120"/>
      <c r="M41" s="120"/>
      <c r="N41" s="120"/>
      <c r="O41" s="120"/>
    </row>
    <row r="42" spans="1:15">
      <c r="J42" s="353"/>
      <c r="K42" s="122" t="s">
        <v>357</v>
      </c>
      <c r="L42" s="120"/>
      <c r="M42" s="120"/>
      <c r="N42" s="120"/>
      <c r="O42" s="120"/>
    </row>
    <row r="43" spans="1:15">
      <c r="J43" s="353"/>
      <c r="K43" s="122" t="s">
        <v>358</v>
      </c>
      <c r="L43" s="120"/>
      <c r="M43" s="120"/>
      <c r="N43" s="120"/>
      <c r="O43" s="120"/>
    </row>
    <row r="44" spans="1:15">
      <c r="J44" s="353"/>
      <c r="K44" s="122" t="s">
        <v>360</v>
      </c>
      <c r="L44" s="120"/>
      <c r="M44" s="120"/>
      <c r="N44" s="120"/>
      <c r="O44" s="120"/>
    </row>
    <row r="45" spans="1:15">
      <c r="J45" s="353"/>
      <c r="K45" s="122" t="s">
        <v>361</v>
      </c>
      <c r="L45" s="120"/>
      <c r="M45" s="120"/>
      <c r="N45" s="120"/>
      <c r="O45" s="120"/>
    </row>
    <row r="46" spans="1:15">
      <c r="J46" s="353"/>
      <c r="K46" s="122" t="s">
        <v>362</v>
      </c>
      <c r="L46" s="120"/>
      <c r="M46" s="120"/>
      <c r="N46" s="120"/>
      <c r="O46" s="120"/>
    </row>
    <row r="47" spans="1:15">
      <c r="J47" s="353"/>
      <c r="K47" s="122" t="s">
        <v>363</v>
      </c>
      <c r="L47" s="120"/>
      <c r="M47" s="120"/>
      <c r="N47" s="120"/>
      <c r="O47" s="120"/>
    </row>
    <row r="48" spans="1:15" ht="15">
      <c r="A48" s="350" t="s">
        <v>261</v>
      </c>
      <c r="B48" s="351"/>
      <c r="C48" s="351"/>
      <c r="D48" s="351"/>
      <c r="E48" s="351"/>
      <c r="F48" s="351"/>
      <c r="G48" s="352"/>
      <c r="J48" s="353"/>
      <c r="K48" s="122" t="s">
        <v>364</v>
      </c>
      <c r="L48" s="120"/>
      <c r="M48" s="120"/>
      <c r="N48" s="120"/>
      <c r="O48" s="120"/>
    </row>
    <row r="49" spans="1:15">
      <c r="A49" s="341"/>
      <c r="B49" s="342"/>
      <c r="C49" s="342"/>
      <c r="D49" s="342"/>
      <c r="E49" s="342"/>
      <c r="F49" s="342"/>
      <c r="G49" s="343"/>
      <c r="J49" s="353"/>
      <c r="K49" s="118" t="s">
        <v>365</v>
      </c>
      <c r="L49" s="118" t="e">
        <f>AVERAGE(L37:L48)</f>
        <v>#DIV/0!</v>
      </c>
      <c r="M49" s="118">
        <f>MAX(M37:M48)</f>
        <v>0</v>
      </c>
      <c r="N49" s="118" t="e">
        <f>AVERAGE(N37:N48)</f>
        <v>#DIV/0!</v>
      </c>
      <c r="O49" s="118">
        <f>MAX(O37:O48)</f>
        <v>0</v>
      </c>
    </row>
    <row r="50" spans="1:15">
      <c r="A50" s="344"/>
      <c r="B50" s="345"/>
      <c r="C50" s="345"/>
      <c r="D50" s="345"/>
      <c r="E50" s="345"/>
      <c r="F50" s="345"/>
      <c r="G50" s="346"/>
    </row>
    <row r="51" spans="1:15" ht="30">
      <c r="A51" s="344"/>
      <c r="B51" s="345"/>
      <c r="C51" s="345"/>
      <c r="D51" s="345"/>
      <c r="E51" s="345"/>
      <c r="F51" s="345"/>
      <c r="G51" s="346"/>
      <c r="J51" s="117">
        <f>+A6</f>
        <v>2022</v>
      </c>
      <c r="K51" s="117" t="s">
        <v>347</v>
      </c>
      <c r="L51" s="123" t="s">
        <v>342</v>
      </c>
      <c r="M51" s="123" t="s">
        <v>348</v>
      </c>
      <c r="N51" s="123" t="s">
        <v>345</v>
      </c>
      <c r="O51" s="123" t="s">
        <v>349</v>
      </c>
    </row>
    <row r="52" spans="1:15">
      <c r="A52" s="347"/>
      <c r="B52" s="348"/>
      <c r="C52" s="348"/>
      <c r="D52" s="348"/>
      <c r="E52" s="348"/>
      <c r="F52" s="348"/>
      <c r="G52" s="349"/>
      <c r="J52" s="353" t="s">
        <v>188</v>
      </c>
      <c r="K52" s="122" t="s">
        <v>350</v>
      </c>
      <c r="L52" s="120"/>
      <c r="M52" s="120"/>
      <c r="N52" s="120"/>
      <c r="O52" s="120"/>
    </row>
    <row r="53" spans="1:15">
      <c r="J53" s="353"/>
      <c r="K53" s="122" t="s">
        <v>351</v>
      </c>
      <c r="L53" s="120"/>
      <c r="M53" s="120"/>
      <c r="N53" s="120"/>
      <c r="O53" s="120"/>
    </row>
    <row r="54" spans="1:15">
      <c r="J54" s="353"/>
      <c r="K54" s="122" t="s">
        <v>352</v>
      </c>
      <c r="L54" s="120"/>
      <c r="M54" s="120"/>
      <c r="N54" s="120"/>
      <c r="O54" s="120"/>
    </row>
    <row r="55" spans="1:15">
      <c r="J55" s="353"/>
      <c r="K55" s="122" t="s">
        <v>354</v>
      </c>
      <c r="L55" s="120"/>
      <c r="M55" s="120"/>
      <c r="N55" s="120"/>
      <c r="O55" s="120"/>
    </row>
    <row r="56" spans="1:15">
      <c r="J56" s="353"/>
      <c r="K56" s="122" t="s">
        <v>356</v>
      </c>
      <c r="L56" s="120"/>
      <c r="M56" s="120"/>
      <c r="N56" s="120"/>
      <c r="O56" s="120"/>
    </row>
    <row r="57" spans="1:15">
      <c r="J57" s="353"/>
      <c r="K57" s="122" t="s">
        <v>357</v>
      </c>
      <c r="L57" s="120"/>
      <c r="M57" s="120"/>
      <c r="N57" s="120"/>
      <c r="O57" s="120"/>
    </row>
    <row r="58" spans="1:15">
      <c r="J58" s="353"/>
      <c r="K58" s="122" t="s">
        <v>358</v>
      </c>
      <c r="L58" s="120"/>
      <c r="M58" s="120"/>
      <c r="N58" s="120"/>
      <c r="O58" s="120"/>
    </row>
    <row r="59" spans="1:15">
      <c r="J59" s="353"/>
      <c r="K59" s="122" t="s">
        <v>360</v>
      </c>
      <c r="L59" s="120"/>
      <c r="M59" s="120"/>
      <c r="N59" s="120"/>
      <c r="O59" s="120"/>
    </row>
    <row r="60" spans="1:15">
      <c r="J60" s="353"/>
      <c r="K60" s="122" t="s">
        <v>361</v>
      </c>
      <c r="L60" s="120"/>
      <c r="M60" s="120"/>
      <c r="N60" s="120"/>
      <c r="O60" s="120"/>
    </row>
    <row r="61" spans="1:15">
      <c r="J61" s="353"/>
      <c r="K61" s="122" t="s">
        <v>362</v>
      </c>
      <c r="L61" s="120"/>
      <c r="M61" s="120"/>
      <c r="N61" s="120"/>
      <c r="O61" s="120"/>
    </row>
    <row r="62" spans="1:15">
      <c r="J62" s="353"/>
      <c r="K62" s="122" t="s">
        <v>363</v>
      </c>
      <c r="L62" s="120"/>
      <c r="M62" s="120"/>
      <c r="N62" s="120"/>
      <c r="O62" s="120"/>
    </row>
    <row r="63" spans="1:15">
      <c r="J63" s="353"/>
      <c r="K63" s="122" t="s">
        <v>364</v>
      </c>
      <c r="L63" s="120"/>
      <c r="M63" s="120"/>
      <c r="N63" s="120"/>
      <c r="O63" s="120"/>
    </row>
    <row r="64" spans="1:15">
      <c r="J64" s="353"/>
      <c r="K64" s="118" t="s">
        <v>365</v>
      </c>
      <c r="L64" s="118" t="e">
        <f>AVERAGE(L52:L63)</f>
        <v>#DIV/0!</v>
      </c>
      <c r="M64" s="118">
        <f>MAX(M52:M63)</f>
        <v>0</v>
      </c>
      <c r="N64" s="118" t="e">
        <f>AVERAGE(N52:N63)</f>
        <v>#DIV/0!</v>
      </c>
      <c r="O64" s="118">
        <f>MAX(O52:O63)</f>
        <v>0</v>
      </c>
    </row>
    <row r="66" spans="10:15" ht="30">
      <c r="J66" s="117">
        <f>+A6</f>
        <v>2022</v>
      </c>
      <c r="K66" s="117" t="s">
        <v>347</v>
      </c>
      <c r="L66" s="123" t="s">
        <v>342</v>
      </c>
      <c r="M66" s="123" t="s">
        <v>348</v>
      </c>
      <c r="N66" s="123" t="s">
        <v>345</v>
      </c>
      <c r="O66" s="123" t="s">
        <v>349</v>
      </c>
    </row>
    <row r="67" spans="10:15">
      <c r="J67" s="353" t="s">
        <v>189</v>
      </c>
      <c r="K67" s="122" t="s">
        <v>350</v>
      </c>
      <c r="L67" s="120"/>
      <c r="M67" s="120"/>
      <c r="N67" s="120"/>
      <c r="O67" s="120"/>
    </row>
    <row r="68" spans="10:15">
      <c r="J68" s="353"/>
      <c r="K68" s="122" t="s">
        <v>351</v>
      </c>
      <c r="L68" s="120"/>
      <c r="M68" s="120"/>
      <c r="N68" s="120"/>
      <c r="O68" s="120"/>
    </row>
    <row r="69" spans="10:15">
      <c r="J69" s="353"/>
      <c r="K69" s="122" t="s">
        <v>352</v>
      </c>
      <c r="L69" s="120"/>
      <c r="M69" s="120"/>
      <c r="N69" s="120"/>
      <c r="O69" s="120"/>
    </row>
    <row r="70" spans="10:15">
      <c r="J70" s="353"/>
      <c r="K70" s="122" t="s">
        <v>354</v>
      </c>
      <c r="L70" s="120"/>
      <c r="M70" s="120"/>
      <c r="N70" s="120"/>
      <c r="O70" s="120"/>
    </row>
    <row r="71" spans="10:15">
      <c r="J71" s="353"/>
      <c r="K71" s="122" t="s">
        <v>356</v>
      </c>
      <c r="L71" s="120"/>
      <c r="M71" s="120"/>
      <c r="N71" s="120"/>
      <c r="O71" s="120"/>
    </row>
    <row r="72" spans="10:15">
      <c r="J72" s="353"/>
      <c r="K72" s="122" t="s">
        <v>357</v>
      </c>
      <c r="L72" s="120"/>
      <c r="M72" s="120"/>
      <c r="N72" s="120"/>
      <c r="O72" s="120"/>
    </row>
    <row r="73" spans="10:15">
      <c r="J73" s="353"/>
      <c r="K73" s="122" t="s">
        <v>358</v>
      </c>
      <c r="L73" s="120"/>
      <c r="M73" s="120"/>
      <c r="N73" s="120"/>
      <c r="O73" s="120"/>
    </row>
    <row r="74" spans="10:15">
      <c r="J74" s="353"/>
      <c r="K74" s="122" t="s">
        <v>360</v>
      </c>
      <c r="L74" s="120"/>
      <c r="M74" s="120"/>
      <c r="N74" s="120"/>
      <c r="O74" s="120"/>
    </row>
    <row r="75" spans="10:15">
      <c r="J75" s="353"/>
      <c r="K75" s="122" t="s">
        <v>361</v>
      </c>
      <c r="L75" s="120"/>
      <c r="M75" s="120"/>
      <c r="N75" s="120"/>
      <c r="O75" s="120"/>
    </row>
    <row r="76" spans="10:15">
      <c r="J76" s="353"/>
      <c r="K76" s="122" t="s">
        <v>362</v>
      </c>
      <c r="L76" s="120"/>
      <c r="M76" s="120"/>
      <c r="N76" s="120"/>
      <c r="O76" s="120"/>
    </row>
    <row r="77" spans="10:15">
      <c r="J77" s="353"/>
      <c r="K77" s="122" t="s">
        <v>363</v>
      </c>
      <c r="L77" s="120"/>
      <c r="M77" s="120"/>
      <c r="N77" s="120"/>
      <c r="O77" s="120"/>
    </row>
    <row r="78" spans="10:15">
      <c r="J78" s="353"/>
      <c r="K78" s="122" t="s">
        <v>364</v>
      </c>
      <c r="L78" s="120"/>
      <c r="M78" s="120"/>
      <c r="N78" s="120"/>
      <c r="O78" s="120"/>
    </row>
    <row r="79" spans="10:15">
      <c r="J79" s="353"/>
      <c r="K79" s="118" t="s">
        <v>365</v>
      </c>
      <c r="L79" s="118" t="e">
        <f>AVERAGE(L67:L78)</f>
        <v>#DIV/0!</v>
      </c>
      <c r="M79" s="118">
        <f>MAX(M67:M78)</f>
        <v>0</v>
      </c>
      <c r="N79" s="118" t="e">
        <f>AVERAGE(N67:N78)</f>
        <v>#DIV/0!</v>
      </c>
      <c r="O79" s="118">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92D050"/>
    <pageSetUpPr fitToPage="1"/>
  </sheetPr>
  <dimension ref="A1:S79"/>
  <sheetViews>
    <sheetView showGridLines="0" topLeftCell="E1" zoomScaleNormal="100" workbookViewId="0">
      <selection activeCell="Q13" sqref="Q13:S16"/>
    </sheetView>
  </sheetViews>
  <sheetFormatPr defaultColWidth="9.42578125" defaultRowHeight="14.25"/>
  <cols>
    <col min="1" max="1" width="14" style="3" customWidth="1"/>
    <col min="2" max="4" width="17" style="72" customWidth="1"/>
    <col min="5" max="5" width="14.5703125" style="72" customWidth="1"/>
    <col min="6" max="7" width="17" style="72" customWidth="1"/>
    <col min="8" max="11" width="9.42578125" style="3"/>
    <col min="12" max="12" width="15.42578125" style="3" customWidth="1"/>
    <col min="13" max="13" width="17.42578125" style="3" bestFit="1" customWidth="1"/>
    <col min="14" max="14" width="13.5703125" style="3" customWidth="1"/>
    <col min="15" max="15" width="15" style="3" customWidth="1"/>
    <col min="16" max="18" width="9.42578125" style="3"/>
    <col min="19" max="19" width="21.5703125" style="3" customWidth="1"/>
    <col min="20" max="16384" width="9.42578125" style="3"/>
  </cols>
  <sheetData>
    <row r="1" spans="1:19" ht="15">
      <c r="A1" s="2" t="str">
        <f>+'Cover Page'!$B$29</f>
        <v>Annual Performance Report 2022</v>
      </c>
      <c r="B1" s="2"/>
      <c r="C1" s="2"/>
      <c r="D1" s="2"/>
      <c r="E1" s="2" t="str">
        <f>+'Cover Page'!$B$33</f>
        <v>Hillingdon Clinical Waste Incinerator</v>
      </c>
    </row>
    <row r="3" spans="1:19" ht="15">
      <c r="A3" s="116" t="s">
        <v>372</v>
      </c>
      <c r="D3" s="134" t="s">
        <v>334</v>
      </c>
      <c r="G3" s="138" t="s">
        <v>335</v>
      </c>
      <c r="J3" s="11" t="str">
        <f>+A3</f>
        <v>Monitoring of Total organic carbon emissions</v>
      </c>
      <c r="L3" s="11"/>
      <c r="N3" s="11" t="s">
        <v>336</v>
      </c>
      <c r="Q3" s="137" t="s">
        <v>1</v>
      </c>
      <c r="R3" s="132"/>
      <c r="S3" s="132"/>
    </row>
    <row r="4" spans="1:19" ht="14.1" customHeight="1">
      <c r="Q4" s="332" t="s">
        <v>337</v>
      </c>
      <c r="R4" s="332"/>
      <c r="S4" s="332"/>
    </row>
    <row r="5" spans="1:19" ht="17.25">
      <c r="A5" s="124" t="s">
        <v>338</v>
      </c>
      <c r="B5" s="340" t="s">
        <v>339</v>
      </c>
      <c r="C5" s="340"/>
      <c r="D5" s="340"/>
      <c r="E5" s="340" t="s">
        <v>340</v>
      </c>
      <c r="F5" s="340"/>
      <c r="G5" s="340"/>
      <c r="J5" s="355"/>
      <c r="K5" s="355"/>
      <c r="L5" s="355"/>
      <c r="M5" s="355"/>
      <c r="N5" s="355"/>
      <c r="O5" s="355"/>
      <c r="Q5" s="332"/>
      <c r="R5" s="332"/>
      <c r="S5" s="332"/>
    </row>
    <row r="6" spans="1:19" s="114" customFormat="1" ht="37.5" customHeight="1">
      <c r="A6" s="121">
        <f>+'Cover Page'!C39</f>
        <v>2022</v>
      </c>
      <c r="B6" s="110" t="s">
        <v>373</v>
      </c>
      <c r="C6" s="110" t="s">
        <v>342</v>
      </c>
      <c r="D6" s="110" t="s">
        <v>343</v>
      </c>
      <c r="E6" s="110" t="s">
        <v>374</v>
      </c>
      <c r="F6" s="110" t="s">
        <v>345</v>
      </c>
      <c r="G6" s="110" t="s">
        <v>346</v>
      </c>
      <c r="H6" s="115"/>
      <c r="J6" s="117">
        <f>+A6</f>
        <v>2022</v>
      </c>
      <c r="K6" s="117" t="s">
        <v>347</v>
      </c>
      <c r="L6" s="123" t="s">
        <v>342</v>
      </c>
      <c r="M6" s="123" t="s">
        <v>348</v>
      </c>
      <c r="N6" s="123" t="s">
        <v>345</v>
      </c>
      <c r="O6" s="123" t="s">
        <v>349</v>
      </c>
      <c r="Q6" s="332"/>
      <c r="R6" s="332"/>
      <c r="S6" s="332"/>
    </row>
    <row r="7" spans="1:19">
      <c r="A7" s="122" t="s">
        <v>350</v>
      </c>
      <c r="B7" s="119">
        <v>20</v>
      </c>
      <c r="C7" s="120"/>
      <c r="D7" s="120"/>
      <c r="E7" s="119">
        <v>10</v>
      </c>
      <c r="F7" s="120"/>
      <c r="G7" s="120"/>
      <c r="J7" s="353" t="s">
        <v>185</v>
      </c>
      <c r="K7" s="122" t="s">
        <v>350</v>
      </c>
      <c r="L7" s="120"/>
      <c r="M7" s="120"/>
      <c r="N7" s="120"/>
      <c r="O7" s="120"/>
      <c r="Q7" s="332"/>
      <c r="R7" s="332"/>
      <c r="S7" s="332"/>
    </row>
    <row r="8" spans="1:19">
      <c r="A8" s="122" t="s">
        <v>351</v>
      </c>
      <c r="B8" s="119">
        <v>20</v>
      </c>
      <c r="C8" s="120"/>
      <c r="D8" s="120"/>
      <c r="E8" s="119">
        <v>10</v>
      </c>
      <c r="F8" s="120"/>
      <c r="G8" s="120"/>
      <c r="J8" s="353"/>
      <c r="K8" s="122" t="s">
        <v>351</v>
      </c>
      <c r="L8" s="120"/>
      <c r="M8" s="120"/>
      <c r="N8" s="120"/>
      <c r="O8" s="120"/>
      <c r="Q8" s="332"/>
      <c r="R8" s="332"/>
      <c r="S8" s="332"/>
    </row>
    <row r="9" spans="1:19" ht="15">
      <c r="A9" s="122" t="s">
        <v>352</v>
      </c>
      <c r="B9" s="119">
        <v>20</v>
      </c>
      <c r="C9" s="120"/>
      <c r="D9" s="120"/>
      <c r="E9" s="119">
        <v>10</v>
      </c>
      <c r="F9" s="120"/>
      <c r="G9" s="120"/>
      <c r="J9" s="353"/>
      <c r="K9" s="122" t="s">
        <v>352</v>
      </c>
      <c r="L9" s="120"/>
      <c r="M9" s="120"/>
      <c r="N9" s="120"/>
      <c r="O9" s="120"/>
      <c r="Q9" s="136" t="s">
        <v>353</v>
      </c>
    </row>
    <row r="10" spans="1:19" ht="14.25" customHeight="1">
      <c r="A10" s="122" t="s">
        <v>354</v>
      </c>
      <c r="B10" s="119">
        <v>20</v>
      </c>
      <c r="C10" s="120"/>
      <c r="D10" s="120"/>
      <c r="E10" s="119">
        <v>10</v>
      </c>
      <c r="F10" s="120"/>
      <c r="G10" s="120"/>
      <c r="J10" s="353"/>
      <c r="K10" s="122" t="s">
        <v>354</v>
      </c>
      <c r="L10" s="120"/>
      <c r="M10" s="120"/>
      <c r="N10" s="120"/>
      <c r="O10" s="120"/>
      <c r="Q10" s="354" t="s">
        <v>355</v>
      </c>
      <c r="R10" s="354"/>
      <c r="S10" s="354"/>
    </row>
    <row r="11" spans="1:19">
      <c r="A11" s="122" t="s">
        <v>356</v>
      </c>
      <c r="B11" s="119">
        <v>20</v>
      </c>
      <c r="C11" s="120"/>
      <c r="D11" s="120"/>
      <c r="E11" s="119">
        <v>10</v>
      </c>
      <c r="F11" s="120"/>
      <c r="G11" s="120"/>
      <c r="J11" s="353"/>
      <c r="K11" s="122" t="s">
        <v>356</v>
      </c>
      <c r="L11" s="120"/>
      <c r="M11" s="120"/>
      <c r="N11" s="120"/>
      <c r="O11" s="120"/>
      <c r="Q11" s="354"/>
      <c r="R11" s="354"/>
      <c r="S11" s="354"/>
    </row>
    <row r="12" spans="1:19">
      <c r="A12" s="122" t="s">
        <v>357</v>
      </c>
      <c r="B12" s="119">
        <v>20</v>
      </c>
      <c r="C12" s="120"/>
      <c r="D12" s="120"/>
      <c r="E12" s="119">
        <v>10</v>
      </c>
      <c r="F12" s="120"/>
      <c r="G12" s="120"/>
      <c r="J12" s="353"/>
      <c r="K12" s="122" t="s">
        <v>357</v>
      </c>
      <c r="L12" s="120"/>
      <c r="M12" s="120"/>
      <c r="N12" s="120"/>
      <c r="O12" s="120"/>
      <c r="Q12" s="354"/>
      <c r="R12" s="354"/>
      <c r="S12" s="354"/>
    </row>
    <row r="13" spans="1:19" ht="14.25" customHeight="1">
      <c r="A13" s="122" t="s">
        <v>358</v>
      </c>
      <c r="B13" s="119">
        <v>20</v>
      </c>
      <c r="C13" s="120"/>
      <c r="D13" s="120"/>
      <c r="E13" s="119">
        <v>10</v>
      </c>
      <c r="F13" s="120"/>
      <c r="G13" s="120"/>
      <c r="J13" s="353"/>
      <c r="K13" s="122" t="s">
        <v>358</v>
      </c>
      <c r="L13" s="120"/>
      <c r="M13" s="120"/>
      <c r="N13" s="120"/>
      <c r="O13" s="120"/>
      <c r="Q13" s="354" t="s">
        <v>359</v>
      </c>
      <c r="R13" s="354"/>
      <c r="S13" s="354"/>
    </row>
    <row r="14" spans="1:19">
      <c r="A14" s="122" t="s">
        <v>360</v>
      </c>
      <c r="B14" s="119">
        <v>20</v>
      </c>
      <c r="C14" s="120"/>
      <c r="D14" s="120"/>
      <c r="E14" s="119">
        <v>10</v>
      </c>
      <c r="F14" s="120"/>
      <c r="G14" s="120"/>
      <c r="J14" s="353"/>
      <c r="K14" s="122" t="s">
        <v>360</v>
      </c>
      <c r="L14" s="120"/>
      <c r="M14" s="120"/>
      <c r="N14" s="120"/>
      <c r="O14" s="120"/>
      <c r="Q14" s="354"/>
      <c r="R14" s="354"/>
      <c r="S14" s="354"/>
    </row>
    <row r="15" spans="1:19">
      <c r="A15" s="122" t="s">
        <v>361</v>
      </c>
      <c r="B15" s="119">
        <v>20</v>
      </c>
      <c r="C15" s="120"/>
      <c r="D15" s="120"/>
      <c r="E15" s="119">
        <v>10</v>
      </c>
      <c r="F15" s="120"/>
      <c r="G15" s="120"/>
      <c r="J15" s="353"/>
      <c r="K15" s="122" t="s">
        <v>361</v>
      </c>
      <c r="L15" s="120"/>
      <c r="M15" s="120"/>
      <c r="N15" s="120"/>
      <c r="O15" s="120"/>
      <c r="Q15" s="354"/>
      <c r="R15" s="354"/>
      <c r="S15" s="354"/>
    </row>
    <row r="16" spans="1:19">
      <c r="A16" s="122" t="s">
        <v>362</v>
      </c>
      <c r="B16" s="119">
        <v>20</v>
      </c>
      <c r="C16" s="120"/>
      <c r="D16" s="120"/>
      <c r="E16" s="119">
        <v>10</v>
      </c>
      <c r="F16" s="120"/>
      <c r="G16" s="120"/>
      <c r="J16" s="353"/>
      <c r="K16" s="122" t="s">
        <v>362</v>
      </c>
      <c r="L16" s="120"/>
      <c r="M16" s="120"/>
      <c r="N16" s="120"/>
      <c r="O16" s="120"/>
      <c r="Q16" s="354"/>
      <c r="R16" s="354"/>
      <c r="S16" s="354"/>
    </row>
    <row r="17" spans="1:15">
      <c r="A17" s="122" t="s">
        <v>363</v>
      </c>
      <c r="B17" s="119">
        <v>20</v>
      </c>
      <c r="C17" s="120"/>
      <c r="D17" s="120"/>
      <c r="E17" s="119">
        <v>10</v>
      </c>
      <c r="F17" s="120"/>
      <c r="G17" s="120"/>
      <c r="J17" s="353"/>
      <c r="K17" s="122" t="s">
        <v>363</v>
      </c>
      <c r="L17" s="120"/>
      <c r="M17" s="120"/>
      <c r="N17" s="120"/>
      <c r="O17" s="120"/>
    </row>
    <row r="18" spans="1:15">
      <c r="A18" s="122" t="s">
        <v>364</v>
      </c>
      <c r="B18" s="119">
        <v>20</v>
      </c>
      <c r="C18" s="120"/>
      <c r="D18" s="120"/>
      <c r="E18" s="119">
        <v>10</v>
      </c>
      <c r="F18" s="120"/>
      <c r="G18" s="120"/>
      <c r="J18" s="353"/>
      <c r="K18" s="122" t="s">
        <v>364</v>
      </c>
      <c r="L18" s="120"/>
      <c r="M18" s="120"/>
      <c r="N18" s="120"/>
      <c r="O18" s="120"/>
    </row>
    <row r="19" spans="1:15">
      <c r="J19" s="353"/>
      <c r="K19" s="118" t="s">
        <v>365</v>
      </c>
      <c r="L19" s="118" t="e">
        <f>AVERAGE(L7:L18)</f>
        <v>#DIV/0!</v>
      </c>
      <c r="M19" s="118">
        <f>MAX(M7:M18)</f>
        <v>0</v>
      </c>
      <c r="N19" s="118" t="e">
        <f>AVERAGE(N7:N18)</f>
        <v>#DIV/0!</v>
      </c>
      <c r="O19" s="118">
        <f>MAX(O7:O18)</f>
        <v>0</v>
      </c>
    </row>
    <row r="21" spans="1:15" ht="30">
      <c r="J21" s="117">
        <f>+A6</f>
        <v>2022</v>
      </c>
      <c r="K21" s="117" t="s">
        <v>347</v>
      </c>
      <c r="L21" s="123" t="s">
        <v>342</v>
      </c>
      <c r="M21" s="123" t="s">
        <v>348</v>
      </c>
      <c r="N21" s="123" t="s">
        <v>345</v>
      </c>
      <c r="O21" s="123" t="s">
        <v>349</v>
      </c>
    </row>
    <row r="22" spans="1:15">
      <c r="J22" s="353" t="s">
        <v>186</v>
      </c>
      <c r="K22" s="122" t="s">
        <v>350</v>
      </c>
      <c r="L22" s="120"/>
      <c r="M22" s="120"/>
      <c r="N22" s="120"/>
      <c r="O22" s="120"/>
    </row>
    <row r="23" spans="1:15">
      <c r="J23" s="353"/>
      <c r="K23" s="122" t="s">
        <v>351</v>
      </c>
      <c r="L23" s="120"/>
      <c r="M23" s="120"/>
      <c r="N23" s="120"/>
      <c r="O23" s="120"/>
    </row>
    <row r="24" spans="1:15">
      <c r="J24" s="353"/>
      <c r="K24" s="122" t="s">
        <v>352</v>
      </c>
      <c r="L24" s="120"/>
      <c r="M24" s="120"/>
      <c r="N24" s="120"/>
      <c r="O24" s="120"/>
    </row>
    <row r="25" spans="1:15">
      <c r="J25" s="353"/>
      <c r="K25" s="122" t="s">
        <v>354</v>
      </c>
      <c r="L25" s="120"/>
      <c r="M25" s="120"/>
      <c r="N25" s="120"/>
      <c r="O25" s="120"/>
    </row>
    <row r="26" spans="1:15">
      <c r="J26" s="353"/>
      <c r="K26" s="122" t="s">
        <v>356</v>
      </c>
      <c r="L26" s="120"/>
      <c r="M26" s="120"/>
      <c r="N26" s="120"/>
      <c r="O26" s="120"/>
    </row>
    <row r="27" spans="1:15">
      <c r="J27" s="353"/>
      <c r="K27" s="122" t="s">
        <v>357</v>
      </c>
      <c r="L27" s="120"/>
      <c r="M27" s="120"/>
      <c r="N27" s="120"/>
      <c r="O27" s="120"/>
    </row>
    <row r="28" spans="1:15">
      <c r="J28" s="353"/>
      <c r="K28" s="122" t="s">
        <v>358</v>
      </c>
      <c r="L28" s="120"/>
      <c r="M28" s="120"/>
      <c r="N28" s="120"/>
      <c r="O28" s="120"/>
    </row>
    <row r="29" spans="1:15">
      <c r="J29" s="353"/>
      <c r="K29" s="122" t="s">
        <v>360</v>
      </c>
      <c r="L29" s="120"/>
      <c r="M29" s="120"/>
      <c r="N29" s="120"/>
      <c r="O29" s="120"/>
    </row>
    <row r="30" spans="1:15">
      <c r="J30" s="353"/>
      <c r="K30" s="122" t="s">
        <v>361</v>
      </c>
      <c r="L30" s="120"/>
      <c r="M30" s="120"/>
      <c r="N30" s="120"/>
      <c r="O30" s="120"/>
    </row>
    <row r="31" spans="1:15">
      <c r="J31" s="353"/>
      <c r="K31" s="122" t="s">
        <v>362</v>
      </c>
      <c r="L31" s="120"/>
      <c r="M31" s="120"/>
      <c r="N31" s="120"/>
      <c r="O31" s="120"/>
    </row>
    <row r="32" spans="1:15">
      <c r="J32" s="353"/>
      <c r="K32" s="122" t="s">
        <v>363</v>
      </c>
      <c r="L32" s="120"/>
      <c r="M32" s="120"/>
      <c r="N32" s="120"/>
      <c r="O32" s="120"/>
    </row>
    <row r="33" spans="1:15">
      <c r="J33" s="353"/>
      <c r="K33" s="122" t="s">
        <v>364</v>
      </c>
      <c r="L33" s="120"/>
      <c r="M33" s="120"/>
      <c r="N33" s="120"/>
      <c r="O33" s="120"/>
    </row>
    <row r="34" spans="1:15">
      <c r="J34" s="353"/>
      <c r="K34" s="118" t="s">
        <v>365</v>
      </c>
      <c r="L34" s="118" t="e">
        <f>AVERAGE(L22:L33)</f>
        <v>#DIV/0!</v>
      </c>
      <c r="M34" s="118">
        <f>MAX(M22:M33)</f>
        <v>0</v>
      </c>
      <c r="N34" s="118" t="e">
        <f>AVERAGE(N22:N33)</f>
        <v>#DIV/0!</v>
      </c>
      <c r="O34" s="118">
        <f>MAX(O22:O33)</f>
        <v>0</v>
      </c>
    </row>
    <row r="36" spans="1:15" ht="30">
      <c r="J36" s="117">
        <f>+A6</f>
        <v>2022</v>
      </c>
      <c r="K36" s="117" t="s">
        <v>347</v>
      </c>
      <c r="L36" s="123" t="s">
        <v>342</v>
      </c>
      <c r="M36" s="123" t="s">
        <v>348</v>
      </c>
      <c r="N36" s="123" t="s">
        <v>345</v>
      </c>
      <c r="O36" s="123" t="s">
        <v>349</v>
      </c>
    </row>
    <row r="37" spans="1:15">
      <c r="J37" s="353" t="s">
        <v>187</v>
      </c>
      <c r="K37" s="122" t="s">
        <v>350</v>
      </c>
      <c r="L37" s="120"/>
      <c r="M37" s="120"/>
      <c r="N37" s="120"/>
      <c r="O37" s="120"/>
    </row>
    <row r="38" spans="1:15">
      <c r="J38" s="353"/>
      <c r="K38" s="122" t="s">
        <v>351</v>
      </c>
      <c r="L38" s="120"/>
      <c r="M38" s="120"/>
      <c r="N38" s="120"/>
      <c r="O38" s="120"/>
    </row>
    <row r="39" spans="1:15">
      <c r="J39" s="353"/>
      <c r="K39" s="122" t="s">
        <v>352</v>
      </c>
      <c r="L39" s="120"/>
      <c r="M39" s="120"/>
      <c r="N39" s="120"/>
      <c r="O39" s="120"/>
    </row>
    <row r="40" spans="1:15">
      <c r="J40" s="353"/>
      <c r="K40" s="122" t="s">
        <v>354</v>
      </c>
      <c r="L40" s="120"/>
      <c r="M40" s="120"/>
      <c r="N40" s="120"/>
      <c r="O40" s="120"/>
    </row>
    <row r="41" spans="1:15">
      <c r="J41" s="353"/>
      <c r="K41" s="122" t="s">
        <v>356</v>
      </c>
      <c r="L41" s="120"/>
      <c r="M41" s="120"/>
      <c r="N41" s="120"/>
      <c r="O41" s="120"/>
    </row>
    <row r="42" spans="1:15">
      <c r="J42" s="353"/>
      <c r="K42" s="122" t="s">
        <v>357</v>
      </c>
      <c r="L42" s="120"/>
      <c r="M42" s="120"/>
      <c r="N42" s="120"/>
      <c r="O42" s="120"/>
    </row>
    <row r="43" spans="1:15">
      <c r="J43" s="353"/>
      <c r="K43" s="122" t="s">
        <v>358</v>
      </c>
      <c r="L43" s="120"/>
      <c r="M43" s="120"/>
      <c r="N43" s="120"/>
      <c r="O43" s="120"/>
    </row>
    <row r="44" spans="1:15">
      <c r="J44" s="353"/>
      <c r="K44" s="122" t="s">
        <v>360</v>
      </c>
      <c r="L44" s="120"/>
      <c r="M44" s="120"/>
      <c r="N44" s="120"/>
      <c r="O44" s="120"/>
    </row>
    <row r="45" spans="1:15">
      <c r="J45" s="353"/>
      <c r="K45" s="122" t="s">
        <v>361</v>
      </c>
      <c r="L45" s="120"/>
      <c r="M45" s="120"/>
      <c r="N45" s="120"/>
      <c r="O45" s="120"/>
    </row>
    <row r="46" spans="1:15">
      <c r="J46" s="353"/>
      <c r="K46" s="122" t="s">
        <v>362</v>
      </c>
      <c r="L46" s="120"/>
      <c r="M46" s="120"/>
      <c r="N46" s="120"/>
      <c r="O46" s="120"/>
    </row>
    <row r="47" spans="1:15">
      <c r="J47" s="353"/>
      <c r="K47" s="122" t="s">
        <v>363</v>
      </c>
      <c r="L47" s="120"/>
      <c r="M47" s="120"/>
      <c r="N47" s="120"/>
      <c r="O47" s="120"/>
    </row>
    <row r="48" spans="1:15" ht="15">
      <c r="A48" s="350" t="s">
        <v>261</v>
      </c>
      <c r="B48" s="351"/>
      <c r="C48" s="351"/>
      <c r="D48" s="351"/>
      <c r="E48" s="351"/>
      <c r="F48" s="351"/>
      <c r="G48" s="352"/>
      <c r="J48" s="353"/>
      <c r="K48" s="122" t="s">
        <v>364</v>
      </c>
      <c r="L48" s="120"/>
      <c r="M48" s="120"/>
      <c r="N48" s="120"/>
      <c r="O48" s="120"/>
    </row>
    <row r="49" spans="1:15">
      <c r="A49" s="341"/>
      <c r="B49" s="342"/>
      <c r="C49" s="342"/>
      <c r="D49" s="342"/>
      <c r="E49" s="342"/>
      <c r="F49" s="342"/>
      <c r="G49" s="343"/>
      <c r="J49" s="353"/>
      <c r="K49" s="118" t="s">
        <v>365</v>
      </c>
      <c r="L49" s="118" t="e">
        <f>AVERAGE(L37:L48)</f>
        <v>#DIV/0!</v>
      </c>
      <c r="M49" s="118">
        <f>MAX(M37:M48)</f>
        <v>0</v>
      </c>
      <c r="N49" s="118" t="e">
        <f>AVERAGE(N37:N48)</f>
        <v>#DIV/0!</v>
      </c>
      <c r="O49" s="118">
        <f>MAX(O37:O48)</f>
        <v>0</v>
      </c>
    </row>
    <row r="50" spans="1:15">
      <c r="A50" s="344"/>
      <c r="B50" s="345"/>
      <c r="C50" s="345"/>
      <c r="D50" s="345"/>
      <c r="E50" s="345"/>
      <c r="F50" s="345"/>
      <c r="G50" s="346"/>
    </row>
    <row r="51" spans="1:15" ht="30">
      <c r="A51" s="344"/>
      <c r="B51" s="345"/>
      <c r="C51" s="345"/>
      <c r="D51" s="345"/>
      <c r="E51" s="345"/>
      <c r="F51" s="345"/>
      <c r="G51" s="346"/>
      <c r="J51" s="117">
        <f>+A6</f>
        <v>2022</v>
      </c>
      <c r="K51" s="117" t="s">
        <v>347</v>
      </c>
      <c r="L51" s="123" t="s">
        <v>342</v>
      </c>
      <c r="M51" s="123" t="s">
        <v>348</v>
      </c>
      <c r="N51" s="123" t="s">
        <v>345</v>
      </c>
      <c r="O51" s="123" t="s">
        <v>349</v>
      </c>
    </row>
    <row r="52" spans="1:15">
      <c r="A52" s="347"/>
      <c r="B52" s="348"/>
      <c r="C52" s="348"/>
      <c r="D52" s="348"/>
      <c r="E52" s="348"/>
      <c r="F52" s="348"/>
      <c r="G52" s="349"/>
      <c r="J52" s="353" t="s">
        <v>188</v>
      </c>
      <c r="K52" s="122" t="s">
        <v>350</v>
      </c>
      <c r="L52" s="120"/>
      <c r="M52" s="120"/>
      <c r="N52" s="120"/>
      <c r="O52" s="120"/>
    </row>
    <row r="53" spans="1:15">
      <c r="J53" s="353"/>
      <c r="K53" s="122" t="s">
        <v>351</v>
      </c>
      <c r="L53" s="120"/>
      <c r="M53" s="120"/>
      <c r="N53" s="120"/>
      <c r="O53" s="120"/>
    </row>
    <row r="54" spans="1:15">
      <c r="J54" s="353"/>
      <c r="K54" s="122" t="s">
        <v>352</v>
      </c>
      <c r="L54" s="120"/>
      <c r="M54" s="120"/>
      <c r="N54" s="120"/>
      <c r="O54" s="120"/>
    </row>
    <row r="55" spans="1:15">
      <c r="J55" s="353"/>
      <c r="K55" s="122" t="s">
        <v>354</v>
      </c>
      <c r="L55" s="120"/>
      <c r="M55" s="120"/>
      <c r="N55" s="120"/>
      <c r="O55" s="120"/>
    </row>
    <row r="56" spans="1:15">
      <c r="J56" s="353"/>
      <c r="K56" s="122" t="s">
        <v>356</v>
      </c>
      <c r="L56" s="120"/>
      <c r="M56" s="120"/>
      <c r="N56" s="120"/>
      <c r="O56" s="120"/>
    </row>
    <row r="57" spans="1:15">
      <c r="J57" s="353"/>
      <c r="K57" s="122" t="s">
        <v>357</v>
      </c>
      <c r="L57" s="120"/>
      <c r="M57" s="120"/>
      <c r="N57" s="120"/>
      <c r="O57" s="120"/>
    </row>
    <row r="58" spans="1:15">
      <c r="J58" s="353"/>
      <c r="K58" s="122" t="s">
        <v>358</v>
      </c>
      <c r="L58" s="120"/>
      <c r="M58" s="120"/>
      <c r="N58" s="120"/>
      <c r="O58" s="120"/>
    </row>
    <row r="59" spans="1:15">
      <c r="J59" s="353"/>
      <c r="K59" s="122" t="s">
        <v>360</v>
      </c>
      <c r="L59" s="120"/>
      <c r="M59" s="120"/>
      <c r="N59" s="120"/>
      <c r="O59" s="120"/>
    </row>
    <row r="60" spans="1:15">
      <c r="J60" s="353"/>
      <c r="K60" s="122" t="s">
        <v>361</v>
      </c>
      <c r="L60" s="120"/>
      <c r="M60" s="120"/>
      <c r="N60" s="120"/>
      <c r="O60" s="120"/>
    </row>
    <row r="61" spans="1:15">
      <c r="J61" s="353"/>
      <c r="K61" s="122" t="s">
        <v>362</v>
      </c>
      <c r="L61" s="120"/>
      <c r="M61" s="120"/>
      <c r="N61" s="120"/>
      <c r="O61" s="120"/>
    </row>
    <row r="62" spans="1:15">
      <c r="J62" s="353"/>
      <c r="K62" s="122" t="s">
        <v>363</v>
      </c>
      <c r="L62" s="120"/>
      <c r="M62" s="120"/>
      <c r="N62" s="120"/>
      <c r="O62" s="120"/>
    </row>
    <row r="63" spans="1:15">
      <c r="J63" s="353"/>
      <c r="K63" s="122" t="s">
        <v>364</v>
      </c>
      <c r="L63" s="120"/>
      <c r="M63" s="120"/>
      <c r="N63" s="120"/>
      <c r="O63" s="120"/>
    </row>
    <row r="64" spans="1:15">
      <c r="J64" s="353"/>
      <c r="K64" s="118" t="s">
        <v>365</v>
      </c>
      <c r="L64" s="118" t="e">
        <f>AVERAGE(L52:L63)</f>
        <v>#DIV/0!</v>
      </c>
      <c r="M64" s="118">
        <f>MAX(M52:M63)</f>
        <v>0</v>
      </c>
      <c r="N64" s="118" t="e">
        <f>AVERAGE(N52:N63)</f>
        <v>#DIV/0!</v>
      </c>
      <c r="O64" s="118">
        <f>MAX(O52:O63)</f>
        <v>0</v>
      </c>
    </row>
    <row r="66" spans="10:15" ht="30">
      <c r="J66" s="117">
        <f>+A6</f>
        <v>2022</v>
      </c>
      <c r="K66" s="117" t="s">
        <v>347</v>
      </c>
      <c r="L66" s="123" t="s">
        <v>342</v>
      </c>
      <c r="M66" s="123" t="s">
        <v>348</v>
      </c>
      <c r="N66" s="123" t="s">
        <v>345</v>
      </c>
      <c r="O66" s="123" t="s">
        <v>349</v>
      </c>
    </row>
    <row r="67" spans="10:15">
      <c r="J67" s="353" t="s">
        <v>189</v>
      </c>
      <c r="K67" s="122" t="s">
        <v>350</v>
      </c>
      <c r="L67" s="120"/>
      <c r="M67" s="120"/>
      <c r="N67" s="120"/>
      <c r="O67" s="120"/>
    </row>
    <row r="68" spans="10:15">
      <c r="J68" s="353"/>
      <c r="K68" s="122" t="s">
        <v>351</v>
      </c>
      <c r="L68" s="120"/>
      <c r="M68" s="120"/>
      <c r="N68" s="120"/>
      <c r="O68" s="120"/>
    </row>
    <row r="69" spans="10:15">
      <c r="J69" s="353"/>
      <c r="K69" s="122" t="s">
        <v>352</v>
      </c>
      <c r="L69" s="120"/>
      <c r="M69" s="120"/>
      <c r="N69" s="120"/>
      <c r="O69" s="120"/>
    </row>
    <row r="70" spans="10:15">
      <c r="J70" s="353"/>
      <c r="K70" s="122" t="s">
        <v>354</v>
      </c>
      <c r="L70" s="120"/>
      <c r="M70" s="120"/>
      <c r="N70" s="120"/>
      <c r="O70" s="120"/>
    </row>
    <row r="71" spans="10:15">
      <c r="J71" s="353"/>
      <c r="K71" s="122" t="s">
        <v>356</v>
      </c>
      <c r="L71" s="120"/>
      <c r="M71" s="120"/>
      <c r="N71" s="120"/>
      <c r="O71" s="120"/>
    </row>
    <row r="72" spans="10:15">
      <c r="J72" s="353"/>
      <c r="K72" s="122" t="s">
        <v>357</v>
      </c>
      <c r="L72" s="120"/>
      <c r="M72" s="120"/>
      <c r="N72" s="120"/>
      <c r="O72" s="120"/>
    </row>
    <row r="73" spans="10:15">
      <c r="J73" s="353"/>
      <c r="K73" s="122" t="s">
        <v>358</v>
      </c>
      <c r="L73" s="120"/>
      <c r="M73" s="120"/>
      <c r="N73" s="120"/>
      <c r="O73" s="120"/>
    </row>
    <row r="74" spans="10:15">
      <c r="J74" s="353"/>
      <c r="K74" s="122" t="s">
        <v>360</v>
      </c>
      <c r="L74" s="120"/>
      <c r="M74" s="120"/>
      <c r="N74" s="120"/>
      <c r="O74" s="120"/>
    </row>
    <row r="75" spans="10:15">
      <c r="J75" s="353"/>
      <c r="K75" s="122" t="s">
        <v>361</v>
      </c>
      <c r="L75" s="120"/>
      <c r="M75" s="120"/>
      <c r="N75" s="120"/>
      <c r="O75" s="120"/>
    </row>
    <row r="76" spans="10:15">
      <c r="J76" s="353"/>
      <c r="K76" s="122" t="s">
        <v>362</v>
      </c>
      <c r="L76" s="120"/>
      <c r="M76" s="120"/>
      <c r="N76" s="120"/>
      <c r="O76" s="120"/>
    </row>
    <row r="77" spans="10:15">
      <c r="J77" s="353"/>
      <c r="K77" s="122" t="s">
        <v>363</v>
      </c>
      <c r="L77" s="120"/>
      <c r="M77" s="120"/>
      <c r="N77" s="120"/>
      <c r="O77" s="120"/>
    </row>
    <row r="78" spans="10:15">
      <c r="J78" s="353"/>
      <c r="K78" s="122" t="s">
        <v>364</v>
      </c>
      <c r="L78" s="120"/>
      <c r="M78" s="120"/>
      <c r="N78" s="120"/>
      <c r="O78" s="120"/>
    </row>
    <row r="79" spans="10:15">
      <c r="J79" s="353"/>
      <c r="K79" s="118" t="s">
        <v>365</v>
      </c>
      <c r="L79" s="118" t="e">
        <f>AVERAGE(L67:L78)</f>
        <v>#DIV/0!</v>
      </c>
      <c r="M79" s="118">
        <f>MAX(M67:M78)</f>
        <v>0</v>
      </c>
      <c r="N79" s="118" t="e">
        <f>AVERAGE(N67:N78)</f>
        <v>#DIV/0!</v>
      </c>
      <c r="O79" s="118">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92D050"/>
    <pageSetUpPr fitToPage="1"/>
  </sheetPr>
  <dimension ref="A1:S79"/>
  <sheetViews>
    <sheetView showGridLines="0" topLeftCell="F1" zoomScaleNormal="100" workbookViewId="0">
      <selection activeCell="T22" sqref="T22"/>
    </sheetView>
  </sheetViews>
  <sheetFormatPr defaultColWidth="9.42578125" defaultRowHeight="14.25"/>
  <cols>
    <col min="1" max="1" width="14" style="3" customWidth="1"/>
    <col min="2" max="4" width="17" style="72" customWidth="1"/>
    <col min="5" max="5" width="14.5703125" style="72" customWidth="1"/>
    <col min="6" max="7" width="17" style="72" customWidth="1"/>
    <col min="8" max="11" width="9.42578125" style="3"/>
    <col min="12" max="12" width="15.42578125" style="3" customWidth="1"/>
    <col min="13" max="13" width="17.42578125" style="3" bestFit="1" customWidth="1"/>
    <col min="14" max="14" width="13.5703125" style="3" customWidth="1"/>
    <col min="15" max="15" width="15" style="3" customWidth="1"/>
    <col min="16" max="18" width="9.42578125" style="3"/>
    <col min="19" max="19" width="22.42578125" style="3" customWidth="1"/>
    <col min="20" max="16384" width="9.42578125" style="3"/>
  </cols>
  <sheetData>
    <row r="1" spans="1:19" ht="15">
      <c r="A1" s="2" t="str">
        <f>+'Cover Page'!$B$29</f>
        <v>Annual Performance Report 2022</v>
      </c>
      <c r="B1" s="2"/>
      <c r="C1" s="2"/>
      <c r="D1" s="2"/>
      <c r="E1" s="2" t="str">
        <f>+'Cover Page'!$B$33</f>
        <v>Hillingdon Clinical Waste Incinerator</v>
      </c>
    </row>
    <row r="3" spans="1:19" ht="15">
      <c r="A3" s="116" t="s">
        <v>375</v>
      </c>
      <c r="D3" s="134" t="s">
        <v>334</v>
      </c>
      <c r="G3" s="138" t="s">
        <v>335</v>
      </c>
      <c r="J3" s="11" t="str">
        <f>+A3</f>
        <v>Monitoring of Particulate matter emissions</v>
      </c>
      <c r="L3" s="11"/>
      <c r="N3" s="11" t="s">
        <v>336</v>
      </c>
      <c r="Q3" s="137" t="s">
        <v>1</v>
      </c>
      <c r="R3" s="132"/>
      <c r="S3" s="132"/>
    </row>
    <row r="4" spans="1:19" ht="14.1" customHeight="1">
      <c r="Q4" s="332" t="s">
        <v>337</v>
      </c>
      <c r="R4" s="332"/>
      <c r="S4" s="332"/>
    </row>
    <row r="5" spans="1:19" ht="17.25">
      <c r="A5" s="124" t="s">
        <v>338</v>
      </c>
      <c r="B5" s="340" t="s">
        <v>339</v>
      </c>
      <c r="C5" s="340"/>
      <c r="D5" s="340"/>
      <c r="E5" s="340" t="s">
        <v>340</v>
      </c>
      <c r="F5" s="340"/>
      <c r="G5" s="340"/>
      <c r="J5" s="355"/>
      <c r="K5" s="355"/>
      <c r="L5" s="355"/>
      <c r="M5" s="355"/>
      <c r="N5" s="355"/>
      <c r="O5" s="355"/>
      <c r="Q5" s="332"/>
      <c r="R5" s="332"/>
      <c r="S5" s="332"/>
    </row>
    <row r="6" spans="1:19" s="114" customFormat="1" ht="37.5" customHeight="1">
      <c r="A6" s="121">
        <f>+'Cover Page'!C39</f>
        <v>2022</v>
      </c>
      <c r="B6" s="110" t="s">
        <v>376</v>
      </c>
      <c r="C6" s="110" t="s">
        <v>342</v>
      </c>
      <c r="D6" s="110" t="s">
        <v>343</v>
      </c>
      <c r="E6" s="110" t="s">
        <v>377</v>
      </c>
      <c r="F6" s="110" t="s">
        <v>345</v>
      </c>
      <c r="G6" s="110" t="s">
        <v>346</v>
      </c>
      <c r="H6" s="115"/>
      <c r="J6" s="117">
        <f>+A6</f>
        <v>2022</v>
      </c>
      <c r="K6" s="117" t="s">
        <v>347</v>
      </c>
      <c r="L6" s="123" t="s">
        <v>342</v>
      </c>
      <c r="M6" s="123" t="s">
        <v>348</v>
      </c>
      <c r="N6" s="123" t="s">
        <v>345</v>
      </c>
      <c r="O6" s="123" t="s">
        <v>349</v>
      </c>
      <c r="Q6" s="332"/>
      <c r="R6" s="332"/>
      <c r="S6" s="332"/>
    </row>
    <row r="7" spans="1:19">
      <c r="A7" s="122" t="s">
        <v>350</v>
      </c>
      <c r="B7" s="119">
        <v>30</v>
      </c>
      <c r="C7" s="120"/>
      <c r="D7" s="120"/>
      <c r="E7" s="119">
        <v>10</v>
      </c>
      <c r="F7" s="120"/>
      <c r="G7" s="120"/>
      <c r="J7" s="353" t="s">
        <v>185</v>
      </c>
      <c r="K7" s="122" t="s">
        <v>350</v>
      </c>
      <c r="L7" s="120"/>
      <c r="M7" s="120"/>
      <c r="N7" s="120"/>
      <c r="O7" s="120"/>
      <c r="Q7" s="332"/>
      <c r="R7" s="332"/>
      <c r="S7" s="332"/>
    </row>
    <row r="8" spans="1:19">
      <c r="A8" s="122" t="s">
        <v>351</v>
      </c>
      <c r="B8" s="119">
        <v>30</v>
      </c>
      <c r="C8" s="120"/>
      <c r="D8" s="120"/>
      <c r="E8" s="119">
        <v>10</v>
      </c>
      <c r="F8" s="120"/>
      <c r="G8" s="120"/>
      <c r="J8" s="353"/>
      <c r="K8" s="122" t="s">
        <v>351</v>
      </c>
      <c r="L8" s="120"/>
      <c r="M8" s="120"/>
      <c r="N8" s="120"/>
      <c r="O8" s="120"/>
      <c r="Q8" s="332"/>
      <c r="R8" s="332"/>
      <c r="S8" s="332"/>
    </row>
    <row r="9" spans="1:19" ht="15">
      <c r="A9" s="122" t="s">
        <v>352</v>
      </c>
      <c r="B9" s="119">
        <v>30</v>
      </c>
      <c r="C9" s="120"/>
      <c r="D9" s="120"/>
      <c r="E9" s="119">
        <v>10</v>
      </c>
      <c r="F9" s="120"/>
      <c r="G9" s="120"/>
      <c r="J9" s="353"/>
      <c r="K9" s="122" t="s">
        <v>352</v>
      </c>
      <c r="L9" s="120"/>
      <c r="M9" s="120"/>
      <c r="N9" s="120"/>
      <c r="O9" s="120"/>
      <c r="Q9" s="136" t="s">
        <v>353</v>
      </c>
    </row>
    <row r="10" spans="1:19" ht="14.25" customHeight="1">
      <c r="A10" s="122" t="s">
        <v>354</v>
      </c>
      <c r="B10" s="119">
        <v>30</v>
      </c>
      <c r="C10" s="120"/>
      <c r="D10" s="120"/>
      <c r="E10" s="119">
        <v>10</v>
      </c>
      <c r="F10" s="120"/>
      <c r="G10" s="120"/>
      <c r="J10" s="353"/>
      <c r="K10" s="122" t="s">
        <v>354</v>
      </c>
      <c r="L10" s="120"/>
      <c r="M10" s="120"/>
      <c r="N10" s="120"/>
      <c r="O10" s="120"/>
      <c r="Q10" s="354" t="s">
        <v>355</v>
      </c>
      <c r="R10" s="354"/>
      <c r="S10" s="354"/>
    </row>
    <row r="11" spans="1:19">
      <c r="A11" s="122" t="s">
        <v>356</v>
      </c>
      <c r="B11" s="119">
        <v>30</v>
      </c>
      <c r="C11" s="120"/>
      <c r="D11" s="120"/>
      <c r="E11" s="119">
        <v>10</v>
      </c>
      <c r="F11" s="120"/>
      <c r="G11" s="120"/>
      <c r="J11" s="353"/>
      <c r="K11" s="122" t="s">
        <v>356</v>
      </c>
      <c r="L11" s="120"/>
      <c r="M11" s="120"/>
      <c r="N11" s="120"/>
      <c r="O11" s="120"/>
      <c r="Q11" s="354"/>
      <c r="R11" s="354"/>
      <c r="S11" s="354"/>
    </row>
    <row r="12" spans="1:19">
      <c r="A12" s="122" t="s">
        <v>357</v>
      </c>
      <c r="B12" s="119">
        <v>30</v>
      </c>
      <c r="C12" s="120"/>
      <c r="D12" s="120"/>
      <c r="E12" s="119">
        <v>10</v>
      </c>
      <c r="F12" s="120"/>
      <c r="G12" s="120"/>
      <c r="J12" s="353"/>
      <c r="K12" s="122" t="s">
        <v>357</v>
      </c>
      <c r="L12" s="120"/>
      <c r="M12" s="120"/>
      <c r="N12" s="120"/>
      <c r="O12" s="120"/>
      <c r="Q12" s="354"/>
      <c r="R12" s="354"/>
      <c r="S12" s="354"/>
    </row>
    <row r="13" spans="1:19" ht="14.25" customHeight="1">
      <c r="A13" s="122" t="s">
        <v>358</v>
      </c>
      <c r="B13" s="119">
        <v>30</v>
      </c>
      <c r="C13" s="120"/>
      <c r="D13" s="120"/>
      <c r="E13" s="119">
        <v>10</v>
      </c>
      <c r="F13" s="120"/>
      <c r="G13" s="120"/>
      <c r="J13" s="353"/>
      <c r="K13" s="122" t="s">
        <v>358</v>
      </c>
      <c r="L13" s="120"/>
      <c r="M13" s="120"/>
      <c r="N13" s="120"/>
      <c r="O13" s="120"/>
      <c r="Q13" s="354" t="s">
        <v>359</v>
      </c>
      <c r="R13" s="354"/>
      <c r="S13" s="354"/>
    </row>
    <row r="14" spans="1:19">
      <c r="A14" s="122" t="s">
        <v>360</v>
      </c>
      <c r="B14" s="119">
        <v>30</v>
      </c>
      <c r="C14" s="120"/>
      <c r="D14" s="120"/>
      <c r="E14" s="119">
        <v>10</v>
      </c>
      <c r="F14" s="120"/>
      <c r="G14" s="120"/>
      <c r="J14" s="353"/>
      <c r="K14" s="122" t="s">
        <v>360</v>
      </c>
      <c r="L14" s="120"/>
      <c r="M14" s="120"/>
      <c r="N14" s="120"/>
      <c r="O14" s="120"/>
      <c r="Q14" s="354"/>
      <c r="R14" s="354"/>
      <c r="S14" s="354"/>
    </row>
    <row r="15" spans="1:19">
      <c r="A15" s="122" t="s">
        <v>361</v>
      </c>
      <c r="B15" s="119">
        <v>30</v>
      </c>
      <c r="C15" s="120"/>
      <c r="D15" s="120"/>
      <c r="E15" s="119">
        <v>10</v>
      </c>
      <c r="F15" s="120"/>
      <c r="G15" s="120"/>
      <c r="J15" s="353"/>
      <c r="K15" s="122" t="s">
        <v>361</v>
      </c>
      <c r="L15" s="120"/>
      <c r="M15" s="120"/>
      <c r="N15" s="120"/>
      <c r="O15" s="120"/>
      <c r="Q15" s="354"/>
      <c r="R15" s="354"/>
      <c r="S15" s="354"/>
    </row>
    <row r="16" spans="1:19">
      <c r="A16" s="122" t="s">
        <v>362</v>
      </c>
      <c r="B16" s="119">
        <v>30</v>
      </c>
      <c r="C16" s="120"/>
      <c r="D16" s="120"/>
      <c r="E16" s="119">
        <v>10</v>
      </c>
      <c r="F16" s="120"/>
      <c r="G16" s="120"/>
      <c r="J16" s="353"/>
      <c r="K16" s="122" t="s">
        <v>362</v>
      </c>
      <c r="L16" s="120"/>
      <c r="M16" s="120"/>
      <c r="N16" s="120"/>
      <c r="O16" s="120"/>
      <c r="Q16" s="354"/>
      <c r="R16" s="354"/>
      <c r="S16" s="354"/>
    </row>
    <row r="17" spans="1:15">
      <c r="A17" s="122" t="s">
        <v>363</v>
      </c>
      <c r="B17" s="119">
        <v>30</v>
      </c>
      <c r="C17" s="120"/>
      <c r="D17" s="120"/>
      <c r="E17" s="119">
        <v>10</v>
      </c>
      <c r="F17" s="120"/>
      <c r="G17" s="120"/>
      <c r="J17" s="353"/>
      <c r="K17" s="122" t="s">
        <v>363</v>
      </c>
      <c r="L17" s="120"/>
      <c r="M17" s="120"/>
      <c r="N17" s="120"/>
      <c r="O17" s="120"/>
    </row>
    <row r="18" spans="1:15">
      <c r="A18" s="122" t="s">
        <v>364</v>
      </c>
      <c r="B18" s="119">
        <v>30</v>
      </c>
      <c r="C18" s="120"/>
      <c r="D18" s="120"/>
      <c r="E18" s="119">
        <v>10</v>
      </c>
      <c r="F18" s="120"/>
      <c r="G18" s="120"/>
      <c r="J18" s="353"/>
      <c r="K18" s="122" t="s">
        <v>364</v>
      </c>
      <c r="L18" s="120"/>
      <c r="M18" s="120"/>
      <c r="N18" s="120"/>
      <c r="O18" s="120"/>
    </row>
    <row r="19" spans="1:15">
      <c r="J19" s="353"/>
      <c r="K19" s="118" t="s">
        <v>365</v>
      </c>
      <c r="L19" s="118" t="e">
        <f>AVERAGE(L7:L18)</f>
        <v>#DIV/0!</v>
      </c>
      <c r="M19" s="118">
        <f>MAX(M7:M18)</f>
        <v>0</v>
      </c>
      <c r="N19" s="118" t="e">
        <f>AVERAGE(N7:N18)</f>
        <v>#DIV/0!</v>
      </c>
      <c r="O19" s="118">
        <f>MAX(O7:O18)</f>
        <v>0</v>
      </c>
    </row>
    <row r="21" spans="1:15" ht="30">
      <c r="J21" s="117">
        <f>+A6</f>
        <v>2022</v>
      </c>
      <c r="K21" s="117" t="s">
        <v>347</v>
      </c>
      <c r="L21" s="123" t="s">
        <v>342</v>
      </c>
      <c r="M21" s="123" t="s">
        <v>348</v>
      </c>
      <c r="N21" s="123" t="s">
        <v>345</v>
      </c>
      <c r="O21" s="123" t="s">
        <v>349</v>
      </c>
    </row>
    <row r="22" spans="1:15">
      <c r="J22" s="353" t="s">
        <v>186</v>
      </c>
      <c r="K22" s="122" t="s">
        <v>350</v>
      </c>
      <c r="L22" s="120"/>
      <c r="M22" s="120"/>
      <c r="N22" s="120"/>
      <c r="O22" s="120"/>
    </row>
    <row r="23" spans="1:15">
      <c r="J23" s="353"/>
      <c r="K23" s="122" t="s">
        <v>351</v>
      </c>
      <c r="L23" s="120"/>
      <c r="M23" s="120"/>
      <c r="N23" s="120"/>
      <c r="O23" s="120"/>
    </row>
    <row r="24" spans="1:15">
      <c r="J24" s="353"/>
      <c r="K24" s="122" t="s">
        <v>352</v>
      </c>
      <c r="L24" s="120"/>
      <c r="M24" s="120"/>
      <c r="N24" s="120"/>
      <c r="O24" s="120"/>
    </row>
    <row r="25" spans="1:15">
      <c r="J25" s="353"/>
      <c r="K25" s="122" t="s">
        <v>354</v>
      </c>
      <c r="L25" s="120"/>
      <c r="M25" s="120"/>
      <c r="N25" s="120"/>
      <c r="O25" s="120"/>
    </row>
    <row r="26" spans="1:15">
      <c r="J26" s="353"/>
      <c r="K26" s="122" t="s">
        <v>356</v>
      </c>
      <c r="L26" s="120"/>
      <c r="M26" s="120"/>
      <c r="N26" s="120"/>
      <c r="O26" s="120"/>
    </row>
    <row r="27" spans="1:15">
      <c r="J27" s="353"/>
      <c r="K27" s="122" t="s">
        <v>357</v>
      </c>
      <c r="L27" s="120"/>
      <c r="M27" s="120"/>
      <c r="N27" s="120"/>
      <c r="O27" s="120"/>
    </row>
    <row r="28" spans="1:15">
      <c r="J28" s="353"/>
      <c r="K28" s="122" t="s">
        <v>358</v>
      </c>
      <c r="L28" s="120"/>
      <c r="M28" s="120"/>
      <c r="N28" s="120"/>
      <c r="O28" s="120"/>
    </row>
    <row r="29" spans="1:15">
      <c r="J29" s="353"/>
      <c r="K29" s="122" t="s">
        <v>360</v>
      </c>
      <c r="L29" s="120"/>
      <c r="M29" s="120"/>
      <c r="N29" s="120"/>
      <c r="O29" s="120"/>
    </row>
    <row r="30" spans="1:15">
      <c r="J30" s="353"/>
      <c r="K30" s="122" t="s">
        <v>361</v>
      </c>
      <c r="L30" s="120"/>
      <c r="M30" s="120"/>
      <c r="N30" s="120"/>
      <c r="O30" s="120"/>
    </row>
    <row r="31" spans="1:15">
      <c r="J31" s="353"/>
      <c r="K31" s="122" t="s">
        <v>362</v>
      </c>
      <c r="L31" s="120"/>
      <c r="M31" s="120"/>
      <c r="N31" s="120"/>
      <c r="O31" s="120"/>
    </row>
    <row r="32" spans="1:15">
      <c r="J32" s="353"/>
      <c r="K32" s="122" t="s">
        <v>363</v>
      </c>
      <c r="L32" s="120"/>
      <c r="M32" s="120"/>
      <c r="N32" s="120"/>
      <c r="O32" s="120"/>
    </row>
    <row r="33" spans="1:15">
      <c r="J33" s="353"/>
      <c r="K33" s="122" t="s">
        <v>364</v>
      </c>
      <c r="L33" s="120"/>
      <c r="M33" s="120"/>
      <c r="N33" s="120"/>
      <c r="O33" s="120"/>
    </row>
    <row r="34" spans="1:15">
      <c r="J34" s="353"/>
      <c r="K34" s="118" t="s">
        <v>365</v>
      </c>
      <c r="L34" s="118" t="e">
        <f>AVERAGE(L22:L33)</f>
        <v>#DIV/0!</v>
      </c>
      <c r="M34" s="118">
        <f>MAX(M22:M33)</f>
        <v>0</v>
      </c>
      <c r="N34" s="118" t="e">
        <f>AVERAGE(N22:N33)</f>
        <v>#DIV/0!</v>
      </c>
      <c r="O34" s="118">
        <f>MAX(O22:O33)</f>
        <v>0</v>
      </c>
    </row>
    <row r="36" spans="1:15" ht="30">
      <c r="J36" s="117">
        <f>+A6</f>
        <v>2022</v>
      </c>
      <c r="K36" s="117" t="s">
        <v>347</v>
      </c>
      <c r="L36" s="123" t="s">
        <v>342</v>
      </c>
      <c r="M36" s="123" t="s">
        <v>348</v>
      </c>
      <c r="N36" s="123" t="s">
        <v>345</v>
      </c>
      <c r="O36" s="123" t="s">
        <v>349</v>
      </c>
    </row>
    <row r="37" spans="1:15">
      <c r="J37" s="353" t="s">
        <v>187</v>
      </c>
      <c r="K37" s="122" t="s">
        <v>350</v>
      </c>
      <c r="L37" s="120"/>
      <c r="M37" s="120"/>
      <c r="N37" s="120"/>
      <c r="O37" s="120"/>
    </row>
    <row r="38" spans="1:15">
      <c r="J38" s="353"/>
      <c r="K38" s="122" t="s">
        <v>351</v>
      </c>
      <c r="L38" s="120"/>
      <c r="M38" s="120"/>
      <c r="N38" s="120"/>
      <c r="O38" s="120"/>
    </row>
    <row r="39" spans="1:15">
      <c r="J39" s="353"/>
      <c r="K39" s="122" t="s">
        <v>352</v>
      </c>
      <c r="L39" s="120"/>
      <c r="M39" s="120"/>
      <c r="N39" s="120"/>
      <c r="O39" s="120"/>
    </row>
    <row r="40" spans="1:15">
      <c r="J40" s="353"/>
      <c r="K40" s="122" t="s">
        <v>354</v>
      </c>
      <c r="L40" s="120"/>
      <c r="M40" s="120"/>
      <c r="N40" s="120"/>
      <c r="O40" s="120"/>
    </row>
    <row r="41" spans="1:15">
      <c r="J41" s="353"/>
      <c r="K41" s="122" t="s">
        <v>356</v>
      </c>
      <c r="L41" s="120"/>
      <c r="M41" s="120"/>
      <c r="N41" s="120"/>
      <c r="O41" s="120"/>
    </row>
    <row r="42" spans="1:15">
      <c r="J42" s="353"/>
      <c r="K42" s="122" t="s">
        <v>357</v>
      </c>
      <c r="L42" s="120"/>
      <c r="M42" s="120"/>
      <c r="N42" s="120"/>
      <c r="O42" s="120"/>
    </row>
    <row r="43" spans="1:15">
      <c r="J43" s="353"/>
      <c r="K43" s="122" t="s">
        <v>358</v>
      </c>
      <c r="L43" s="120"/>
      <c r="M43" s="120"/>
      <c r="N43" s="120"/>
      <c r="O43" s="120"/>
    </row>
    <row r="44" spans="1:15">
      <c r="J44" s="353"/>
      <c r="K44" s="122" t="s">
        <v>360</v>
      </c>
      <c r="L44" s="120"/>
      <c r="M44" s="120"/>
      <c r="N44" s="120"/>
      <c r="O44" s="120"/>
    </row>
    <row r="45" spans="1:15">
      <c r="J45" s="353"/>
      <c r="K45" s="122" t="s">
        <v>361</v>
      </c>
      <c r="L45" s="120"/>
      <c r="M45" s="120"/>
      <c r="N45" s="120"/>
      <c r="O45" s="120"/>
    </row>
    <row r="46" spans="1:15">
      <c r="J46" s="353"/>
      <c r="K46" s="122" t="s">
        <v>362</v>
      </c>
      <c r="L46" s="120"/>
      <c r="M46" s="120"/>
      <c r="N46" s="120"/>
      <c r="O46" s="120"/>
    </row>
    <row r="47" spans="1:15">
      <c r="J47" s="353"/>
      <c r="K47" s="122" t="s">
        <v>363</v>
      </c>
      <c r="L47" s="120"/>
      <c r="M47" s="120"/>
      <c r="N47" s="120"/>
      <c r="O47" s="120"/>
    </row>
    <row r="48" spans="1:15" ht="15">
      <c r="A48" s="350" t="s">
        <v>261</v>
      </c>
      <c r="B48" s="351"/>
      <c r="C48" s="351"/>
      <c r="D48" s="351"/>
      <c r="E48" s="351"/>
      <c r="F48" s="351"/>
      <c r="G48" s="352"/>
      <c r="J48" s="353"/>
      <c r="K48" s="122" t="s">
        <v>364</v>
      </c>
      <c r="L48" s="120"/>
      <c r="M48" s="120"/>
      <c r="N48" s="120"/>
      <c r="O48" s="120"/>
    </row>
    <row r="49" spans="1:15">
      <c r="A49" s="341"/>
      <c r="B49" s="342"/>
      <c r="C49" s="342"/>
      <c r="D49" s="342"/>
      <c r="E49" s="342"/>
      <c r="F49" s="342"/>
      <c r="G49" s="343"/>
      <c r="J49" s="353"/>
      <c r="K49" s="118" t="s">
        <v>365</v>
      </c>
      <c r="L49" s="118" t="e">
        <f>AVERAGE(L37:L48)</f>
        <v>#DIV/0!</v>
      </c>
      <c r="M49" s="118">
        <f>MAX(M37:M48)</f>
        <v>0</v>
      </c>
      <c r="N49" s="118" t="e">
        <f>AVERAGE(N37:N48)</f>
        <v>#DIV/0!</v>
      </c>
      <c r="O49" s="118">
        <f>MAX(O37:O48)</f>
        <v>0</v>
      </c>
    </row>
    <row r="50" spans="1:15">
      <c r="A50" s="344"/>
      <c r="B50" s="345"/>
      <c r="C50" s="345"/>
      <c r="D50" s="345"/>
      <c r="E50" s="345"/>
      <c r="F50" s="345"/>
      <c r="G50" s="346"/>
    </row>
    <row r="51" spans="1:15" ht="30">
      <c r="A51" s="344"/>
      <c r="B51" s="345"/>
      <c r="C51" s="345"/>
      <c r="D51" s="345"/>
      <c r="E51" s="345"/>
      <c r="F51" s="345"/>
      <c r="G51" s="346"/>
      <c r="J51" s="117">
        <f>+A6</f>
        <v>2022</v>
      </c>
      <c r="K51" s="117" t="s">
        <v>347</v>
      </c>
      <c r="L51" s="123" t="s">
        <v>342</v>
      </c>
      <c r="M51" s="123" t="s">
        <v>348</v>
      </c>
      <c r="N51" s="123" t="s">
        <v>345</v>
      </c>
      <c r="O51" s="123" t="s">
        <v>349</v>
      </c>
    </row>
    <row r="52" spans="1:15">
      <c r="A52" s="347"/>
      <c r="B52" s="348"/>
      <c r="C52" s="348"/>
      <c r="D52" s="348"/>
      <c r="E52" s="348"/>
      <c r="F52" s="348"/>
      <c r="G52" s="349"/>
      <c r="J52" s="353" t="s">
        <v>188</v>
      </c>
      <c r="K52" s="122" t="s">
        <v>350</v>
      </c>
      <c r="L52" s="120"/>
      <c r="M52" s="120"/>
      <c r="N52" s="120"/>
      <c r="O52" s="120"/>
    </row>
    <row r="53" spans="1:15">
      <c r="J53" s="353"/>
      <c r="K53" s="122" t="s">
        <v>351</v>
      </c>
      <c r="L53" s="120"/>
      <c r="M53" s="120"/>
      <c r="N53" s="120"/>
      <c r="O53" s="120"/>
    </row>
    <row r="54" spans="1:15">
      <c r="J54" s="353"/>
      <c r="K54" s="122" t="s">
        <v>352</v>
      </c>
      <c r="L54" s="120"/>
      <c r="M54" s="120"/>
      <c r="N54" s="120"/>
      <c r="O54" s="120"/>
    </row>
    <row r="55" spans="1:15">
      <c r="J55" s="353"/>
      <c r="K55" s="122" t="s">
        <v>354</v>
      </c>
      <c r="L55" s="120"/>
      <c r="M55" s="120"/>
      <c r="N55" s="120"/>
      <c r="O55" s="120"/>
    </row>
    <row r="56" spans="1:15">
      <c r="J56" s="353"/>
      <c r="K56" s="122" t="s">
        <v>356</v>
      </c>
      <c r="L56" s="120"/>
      <c r="M56" s="120"/>
      <c r="N56" s="120"/>
      <c r="O56" s="120"/>
    </row>
    <row r="57" spans="1:15">
      <c r="J57" s="353"/>
      <c r="K57" s="122" t="s">
        <v>357</v>
      </c>
      <c r="L57" s="120"/>
      <c r="M57" s="120"/>
      <c r="N57" s="120"/>
      <c r="O57" s="120"/>
    </row>
    <row r="58" spans="1:15">
      <c r="J58" s="353"/>
      <c r="K58" s="122" t="s">
        <v>358</v>
      </c>
      <c r="L58" s="120"/>
      <c r="M58" s="120"/>
      <c r="N58" s="120"/>
      <c r="O58" s="120"/>
    </row>
    <row r="59" spans="1:15">
      <c r="J59" s="353"/>
      <c r="K59" s="122" t="s">
        <v>360</v>
      </c>
      <c r="L59" s="120"/>
      <c r="M59" s="120"/>
      <c r="N59" s="120"/>
      <c r="O59" s="120"/>
    </row>
    <row r="60" spans="1:15">
      <c r="J60" s="353"/>
      <c r="K60" s="122" t="s">
        <v>361</v>
      </c>
      <c r="L60" s="120"/>
      <c r="M60" s="120"/>
      <c r="N60" s="120"/>
      <c r="O60" s="120"/>
    </row>
    <row r="61" spans="1:15">
      <c r="J61" s="353"/>
      <c r="K61" s="122" t="s">
        <v>362</v>
      </c>
      <c r="L61" s="120"/>
      <c r="M61" s="120"/>
      <c r="N61" s="120"/>
      <c r="O61" s="120"/>
    </row>
    <row r="62" spans="1:15">
      <c r="J62" s="353"/>
      <c r="K62" s="122" t="s">
        <v>363</v>
      </c>
      <c r="L62" s="120"/>
      <c r="M62" s="120"/>
      <c r="N62" s="120"/>
      <c r="O62" s="120"/>
    </row>
    <row r="63" spans="1:15">
      <c r="J63" s="353"/>
      <c r="K63" s="122" t="s">
        <v>364</v>
      </c>
      <c r="L63" s="120"/>
      <c r="M63" s="120"/>
      <c r="N63" s="120"/>
      <c r="O63" s="120"/>
    </row>
    <row r="64" spans="1:15">
      <c r="J64" s="353"/>
      <c r="K64" s="118" t="s">
        <v>365</v>
      </c>
      <c r="L64" s="118" t="e">
        <f>AVERAGE(L52:L63)</f>
        <v>#DIV/0!</v>
      </c>
      <c r="M64" s="118">
        <f>MAX(M52:M63)</f>
        <v>0</v>
      </c>
      <c r="N64" s="118" t="e">
        <f>AVERAGE(N52:N63)</f>
        <v>#DIV/0!</v>
      </c>
      <c r="O64" s="118">
        <f>MAX(O52:O63)</f>
        <v>0</v>
      </c>
    </row>
    <row r="66" spans="10:15" ht="30">
      <c r="J66" s="117">
        <f>+A6</f>
        <v>2022</v>
      </c>
      <c r="K66" s="117" t="s">
        <v>347</v>
      </c>
      <c r="L66" s="123" t="s">
        <v>342</v>
      </c>
      <c r="M66" s="123" t="s">
        <v>348</v>
      </c>
      <c r="N66" s="123" t="s">
        <v>345</v>
      </c>
      <c r="O66" s="123" t="s">
        <v>349</v>
      </c>
    </row>
    <row r="67" spans="10:15">
      <c r="J67" s="353" t="s">
        <v>189</v>
      </c>
      <c r="K67" s="122" t="s">
        <v>350</v>
      </c>
      <c r="L67" s="120"/>
      <c r="M67" s="120"/>
      <c r="N67" s="120"/>
      <c r="O67" s="120"/>
    </row>
    <row r="68" spans="10:15">
      <c r="J68" s="353"/>
      <c r="K68" s="122" t="s">
        <v>351</v>
      </c>
      <c r="L68" s="120"/>
      <c r="M68" s="120"/>
      <c r="N68" s="120"/>
      <c r="O68" s="120"/>
    </row>
    <row r="69" spans="10:15">
      <c r="J69" s="353"/>
      <c r="K69" s="122" t="s">
        <v>352</v>
      </c>
      <c r="L69" s="120"/>
      <c r="M69" s="120"/>
      <c r="N69" s="120"/>
      <c r="O69" s="120"/>
    </row>
    <row r="70" spans="10:15">
      <c r="J70" s="353"/>
      <c r="K70" s="122" t="s">
        <v>354</v>
      </c>
      <c r="L70" s="120"/>
      <c r="M70" s="120"/>
      <c r="N70" s="120"/>
      <c r="O70" s="120"/>
    </row>
    <row r="71" spans="10:15">
      <c r="J71" s="353"/>
      <c r="K71" s="122" t="s">
        <v>356</v>
      </c>
      <c r="L71" s="120"/>
      <c r="M71" s="120"/>
      <c r="N71" s="120"/>
      <c r="O71" s="120"/>
    </row>
    <row r="72" spans="10:15">
      <c r="J72" s="353"/>
      <c r="K72" s="122" t="s">
        <v>357</v>
      </c>
      <c r="L72" s="120"/>
      <c r="M72" s="120"/>
      <c r="N72" s="120"/>
      <c r="O72" s="120"/>
    </row>
    <row r="73" spans="10:15">
      <c r="J73" s="353"/>
      <c r="K73" s="122" t="s">
        <v>358</v>
      </c>
      <c r="L73" s="120"/>
      <c r="M73" s="120"/>
      <c r="N73" s="120"/>
      <c r="O73" s="120"/>
    </row>
    <row r="74" spans="10:15">
      <c r="J74" s="353"/>
      <c r="K74" s="122" t="s">
        <v>360</v>
      </c>
      <c r="L74" s="120"/>
      <c r="M74" s="120"/>
      <c r="N74" s="120"/>
      <c r="O74" s="120"/>
    </row>
    <row r="75" spans="10:15">
      <c r="J75" s="353"/>
      <c r="K75" s="122" t="s">
        <v>361</v>
      </c>
      <c r="L75" s="120"/>
      <c r="M75" s="120"/>
      <c r="N75" s="120"/>
      <c r="O75" s="120"/>
    </row>
    <row r="76" spans="10:15">
      <c r="J76" s="353"/>
      <c r="K76" s="122" t="s">
        <v>362</v>
      </c>
      <c r="L76" s="120"/>
      <c r="M76" s="120"/>
      <c r="N76" s="120"/>
      <c r="O76" s="120"/>
    </row>
    <row r="77" spans="10:15">
      <c r="J77" s="353"/>
      <c r="K77" s="122" t="s">
        <v>363</v>
      </c>
      <c r="L77" s="120"/>
      <c r="M77" s="120"/>
      <c r="N77" s="120"/>
      <c r="O77" s="120"/>
    </row>
    <row r="78" spans="10:15">
      <c r="J78" s="353"/>
      <c r="K78" s="122" t="s">
        <v>364</v>
      </c>
      <c r="L78" s="120"/>
      <c r="M78" s="120"/>
      <c r="N78" s="120"/>
      <c r="O78" s="120"/>
    </row>
    <row r="79" spans="10:15">
      <c r="J79" s="353"/>
      <c r="K79" s="118" t="s">
        <v>365</v>
      </c>
      <c r="L79" s="118" t="e">
        <f>AVERAGE(L67:L78)</f>
        <v>#DIV/0!</v>
      </c>
      <c r="M79" s="118">
        <f>MAX(M67:M78)</f>
        <v>0</v>
      </c>
      <c r="N79" s="118" t="e">
        <f>AVERAGE(N67:N78)</f>
        <v>#DIV/0!</v>
      </c>
      <c r="O79" s="118">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sheetPr>
  <dimension ref="A1:O65"/>
  <sheetViews>
    <sheetView showGridLines="0" topLeftCell="A39" zoomScaleNormal="100" workbookViewId="0">
      <selection activeCell="K28" sqref="K28"/>
    </sheetView>
  </sheetViews>
  <sheetFormatPr defaultColWidth="9.42578125" defaultRowHeight="15"/>
  <cols>
    <col min="1" max="1" width="9.42578125" style="2" customWidth="1"/>
    <col min="2" max="2" width="14.5703125" style="2" bestFit="1" customWidth="1"/>
    <col min="3" max="9" width="9.42578125" style="2"/>
    <col min="10" max="10" width="11.5703125" style="2" customWidth="1"/>
    <col min="11" max="16384" width="9.42578125" style="2"/>
  </cols>
  <sheetData>
    <row r="1" spans="1:15">
      <c r="A1" s="2" t="str">
        <f>+'Cover Page'!$B$29</f>
        <v>Annual Performance Report 2022</v>
      </c>
      <c r="E1" s="2" t="str">
        <f>+'Cover Page'!$B$33</f>
        <v>Hillingdon Clinical Waste Incinerator</v>
      </c>
    </row>
    <row r="3" spans="1:15" ht="15.75">
      <c r="A3" s="105" t="s">
        <v>25</v>
      </c>
      <c r="B3" s="103"/>
      <c r="C3" s="103"/>
      <c r="D3" s="103"/>
      <c r="E3" s="103"/>
      <c r="F3" s="103"/>
      <c r="G3" s="103"/>
      <c r="H3" s="104"/>
      <c r="K3" s="133" t="s">
        <v>1</v>
      </c>
    </row>
    <row r="4" spans="1:15" ht="15.75">
      <c r="A4" s="5" t="s">
        <v>26</v>
      </c>
      <c r="B4" s="185" t="s">
        <v>27</v>
      </c>
      <c r="C4" s="185"/>
      <c r="D4" s="185"/>
      <c r="E4" s="185"/>
      <c r="F4" s="185"/>
      <c r="G4" s="185"/>
      <c r="H4" s="6" t="s">
        <v>28</v>
      </c>
      <c r="K4" s="131" t="s">
        <v>29</v>
      </c>
    </row>
    <row r="5" spans="1:15" ht="15.6" customHeight="1">
      <c r="A5" s="4"/>
      <c r="B5" s="184" t="s">
        <v>30</v>
      </c>
      <c r="C5" s="184"/>
      <c r="D5" s="184"/>
      <c r="E5" s="184"/>
      <c r="F5" s="184"/>
      <c r="G5" s="184"/>
      <c r="H5" s="4"/>
      <c r="K5" s="165" t="s">
        <v>31</v>
      </c>
      <c r="L5" s="165"/>
      <c r="M5" s="165"/>
      <c r="N5" s="165"/>
      <c r="O5" s="165"/>
    </row>
    <row r="6" spans="1:15">
      <c r="A6" s="4"/>
      <c r="B6" s="184" t="s">
        <v>32</v>
      </c>
      <c r="C6" s="184"/>
      <c r="D6" s="184"/>
      <c r="E6" s="184"/>
      <c r="F6" s="184"/>
      <c r="G6" s="184"/>
      <c r="H6" s="4"/>
      <c r="K6" s="165"/>
      <c r="L6" s="165"/>
      <c r="M6" s="165"/>
      <c r="N6" s="165"/>
      <c r="O6" s="165"/>
    </row>
    <row r="7" spans="1:15" ht="15.75" customHeight="1">
      <c r="A7" s="4"/>
      <c r="B7" s="184" t="s">
        <v>33</v>
      </c>
      <c r="C7" s="184"/>
      <c r="D7" s="184"/>
      <c r="E7" s="184"/>
      <c r="F7" s="184"/>
      <c r="G7" s="184"/>
      <c r="H7" s="4"/>
      <c r="K7" s="165"/>
      <c r="L7" s="165"/>
      <c r="M7" s="165"/>
      <c r="N7" s="165"/>
      <c r="O7" s="165"/>
    </row>
    <row r="8" spans="1:15">
      <c r="A8" s="4"/>
      <c r="B8" s="184" t="s">
        <v>34</v>
      </c>
      <c r="C8" s="184"/>
      <c r="D8" s="184"/>
      <c r="E8" s="184"/>
      <c r="F8" s="184"/>
      <c r="G8" s="184"/>
      <c r="H8" s="4"/>
      <c r="K8" s="165"/>
      <c r="L8" s="165"/>
      <c r="M8" s="165"/>
      <c r="N8" s="165"/>
      <c r="O8" s="165"/>
    </row>
    <row r="9" spans="1:15">
      <c r="A9" s="4"/>
      <c r="B9" s="184" t="s">
        <v>35</v>
      </c>
      <c r="C9" s="184"/>
      <c r="D9" s="184"/>
      <c r="E9" s="184"/>
      <c r="F9" s="184"/>
      <c r="G9" s="184"/>
      <c r="H9" s="4"/>
    </row>
    <row r="10" spans="1:15">
      <c r="A10" s="4"/>
      <c r="B10" s="184" t="s">
        <v>36</v>
      </c>
      <c r="C10" s="184"/>
      <c r="D10" s="184"/>
      <c r="E10" s="184"/>
      <c r="F10" s="184"/>
      <c r="G10" s="184"/>
      <c r="H10" s="4"/>
    </row>
    <row r="11" spans="1:15">
      <c r="A11" s="4"/>
      <c r="B11" s="184" t="s">
        <v>37</v>
      </c>
      <c r="C11" s="184"/>
      <c r="D11" s="184"/>
      <c r="E11" s="184"/>
      <c r="F11" s="184"/>
      <c r="G11" s="184"/>
      <c r="H11" s="4"/>
    </row>
    <row r="12" spans="1:15">
      <c r="A12" s="4"/>
      <c r="B12" s="184" t="s">
        <v>38</v>
      </c>
      <c r="C12" s="184"/>
      <c r="D12" s="184"/>
      <c r="E12" s="184"/>
      <c r="F12" s="184"/>
      <c r="G12" s="184"/>
      <c r="H12" s="4"/>
    </row>
    <row r="13" spans="1:15">
      <c r="A13" s="4"/>
      <c r="B13" s="184" t="s">
        <v>39</v>
      </c>
      <c r="C13" s="184"/>
      <c r="D13" s="184"/>
      <c r="E13" s="184"/>
      <c r="F13" s="184"/>
      <c r="G13" s="184"/>
      <c r="H13" s="4"/>
    </row>
    <row r="14" spans="1:15">
      <c r="A14" s="4"/>
      <c r="B14" s="184" t="s">
        <v>40</v>
      </c>
      <c r="C14" s="184"/>
      <c r="D14" s="184"/>
      <c r="E14" s="184"/>
      <c r="F14" s="184"/>
      <c r="G14" s="184"/>
      <c r="H14" s="4"/>
    </row>
    <row r="15" spans="1:15">
      <c r="A15" s="4"/>
      <c r="B15" s="184" t="s">
        <v>41</v>
      </c>
      <c r="C15" s="184"/>
      <c r="D15" s="184"/>
      <c r="E15" s="184"/>
      <c r="F15" s="184"/>
      <c r="G15" s="184"/>
      <c r="H15" s="4"/>
    </row>
    <row r="16" spans="1:15">
      <c r="A16" s="4"/>
      <c r="B16" s="184" t="s">
        <v>42</v>
      </c>
      <c r="C16" s="184"/>
      <c r="D16" s="184"/>
      <c r="E16" s="184"/>
      <c r="F16" s="184"/>
      <c r="G16" s="184"/>
      <c r="H16" s="4"/>
    </row>
    <row r="17" spans="1:8">
      <c r="A17" s="4"/>
      <c r="B17" s="184" t="s">
        <v>43</v>
      </c>
      <c r="C17" s="184"/>
      <c r="D17" s="184"/>
      <c r="E17" s="184"/>
      <c r="F17" s="184"/>
      <c r="G17" s="184"/>
      <c r="H17" s="4"/>
    </row>
    <row r="18" spans="1:8">
      <c r="A18" s="4"/>
      <c r="B18" s="184" t="s">
        <v>44</v>
      </c>
      <c r="C18" s="184"/>
      <c r="D18" s="184"/>
      <c r="E18" s="184"/>
      <c r="F18" s="184"/>
      <c r="G18" s="184"/>
      <c r="H18" s="4"/>
    </row>
    <row r="19" spans="1:8">
      <c r="A19" s="4"/>
      <c r="B19" s="184" t="s">
        <v>45</v>
      </c>
      <c r="C19" s="184"/>
      <c r="D19" s="184"/>
      <c r="E19" s="184"/>
      <c r="F19" s="184"/>
      <c r="G19" s="184"/>
      <c r="H19" s="4"/>
    </row>
    <row r="20" spans="1:8">
      <c r="A20" s="4"/>
      <c r="B20" s="184" t="s">
        <v>46</v>
      </c>
      <c r="C20" s="184"/>
      <c r="D20" s="184"/>
      <c r="E20" s="184"/>
      <c r="F20" s="184"/>
      <c r="G20" s="184"/>
      <c r="H20" s="4"/>
    </row>
    <row r="21" spans="1:8">
      <c r="A21" s="4"/>
      <c r="B21" s="184" t="s">
        <v>47</v>
      </c>
      <c r="C21" s="184"/>
      <c r="D21" s="184"/>
      <c r="E21" s="184"/>
      <c r="F21" s="184"/>
      <c r="G21" s="184"/>
      <c r="H21" s="4"/>
    </row>
    <row r="22" spans="1:8">
      <c r="A22" s="4"/>
      <c r="B22" s="177" t="s">
        <v>48</v>
      </c>
      <c r="C22" s="178"/>
      <c r="D22" s="178"/>
      <c r="E22" s="178"/>
      <c r="F22" s="178"/>
      <c r="G22" s="179"/>
      <c r="H22" s="4"/>
    </row>
    <row r="23" spans="1:8">
      <c r="A23" s="4"/>
      <c r="B23" s="177" t="s">
        <v>49</v>
      </c>
      <c r="C23" s="178"/>
      <c r="D23" s="178"/>
      <c r="E23" s="178"/>
      <c r="F23" s="178"/>
      <c r="G23" s="179"/>
      <c r="H23" s="4"/>
    </row>
    <row r="24" spans="1:8">
      <c r="A24" s="4"/>
      <c r="B24" s="180"/>
      <c r="C24" s="180"/>
      <c r="D24" s="180"/>
      <c r="E24" s="180"/>
      <c r="F24" s="180"/>
      <c r="G24" s="180"/>
      <c r="H24" s="4"/>
    </row>
    <row r="26" spans="1:8" ht="15.75">
      <c r="A26" s="102" t="s">
        <v>50</v>
      </c>
      <c r="B26" s="103"/>
      <c r="C26" s="103"/>
      <c r="D26" s="103"/>
      <c r="E26" s="103"/>
      <c r="F26" s="103"/>
      <c r="G26" s="103"/>
      <c r="H26" s="104"/>
    </row>
    <row r="27" spans="1:8">
      <c r="A27" s="12" t="s">
        <v>26</v>
      </c>
      <c r="B27" s="181" t="s">
        <v>51</v>
      </c>
      <c r="C27" s="181"/>
      <c r="D27" s="181"/>
      <c r="E27" s="181"/>
      <c r="F27" s="181"/>
      <c r="G27" s="181"/>
      <c r="H27" s="13" t="s">
        <v>52</v>
      </c>
    </row>
    <row r="28" spans="1:8">
      <c r="A28" s="14"/>
      <c r="B28" s="182"/>
      <c r="C28" s="182"/>
      <c r="D28" s="182"/>
      <c r="E28" s="182"/>
      <c r="F28" s="182"/>
      <c r="G28" s="182"/>
      <c r="H28" s="14"/>
    </row>
    <row r="29" spans="1:8">
      <c r="A29" s="14"/>
      <c r="B29" s="182"/>
      <c r="C29" s="182"/>
      <c r="D29" s="182"/>
      <c r="E29" s="182"/>
      <c r="F29" s="182"/>
      <c r="G29" s="182"/>
      <c r="H29" s="14"/>
    </row>
    <row r="30" spans="1:8">
      <c r="A30" s="14"/>
      <c r="B30" s="182"/>
      <c r="C30" s="182"/>
      <c r="D30" s="182"/>
      <c r="E30" s="182"/>
      <c r="F30" s="182"/>
      <c r="G30" s="182"/>
      <c r="H30" s="14"/>
    </row>
    <row r="31" spans="1:8">
      <c r="A31" s="14"/>
      <c r="B31" s="182"/>
      <c r="C31" s="182"/>
      <c r="D31" s="182"/>
      <c r="E31" s="182"/>
      <c r="F31" s="182"/>
      <c r="G31" s="182"/>
      <c r="H31" s="14"/>
    </row>
    <row r="32" spans="1:8">
      <c r="A32" s="14"/>
      <c r="B32" s="182"/>
      <c r="C32" s="182"/>
      <c r="D32" s="182"/>
      <c r="E32" s="182"/>
      <c r="F32" s="182"/>
      <c r="G32" s="182"/>
      <c r="H32" s="14"/>
    </row>
    <row r="34" spans="1:10" ht="14.25" customHeight="1">
      <c r="A34" s="102" t="s">
        <v>53</v>
      </c>
      <c r="B34" s="103"/>
      <c r="C34" s="103"/>
      <c r="D34" s="103"/>
      <c r="E34" s="103"/>
      <c r="F34" s="103"/>
      <c r="G34" s="103"/>
      <c r="H34" s="104"/>
    </row>
    <row r="35" spans="1:10">
      <c r="A35" s="17" t="s">
        <v>54</v>
      </c>
      <c r="B35" s="183" t="s">
        <v>55</v>
      </c>
      <c r="C35" s="183"/>
      <c r="D35" s="183"/>
      <c r="E35" s="183"/>
      <c r="F35" s="183"/>
      <c r="G35" s="183"/>
      <c r="H35" s="18" t="s">
        <v>56</v>
      </c>
    </row>
    <row r="36" spans="1:10">
      <c r="A36" s="19"/>
      <c r="B36" s="176"/>
      <c r="C36" s="176"/>
      <c r="D36" s="176"/>
      <c r="E36" s="176"/>
      <c r="F36" s="176"/>
      <c r="G36" s="176"/>
      <c r="H36" s="19"/>
    </row>
    <row r="37" spans="1:10">
      <c r="A37" s="19"/>
      <c r="B37" s="176"/>
      <c r="C37" s="176"/>
      <c r="D37" s="176"/>
      <c r="E37" s="176"/>
      <c r="F37" s="176"/>
      <c r="G37" s="176"/>
      <c r="H37" s="19"/>
    </row>
    <row r="38" spans="1:10">
      <c r="A38" s="19"/>
      <c r="B38" s="176"/>
      <c r="C38" s="176"/>
      <c r="D38" s="176"/>
      <c r="E38" s="176"/>
      <c r="F38" s="176"/>
      <c r="G38" s="176"/>
      <c r="H38" s="19"/>
    </row>
    <row r="39" spans="1:10">
      <c r="A39" s="19"/>
      <c r="B39" s="176"/>
      <c r="C39" s="176"/>
      <c r="D39" s="176"/>
      <c r="E39" s="176"/>
      <c r="F39" s="176"/>
      <c r="G39" s="176"/>
      <c r="H39" s="19"/>
    </row>
    <row r="40" spans="1:10">
      <c r="A40" s="19"/>
      <c r="B40" s="176"/>
      <c r="C40" s="176"/>
      <c r="D40" s="176"/>
      <c r="E40" s="176"/>
      <c r="F40" s="176"/>
      <c r="G40" s="176"/>
      <c r="H40" s="19"/>
    </row>
    <row r="41" spans="1:10">
      <c r="A41" s="19"/>
      <c r="B41" s="176"/>
      <c r="C41" s="176"/>
      <c r="D41" s="176"/>
      <c r="E41" s="176"/>
      <c r="F41" s="176"/>
      <c r="G41" s="176"/>
      <c r="H41" s="19"/>
    </row>
    <row r="42" spans="1:10">
      <c r="A42" s="19"/>
      <c r="B42" s="176"/>
      <c r="C42" s="176"/>
      <c r="D42" s="176"/>
      <c r="E42" s="176"/>
      <c r="F42" s="176"/>
      <c r="G42" s="176"/>
      <c r="H42" s="19"/>
    </row>
    <row r="44" spans="1:10">
      <c r="A44" s="167" t="s">
        <v>57</v>
      </c>
      <c r="B44" s="168"/>
      <c r="C44" s="168"/>
      <c r="D44" s="168"/>
      <c r="E44" s="168"/>
      <c r="F44" s="168"/>
      <c r="G44" s="168"/>
      <c r="H44" s="168"/>
      <c r="I44" s="168"/>
      <c r="J44" s="169"/>
    </row>
    <row r="45" spans="1:10">
      <c r="A45" s="170"/>
      <c r="B45" s="171"/>
      <c r="C45" s="171"/>
      <c r="D45" s="171"/>
      <c r="E45" s="171"/>
      <c r="F45" s="171"/>
      <c r="G45" s="171"/>
      <c r="H45" s="171"/>
      <c r="I45" s="171"/>
      <c r="J45" s="172"/>
    </row>
    <row r="46" spans="1:10">
      <c r="A46" s="170"/>
      <c r="B46" s="171"/>
      <c r="C46" s="171"/>
      <c r="D46" s="171"/>
      <c r="E46" s="171"/>
      <c r="F46" s="171"/>
      <c r="G46" s="171"/>
      <c r="H46" s="171"/>
      <c r="I46" s="171"/>
      <c r="J46" s="172"/>
    </row>
    <row r="47" spans="1:10">
      <c r="A47" s="173"/>
      <c r="B47" s="174"/>
      <c r="C47" s="174"/>
      <c r="D47" s="174"/>
      <c r="E47" s="174"/>
      <c r="F47" s="174"/>
      <c r="G47" s="174"/>
      <c r="H47" s="174"/>
      <c r="I47" s="174"/>
      <c r="J47" s="175"/>
    </row>
    <row r="65" spans="6:6">
      <c r="F65" s="3"/>
    </row>
  </sheetData>
  <mergeCells count="37">
    <mergeCell ref="K5:O8"/>
    <mergeCell ref="B9:G9"/>
    <mergeCell ref="B4:G4"/>
    <mergeCell ref="B5:G5"/>
    <mergeCell ref="B6:G6"/>
    <mergeCell ref="B7:G7"/>
    <mergeCell ref="B8:G8"/>
    <mergeCell ref="B21:G21"/>
    <mergeCell ref="B10:G10"/>
    <mergeCell ref="B11:G11"/>
    <mergeCell ref="B12:G12"/>
    <mergeCell ref="B13:G13"/>
    <mergeCell ref="B14:G14"/>
    <mergeCell ref="B15:G15"/>
    <mergeCell ref="B16:G16"/>
    <mergeCell ref="B17:G17"/>
    <mergeCell ref="B18:G18"/>
    <mergeCell ref="B19:G19"/>
    <mergeCell ref="B20:G20"/>
    <mergeCell ref="B36:G36"/>
    <mergeCell ref="B22:G22"/>
    <mergeCell ref="B23:G23"/>
    <mergeCell ref="B24:G24"/>
    <mergeCell ref="B27:G27"/>
    <mergeCell ref="B28:G28"/>
    <mergeCell ref="B29:G29"/>
    <mergeCell ref="B30:G30"/>
    <mergeCell ref="B31:G31"/>
    <mergeCell ref="B32:G32"/>
    <mergeCell ref="B35:G35"/>
    <mergeCell ref="A44:J47"/>
    <mergeCell ref="B37:G37"/>
    <mergeCell ref="B38:G38"/>
    <mergeCell ref="B39:G39"/>
    <mergeCell ref="B40:G40"/>
    <mergeCell ref="B41:G41"/>
    <mergeCell ref="B42:G42"/>
  </mergeCells>
  <pageMargins left="1.0899999999999999" right="0.7" top="0.75" bottom="0.75" header="0.3" footer="0.3"/>
  <pageSetup scale="80" orientation="portrait"/>
  <headerFooter scaleWithDoc="0">
    <oddFooter>&amp;C&amp;"Arial,Regular"Page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92D050"/>
    <pageSetUpPr fitToPage="1"/>
  </sheetPr>
  <dimension ref="A1:S79"/>
  <sheetViews>
    <sheetView showGridLines="0" topLeftCell="G1" zoomScaleNormal="100" workbookViewId="0">
      <selection activeCell="Q13" sqref="Q13:S16"/>
    </sheetView>
  </sheetViews>
  <sheetFormatPr defaultColWidth="9.42578125" defaultRowHeight="14.25"/>
  <cols>
    <col min="1" max="1" width="14" style="3" customWidth="1"/>
    <col min="2" max="4" width="17" style="72" customWidth="1"/>
    <col min="5" max="5" width="14.5703125" style="72" customWidth="1"/>
    <col min="6" max="7" width="17" style="72" customWidth="1"/>
    <col min="8" max="11" width="9.42578125" style="3"/>
    <col min="12" max="12" width="15.42578125" style="3" customWidth="1"/>
    <col min="13" max="13" width="17.42578125" style="3" bestFit="1" customWidth="1"/>
    <col min="14" max="14" width="13.5703125" style="3" customWidth="1"/>
    <col min="15" max="15" width="15" style="3" customWidth="1"/>
    <col min="16" max="18" width="9.42578125" style="3"/>
    <col min="19" max="19" width="21.5703125" style="3" customWidth="1"/>
    <col min="20" max="16384" width="9.42578125" style="3"/>
  </cols>
  <sheetData>
    <row r="1" spans="1:19" ht="15">
      <c r="A1" s="2" t="str">
        <f>+'Cover Page'!$B$29</f>
        <v>Annual Performance Report 2022</v>
      </c>
      <c r="B1" s="2"/>
      <c r="C1" s="2"/>
      <c r="D1" s="2"/>
      <c r="E1" s="2" t="str">
        <f>+'Cover Page'!$B$33</f>
        <v>Hillingdon Clinical Waste Incinerator</v>
      </c>
    </row>
    <row r="3" spans="1:19" ht="15">
      <c r="A3" s="116" t="s">
        <v>378</v>
      </c>
      <c r="D3" s="134" t="s">
        <v>334</v>
      </c>
      <c r="G3" s="138" t="s">
        <v>335</v>
      </c>
      <c r="J3" s="11" t="str">
        <f>+A3</f>
        <v>Monitoring of Carbon Monoxide (half hourly)</v>
      </c>
      <c r="L3" s="11"/>
      <c r="N3" s="11" t="s">
        <v>336</v>
      </c>
      <c r="Q3" s="137" t="s">
        <v>1</v>
      </c>
      <c r="R3" s="132"/>
      <c r="S3" s="132"/>
    </row>
    <row r="4" spans="1:19" ht="14.1" customHeight="1">
      <c r="Q4" s="332" t="s">
        <v>337</v>
      </c>
      <c r="R4" s="332"/>
      <c r="S4" s="332"/>
    </row>
    <row r="5" spans="1:19" ht="17.25">
      <c r="A5" s="124" t="s">
        <v>338</v>
      </c>
      <c r="B5" s="340" t="s">
        <v>339</v>
      </c>
      <c r="C5" s="340"/>
      <c r="D5" s="340"/>
      <c r="E5" s="340" t="s">
        <v>340</v>
      </c>
      <c r="F5" s="340"/>
      <c r="G5" s="340"/>
      <c r="J5" s="355"/>
      <c r="K5" s="355"/>
      <c r="L5" s="355"/>
      <c r="M5" s="355"/>
      <c r="N5" s="355"/>
      <c r="O5" s="355"/>
      <c r="Q5" s="332"/>
      <c r="R5" s="332"/>
      <c r="S5" s="332"/>
    </row>
    <row r="6" spans="1:19" s="114" customFormat="1" ht="37.5" customHeight="1">
      <c r="A6" s="121">
        <f>+'Cover Page'!C39</f>
        <v>2022</v>
      </c>
      <c r="B6" s="110" t="s">
        <v>379</v>
      </c>
      <c r="C6" s="110" t="s">
        <v>342</v>
      </c>
      <c r="D6" s="110" t="s">
        <v>343</v>
      </c>
      <c r="E6" s="110" t="s">
        <v>380</v>
      </c>
      <c r="F6" s="110" t="s">
        <v>345</v>
      </c>
      <c r="G6" s="110" t="s">
        <v>346</v>
      </c>
      <c r="H6" s="115"/>
      <c r="J6" s="117">
        <f>+A6</f>
        <v>2022</v>
      </c>
      <c r="K6" s="117" t="s">
        <v>347</v>
      </c>
      <c r="L6" s="123" t="s">
        <v>342</v>
      </c>
      <c r="M6" s="123" t="s">
        <v>348</v>
      </c>
      <c r="N6" s="123" t="s">
        <v>345</v>
      </c>
      <c r="O6" s="123" t="s">
        <v>349</v>
      </c>
      <c r="Q6" s="332"/>
      <c r="R6" s="332"/>
      <c r="S6" s="332"/>
    </row>
    <row r="7" spans="1:19">
      <c r="A7" s="122" t="s">
        <v>350</v>
      </c>
      <c r="B7" s="125">
        <v>100</v>
      </c>
      <c r="C7" s="120"/>
      <c r="D7" s="120"/>
      <c r="E7" s="125">
        <v>50</v>
      </c>
      <c r="F7" s="120"/>
      <c r="G7" s="120"/>
      <c r="J7" s="353" t="s">
        <v>185</v>
      </c>
      <c r="K7" s="122" t="s">
        <v>350</v>
      </c>
      <c r="L7" s="120"/>
      <c r="M7" s="120"/>
      <c r="N7" s="120"/>
      <c r="O7" s="120"/>
      <c r="Q7" s="332"/>
      <c r="R7" s="332"/>
      <c r="S7" s="332"/>
    </row>
    <row r="8" spans="1:19">
      <c r="A8" s="122" t="s">
        <v>351</v>
      </c>
      <c r="B8" s="119">
        <f>+B7</f>
        <v>100</v>
      </c>
      <c r="C8" s="120"/>
      <c r="D8" s="120"/>
      <c r="E8" s="119">
        <f>+E7</f>
        <v>50</v>
      </c>
      <c r="F8" s="120"/>
      <c r="G8" s="120"/>
      <c r="J8" s="353"/>
      <c r="K8" s="122" t="s">
        <v>351</v>
      </c>
      <c r="L8" s="120"/>
      <c r="M8" s="120"/>
      <c r="N8" s="120"/>
      <c r="O8" s="120"/>
      <c r="Q8" s="332"/>
      <c r="R8" s="332"/>
      <c r="S8" s="332"/>
    </row>
    <row r="9" spans="1:19" ht="15">
      <c r="A9" s="122" t="s">
        <v>352</v>
      </c>
      <c r="B9" s="119">
        <f t="shared" ref="B9:B18" si="0">+B8</f>
        <v>100</v>
      </c>
      <c r="C9" s="120"/>
      <c r="D9" s="120"/>
      <c r="E9" s="119">
        <f t="shared" ref="E9:E18" si="1">+E8</f>
        <v>50</v>
      </c>
      <c r="F9" s="120"/>
      <c r="G9" s="120"/>
      <c r="J9" s="353"/>
      <c r="K9" s="122" t="s">
        <v>352</v>
      </c>
      <c r="L9" s="120"/>
      <c r="M9" s="120"/>
      <c r="N9" s="120"/>
      <c r="O9" s="120"/>
      <c r="Q9" s="136" t="s">
        <v>353</v>
      </c>
    </row>
    <row r="10" spans="1:19" ht="14.25" customHeight="1">
      <c r="A10" s="122" t="s">
        <v>354</v>
      </c>
      <c r="B10" s="119">
        <f t="shared" si="0"/>
        <v>100</v>
      </c>
      <c r="C10" s="120"/>
      <c r="D10" s="120"/>
      <c r="E10" s="119">
        <f t="shared" si="1"/>
        <v>50</v>
      </c>
      <c r="F10" s="120"/>
      <c r="G10" s="120"/>
      <c r="J10" s="353"/>
      <c r="K10" s="122" t="s">
        <v>354</v>
      </c>
      <c r="L10" s="120"/>
      <c r="M10" s="120"/>
      <c r="N10" s="120"/>
      <c r="O10" s="120"/>
      <c r="Q10" s="354" t="s">
        <v>355</v>
      </c>
      <c r="R10" s="354"/>
      <c r="S10" s="354"/>
    </row>
    <row r="11" spans="1:19">
      <c r="A11" s="122" t="s">
        <v>356</v>
      </c>
      <c r="B11" s="119">
        <f t="shared" si="0"/>
        <v>100</v>
      </c>
      <c r="C11" s="120"/>
      <c r="D11" s="120"/>
      <c r="E11" s="119">
        <f t="shared" si="1"/>
        <v>50</v>
      </c>
      <c r="F11" s="120"/>
      <c r="G11" s="120"/>
      <c r="J11" s="353"/>
      <c r="K11" s="122" t="s">
        <v>356</v>
      </c>
      <c r="L11" s="120"/>
      <c r="M11" s="120"/>
      <c r="N11" s="120"/>
      <c r="O11" s="120"/>
      <c r="Q11" s="354"/>
      <c r="R11" s="354"/>
      <c r="S11" s="354"/>
    </row>
    <row r="12" spans="1:19">
      <c r="A12" s="122" t="s">
        <v>357</v>
      </c>
      <c r="B12" s="119">
        <f t="shared" si="0"/>
        <v>100</v>
      </c>
      <c r="C12" s="120"/>
      <c r="D12" s="120"/>
      <c r="E12" s="119">
        <f t="shared" si="1"/>
        <v>50</v>
      </c>
      <c r="F12" s="120"/>
      <c r="G12" s="120"/>
      <c r="J12" s="353"/>
      <c r="K12" s="122" t="s">
        <v>357</v>
      </c>
      <c r="L12" s="120"/>
      <c r="M12" s="120"/>
      <c r="N12" s="120"/>
      <c r="O12" s="120"/>
      <c r="Q12" s="354"/>
      <c r="R12" s="354"/>
      <c r="S12" s="354"/>
    </row>
    <row r="13" spans="1:19" ht="14.25" customHeight="1">
      <c r="A13" s="122" t="s">
        <v>358</v>
      </c>
      <c r="B13" s="119">
        <f t="shared" si="0"/>
        <v>100</v>
      </c>
      <c r="C13" s="120"/>
      <c r="D13" s="120"/>
      <c r="E13" s="119">
        <f t="shared" si="1"/>
        <v>50</v>
      </c>
      <c r="F13" s="120"/>
      <c r="G13" s="120"/>
      <c r="J13" s="353"/>
      <c r="K13" s="122" t="s">
        <v>358</v>
      </c>
      <c r="L13" s="120"/>
      <c r="M13" s="120"/>
      <c r="N13" s="120"/>
      <c r="O13" s="120"/>
      <c r="Q13" s="354" t="s">
        <v>359</v>
      </c>
      <c r="R13" s="354"/>
      <c r="S13" s="354"/>
    </row>
    <row r="14" spans="1:19">
      <c r="A14" s="122" t="s">
        <v>360</v>
      </c>
      <c r="B14" s="119">
        <f t="shared" si="0"/>
        <v>100</v>
      </c>
      <c r="C14" s="120"/>
      <c r="D14" s="120"/>
      <c r="E14" s="119">
        <f t="shared" si="1"/>
        <v>50</v>
      </c>
      <c r="F14" s="120"/>
      <c r="G14" s="120"/>
      <c r="J14" s="353"/>
      <c r="K14" s="122" t="s">
        <v>360</v>
      </c>
      <c r="L14" s="120"/>
      <c r="M14" s="120"/>
      <c r="N14" s="120"/>
      <c r="O14" s="120"/>
      <c r="Q14" s="354"/>
      <c r="R14" s="354"/>
      <c r="S14" s="354"/>
    </row>
    <row r="15" spans="1:19">
      <c r="A15" s="122" t="s">
        <v>361</v>
      </c>
      <c r="B15" s="119">
        <f t="shared" si="0"/>
        <v>100</v>
      </c>
      <c r="C15" s="120"/>
      <c r="D15" s="120"/>
      <c r="E15" s="119">
        <f t="shared" si="1"/>
        <v>50</v>
      </c>
      <c r="F15" s="120"/>
      <c r="G15" s="120"/>
      <c r="J15" s="353"/>
      <c r="K15" s="122" t="s">
        <v>361</v>
      </c>
      <c r="L15" s="120"/>
      <c r="M15" s="120"/>
      <c r="N15" s="120"/>
      <c r="O15" s="120"/>
      <c r="Q15" s="354"/>
      <c r="R15" s="354"/>
      <c r="S15" s="354"/>
    </row>
    <row r="16" spans="1:19">
      <c r="A16" s="122" t="s">
        <v>362</v>
      </c>
      <c r="B16" s="119">
        <f t="shared" si="0"/>
        <v>100</v>
      </c>
      <c r="C16" s="120"/>
      <c r="D16" s="120"/>
      <c r="E16" s="119">
        <f t="shared" si="1"/>
        <v>50</v>
      </c>
      <c r="F16" s="120"/>
      <c r="G16" s="120"/>
      <c r="J16" s="353"/>
      <c r="K16" s="122" t="s">
        <v>362</v>
      </c>
      <c r="L16" s="120"/>
      <c r="M16" s="120"/>
      <c r="N16" s="120"/>
      <c r="O16" s="120"/>
      <c r="Q16" s="354"/>
      <c r="R16" s="354"/>
      <c r="S16" s="354"/>
    </row>
    <row r="17" spans="1:15">
      <c r="A17" s="122" t="s">
        <v>363</v>
      </c>
      <c r="B17" s="119">
        <f t="shared" si="0"/>
        <v>100</v>
      </c>
      <c r="C17" s="120"/>
      <c r="D17" s="120"/>
      <c r="E17" s="119">
        <f t="shared" si="1"/>
        <v>50</v>
      </c>
      <c r="F17" s="120"/>
      <c r="G17" s="120"/>
      <c r="J17" s="353"/>
      <c r="K17" s="122" t="s">
        <v>363</v>
      </c>
      <c r="L17" s="120"/>
      <c r="M17" s="120"/>
      <c r="N17" s="120"/>
      <c r="O17" s="120"/>
    </row>
    <row r="18" spans="1:15">
      <c r="A18" s="122" t="s">
        <v>364</v>
      </c>
      <c r="B18" s="119">
        <f t="shared" si="0"/>
        <v>100</v>
      </c>
      <c r="C18" s="120"/>
      <c r="D18" s="120"/>
      <c r="E18" s="119">
        <f t="shared" si="1"/>
        <v>50</v>
      </c>
      <c r="F18" s="120"/>
      <c r="G18" s="120"/>
      <c r="J18" s="353"/>
      <c r="K18" s="122" t="s">
        <v>364</v>
      </c>
      <c r="L18" s="120"/>
      <c r="M18" s="120"/>
      <c r="N18" s="120"/>
      <c r="O18" s="120"/>
    </row>
    <row r="19" spans="1:15">
      <c r="J19" s="353"/>
      <c r="K19" s="118" t="s">
        <v>365</v>
      </c>
      <c r="L19" s="118" t="e">
        <f>AVERAGE(L7:L18)</f>
        <v>#DIV/0!</v>
      </c>
      <c r="M19" s="118">
        <f>MAX(M7:M18)</f>
        <v>0</v>
      </c>
      <c r="N19" s="118" t="e">
        <f>AVERAGE(N7:N18)</f>
        <v>#DIV/0!</v>
      </c>
      <c r="O19" s="118">
        <f>MAX(O7:O18)</f>
        <v>0</v>
      </c>
    </row>
    <row r="21" spans="1:15" ht="30">
      <c r="J21" s="117">
        <f>+A6</f>
        <v>2022</v>
      </c>
      <c r="K21" s="117" t="s">
        <v>347</v>
      </c>
      <c r="L21" s="123" t="s">
        <v>342</v>
      </c>
      <c r="M21" s="123" t="s">
        <v>348</v>
      </c>
      <c r="N21" s="123" t="s">
        <v>345</v>
      </c>
      <c r="O21" s="123" t="s">
        <v>349</v>
      </c>
    </row>
    <row r="22" spans="1:15">
      <c r="J22" s="353" t="s">
        <v>186</v>
      </c>
      <c r="K22" s="122" t="s">
        <v>350</v>
      </c>
      <c r="L22" s="120"/>
      <c r="M22" s="120"/>
      <c r="N22" s="120"/>
      <c r="O22" s="120"/>
    </row>
    <row r="23" spans="1:15">
      <c r="J23" s="353"/>
      <c r="K23" s="122" t="s">
        <v>351</v>
      </c>
      <c r="L23" s="120"/>
      <c r="M23" s="120"/>
      <c r="N23" s="120"/>
      <c r="O23" s="120"/>
    </row>
    <row r="24" spans="1:15">
      <c r="J24" s="353"/>
      <c r="K24" s="122" t="s">
        <v>352</v>
      </c>
      <c r="L24" s="120"/>
      <c r="M24" s="120"/>
      <c r="N24" s="120"/>
      <c r="O24" s="120"/>
    </row>
    <row r="25" spans="1:15">
      <c r="J25" s="353"/>
      <c r="K25" s="122" t="s">
        <v>354</v>
      </c>
      <c r="L25" s="120"/>
      <c r="M25" s="120"/>
      <c r="N25" s="120"/>
      <c r="O25" s="120"/>
    </row>
    <row r="26" spans="1:15">
      <c r="J26" s="353"/>
      <c r="K26" s="122" t="s">
        <v>356</v>
      </c>
      <c r="L26" s="120"/>
      <c r="M26" s="120"/>
      <c r="N26" s="120"/>
      <c r="O26" s="120"/>
    </row>
    <row r="27" spans="1:15">
      <c r="J27" s="353"/>
      <c r="K27" s="122" t="s">
        <v>357</v>
      </c>
      <c r="L27" s="120"/>
      <c r="M27" s="120"/>
      <c r="N27" s="120"/>
      <c r="O27" s="120"/>
    </row>
    <row r="28" spans="1:15">
      <c r="J28" s="353"/>
      <c r="K28" s="122" t="s">
        <v>358</v>
      </c>
      <c r="L28" s="120"/>
      <c r="M28" s="120"/>
      <c r="N28" s="120"/>
      <c r="O28" s="120"/>
    </row>
    <row r="29" spans="1:15">
      <c r="J29" s="353"/>
      <c r="K29" s="122" t="s">
        <v>360</v>
      </c>
      <c r="L29" s="120"/>
      <c r="M29" s="120"/>
      <c r="N29" s="120"/>
      <c r="O29" s="120"/>
    </row>
    <row r="30" spans="1:15">
      <c r="J30" s="353"/>
      <c r="K30" s="122" t="s">
        <v>361</v>
      </c>
      <c r="L30" s="120"/>
      <c r="M30" s="120"/>
      <c r="N30" s="120"/>
      <c r="O30" s="120"/>
    </row>
    <row r="31" spans="1:15">
      <c r="J31" s="353"/>
      <c r="K31" s="122" t="s">
        <v>362</v>
      </c>
      <c r="L31" s="120"/>
      <c r="M31" s="120"/>
      <c r="N31" s="120"/>
      <c r="O31" s="120"/>
    </row>
    <row r="32" spans="1:15">
      <c r="J32" s="353"/>
      <c r="K32" s="122" t="s">
        <v>363</v>
      </c>
      <c r="L32" s="120"/>
      <c r="M32" s="120"/>
      <c r="N32" s="120"/>
      <c r="O32" s="120"/>
    </row>
    <row r="33" spans="1:15">
      <c r="J33" s="353"/>
      <c r="K33" s="122" t="s">
        <v>364</v>
      </c>
      <c r="L33" s="120"/>
      <c r="M33" s="120"/>
      <c r="N33" s="120"/>
      <c r="O33" s="120"/>
    </row>
    <row r="34" spans="1:15">
      <c r="J34" s="353"/>
      <c r="K34" s="118" t="s">
        <v>365</v>
      </c>
      <c r="L34" s="118" t="e">
        <f>AVERAGE(L22:L33)</f>
        <v>#DIV/0!</v>
      </c>
      <c r="M34" s="118">
        <f>MAX(M22:M33)</f>
        <v>0</v>
      </c>
      <c r="N34" s="118" t="e">
        <f>AVERAGE(N22:N33)</f>
        <v>#DIV/0!</v>
      </c>
      <c r="O34" s="118">
        <f>MAX(O22:O33)</f>
        <v>0</v>
      </c>
    </row>
    <row r="36" spans="1:15" ht="30">
      <c r="J36" s="117">
        <f>+A6</f>
        <v>2022</v>
      </c>
      <c r="K36" s="117" t="s">
        <v>347</v>
      </c>
      <c r="L36" s="123" t="s">
        <v>342</v>
      </c>
      <c r="M36" s="123" t="s">
        <v>348</v>
      </c>
      <c r="N36" s="123" t="s">
        <v>345</v>
      </c>
      <c r="O36" s="123" t="s">
        <v>349</v>
      </c>
    </row>
    <row r="37" spans="1:15">
      <c r="J37" s="353" t="s">
        <v>187</v>
      </c>
      <c r="K37" s="122" t="s">
        <v>350</v>
      </c>
      <c r="L37" s="120"/>
      <c r="M37" s="120"/>
      <c r="N37" s="120"/>
      <c r="O37" s="120"/>
    </row>
    <row r="38" spans="1:15">
      <c r="J38" s="353"/>
      <c r="K38" s="122" t="s">
        <v>351</v>
      </c>
      <c r="L38" s="120"/>
      <c r="M38" s="120"/>
      <c r="N38" s="120"/>
      <c r="O38" s="120"/>
    </row>
    <row r="39" spans="1:15">
      <c r="J39" s="353"/>
      <c r="K39" s="122" t="s">
        <v>352</v>
      </c>
      <c r="L39" s="120"/>
      <c r="M39" s="120"/>
      <c r="N39" s="120"/>
      <c r="O39" s="120"/>
    </row>
    <row r="40" spans="1:15">
      <c r="J40" s="353"/>
      <c r="K40" s="122" t="s">
        <v>354</v>
      </c>
      <c r="L40" s="120"/>
      <c r="M40" s="120"/>
      <c r="N40" s="120"/>
      <c r="O40" s="120"/>
    </row>
    <row r="41" spans="1:15">
      <c r="J41" s="353"/>
      <c r="K41" s="122" t="s">
        <v>356</v>
      </c>
      <c r="L41" s="120"/>
      <c r="M41" s="120"/>
      <c r="N41" s="120"/>
      <c r="O41" s="120"/>
    </row>
    <row r="42" spans="1:15">
      <c r="J42" s="353"/>
      <c r="K42" s="122" t="s">
        <v>357</v>
      </c>
      <c r="L42" s="120"/>
      <c r="M42" s="120"/>
      <c r="N42" s="120"/>
      <c r="O42" s="120"/>
    </row>
    <row r="43" spans="1:15">
      <c r="J43" s="353"/>
      <c r="K43" s="122" t="s">
        <v>358</v>
      </c>
      <c r="L43" s="120"/>
      <c r="M43" s="120"/>
      <c r="N43" s="120"/>
      <c r="O43" s="120"/>
    </row>
    <row r="44" spans="1:15">
      <c r="J44" s="353"/>
      <c r="K44" s="122" t="s">
        <v>360</v>
      </c>
      <c r="L44" s="120"/>
      <c r="M44" s="120"/>
      <c r="N44" s="120"/>
      <c r="O44" s="120"/>
    </row>
    <row r="45" spans="1:15">
      <c r="J45" s="353"/>
      <c r="K45" s="122" t="s">
        <v>361</v>
      </c>
      <c r="L45" s="120"/>
      <c r="M45" s="120"/>
      <c r="N45" s="120"/>
      <c r="O45" s="120"/>
    </row>
    <row r="46" spans="1:15">
      <c r="J46" s="353"/>
      <c r="K46" s="122" t="s">
        <v>362</v>
      </c>
      <c r="L46" s="120"/>
      <c r="M46" s="120"/>
      <c r="N46" s="120"/>
      <c r="O46" s="120"/>
    </row>
    <row r="47" spans="1:15">
      <c r="J47" s="353"/>
      <c r="K47" s="122" t="s">
        <v>363</v>
      </c>
      <c r="L47" s="120"/>
      <c r="M47" s="120"/>
      <c r="N47" s="120"/>
      <c r="O47" s="120"/>
    </row>
    <row r="48" spans="1:15" ht="15">
      <c r="A48" s="350" t="s">
        <v>261</v>
      </c>
      <c r="B48" s="351"/>
      <c r="C48" s="351"/>
      <c r="D48" s="351"/>
      <c r="E48" s="351"/>
      <c r="F48" s="351"/>
      <c r="G48" s="352"/>
      <c r="J48" s="353"/>
      <c r="K48" s="122" t="s">
        <v>364</v>
      </c>
      <c r="L48" s="120"/>
      <c r="M48" s="120"/>
      <c r="N48" s="120"/>
      <c r="O48" s="120"/>
    </row>
    <row r="49" spans="1:15">
      <c r="A49" s="341"/>
      <c r="B49" s="342"/>
      <c r="C49" s="342"/>
      <c r="D49" s="342"/>
      <c r="E49" s="342"/>
      <c r="F49" s="342"/>
      <c r="G49" s="343"/>
      <c r="J49" s="353"/>
      <c r="K49" s="118" t="s">
        <v>365</v>
      </c>
      <c r="L49" s="118" t="e">
        <f>AVERAGE(L37:L48)</f>
        <v>#DIV/0!</v>
      </c>
      <c r="M49" s="118">
        <f>MAX(M37:M48)</f>
        <v>0</v>
      </c>
      <c r="N49" s="118" t="e">
        <f>AVERAGE(N37:N48)</f>
        <v>#DIV/0!</v>
      </c>
      <c r="O49" s="118">
        <f>MAX(O37:O48)</f>
        <v>0</v>
      </c>
    </row>
    <row r="50" spans="1:15">
      <c r="A50" s="344"/>
      <c r="B50" s="345"/>
      <c r="C50" s="345"/>
      <c r="D50" s="345"/>
      <c r="E50" s="345"/>
      <c r="F50" s="345"/>
      <c r="G50" s="346"/>
    </row>
    <row r="51" spans="1:15" ht="30">
      <c r="A51" s="344"/>
      <c r="B51" s="345"/>
      <c r="C51" s="345"/>
      <c r="D51" s="345"/>
      <c r="E51" s="345"/>
      <c r="F51" s="345"/>
      <c r="G51" s="346"/>
      <c r="J51" s="117">
        <f>+A6</f>
        <v>2022</v>
      </c>
      <c r="K51" s="117" t="s">
        <v>347</v>
      </c>
      <c r="L51" s="123" t="s">
        <v>342</v>
      </c>
      <c r="M51" s="123" t="s">
        <v>348</v>
      </c>
      <c r="N51" s="123" t="s">
        <v>345</v>
      </c>
      <c r="O51" s="123" t="s">
        <v>349</v>
      </c>
    </row>
    <row r="52" spans="1:15">
      <c r="A52" s="347"/>
      <c r="B52" s="348"/>
      <c r="C52" s="348"/>
      <c r="D52" s="348"/>
      <c r="E52" s="348"/>
      <c r="F52" s="348"/>
      <c r="G52" s="349"/>
      <c r="J52" s="353" t="s">
        <v>188</v>
      </c>
      <c r="K52" s="122" t="s">
        <v>350</v>
      </c>
      <c r="L52" s="120"/>
      <c r="M52" s="120"/>
      <c r="N52" s="120"/>
      <c r="O52" s="120"/>
    </row>
    <row r="53" spans="1:15">
      <c r="J53" s="353"/>
      <c r="K53" s="122" t="s">
        <v>351</v>
      </c>
      <c r="L53" s="120"/>
      <c r="M53" s="120"/>
      <c r="N53" s="120"/>
      <c r="O53" s="120"/>
    </row>
    <row r="54" spans="1:15">
      <c r="J54" s="353"/>
      <c r="K54" s="122" t="s">
        <v>352</v>
      </c>
      <c r="L54" s="120"/>
      <c r="M54" s="120"/>
      <c r="N54" s="120"/>
      <c r="O54" s="120"/>
    </row>
    <row r="55" spans="1:15">
      <c r="J55" s="353"/>
      <c r="K55" s="122" t="s">
        <v>354</v>
      </c>
      <c r="L55" s="120"/>
      <c r="M55" s="120"/>
      <c r="N55" s="120"/>
      <c r="O55" s="120"/>
    </row>
    <row r="56" spans="1:15">
      <c r="J56" s="353"/>
      <c r="K56" s="122" t="s">
        <v>356</v>
      </c>
      <c r="L56" s="120"/>
      <c r="M56" s="120"/>
      <c r="N56" s="120"/>
      <c r="O56" s="120"/>
    </row>
    <row r="57" spans="1:15">
      <c r="J57" s="353"/>
      <c r="K57" s="122" t="s">
        <v>357</v>
      </c>
      <c r="L57" s="120"/>
      <c r="M57" s="120"/>
      <c r="N57" s="120"/>
      <c r="O57" s="120"/>
    </row>
    <row r="58" spans="1:15">
      <c r="J58" s="353"/>
      <c r="K58" s="122" t="s">
        <v>358</v>
      </c>
      <c r="L58" s="120"/>
      <c r="M58" s="120"/>
      <c r="N58" s="120"/>
      <c r="O58" s="120"/>
    </row>
    <row r="59" spans="1:15">
      <c r="J59" s="353"/>
      <c r="K59" s="122" t="s">
        <v>360</v>
      </c>
      <c r="L59" s="120"/>
      <c r="M59" s="120"/>
      <c r="N59" s="120"/>
      <c r="O59" s="120"/>
    </row>
    <row r="60" spans="1:15">
      <c r="J60" s="353"/>
      <c r="K60" s="122" t="s">
        <v>361</v>
      </c>
      <c r="L60" s="120"/>
      <c r="M60" s="120"/>
      <c r="N60" s="120"/>
      <c r="O60" s="120"/>
    </row>
    <row r="61" spans="1:15">
      <c r="J61" s="353"/>
      <c r="K61" s="122" t="s">
        <v>362</v>
      </c>
      <c r="L61" s="120"/>
      <c r="M61" s="120"/>
      <c r="N61" s="120"/>
      <c r="O61" s="120"/>
    </row>
    <row r="62" spans="1:15">
      <c r="J62" s="353"/>
      <c r="K62" s="122" t="s">
        <v>363</v>
      </c>
      <c r="L62" s="120"/>
      <c r="M62" s="120"/>
      <c r="N62" s="120"/>
      <c r="O62" s="120"/>
    </row>
    <row r="63" spans="1:15">
      <c r="J63" s="353"/>
      <c r="K63" s="122" t="s">
        <v>364</v>
      </c>
      <c r="L63" s="120"/>
      <c r="M63" s="120"/>
      <c r="N63" s="120"/>
      <c r="O63" s="120"/>
    </row>
    <row r="64" spans="1:15">
      <c r="J64" s="353"/>
      <c r="K64" s="118" t="s">
        <v>365</v>
      </c>
      <c r="L64" s="118" t="e">
        <f>AVERAGE(L52:L63)</f>
        <v>#DIV/0!</v>
      </c>
      <c r="M64" s="118">
        <f>MAX(M52:M63)</f>
        <v>0</v>
      </c>
      <c r="N64" s="118" t="e">
        <f>AVERAGE(N52:N63)</f>
        <v>#DIV/0!</v>
      </c>
      <c r="O64" s="118">
        <f>MAX(O52:O63)</f>
        <v>0</v>
      </c>
    </row>
    <row r="66" spans="10:15" ht="30">
      <c r="J66" s="117">
        <f>+A6</f>
        <v>2022</v>
      </c>
      <c r="K66" s="117" t="s">
        <v>347</v>
      </c>
      <c r="L66" s="123" t="s">
        <v>342</v>
      </c>
      <c r="M66" s="123" t="s">
        <v>348</v>
      </c>
      <c r="N66" s="123" t="s">
        <v>345</v>
      </c>
      <c r="O66" s="123" t="s">
        <v>349</v>
      </c>
    </row>
    <row r="67" spans="10:15">
      <c r="J67" s="353" t="s">
        <v>189</v>
      </c>
      <c r="K67" s="122" t="s">
        <v>350</v>
      </c>
      <c r="L67" s="120"/>
      <c r="M67" s="120"/>
      <c r="N67" s="120"/>
      <c r="O67" s="120"/>
    </row>
    <row r="68" spans="10:15">
      <c r="J68" s="353"/>
      <c r="K68" s="122" t="s">
        <v>351</v>
      </c>
      <c r="L68" s="120"/>
      <c r="M68" s="120"/>
      <c r="N68" s="120"/>
      <c r="O68" s="120"/>
    </row>
    <row r="69" spans="10:15">
      <c r="J69" s="353"/>
      <c r="K69" s="122" t="s">
        <v>352</v>
      </c>
      <c r="L69" s="120"/>
      <c r="M69" s="120"/>
      <c r="N69" s="120"/>
      <c r="O69" s="120"/>
    </row>
    <row r="70" spans="10:15">
      <c r="J70" s="353"/>
      <c r="K70" s="122" t="s">
        <v>354</v>
      </c>
      <c r="L70" s="120"/>
      <c r="M70" s="120"/>
      <c r="N70" s="120"/>
      <c r="O70" s="120"/>
    </row>
    <row r="71" spans="10:15">
      <c r="J71" s="353"/>
      <c r="K71" s="122" t="s">
        <v>356</v>
      </c>
      <c r="L71" s="120"/>
      <c r="M71" s="120"/>
      <c r="N71" s="120"/>
      <c r="O71" s="120"/>
    </row>
    <row r="72" spans="10:15">
      <c r="J72" s="353"/>
      <c r="K72" s="122" t="s">
        <v>357</v>
      </c>
      <c r="L72" s="120"/>
      <c r="M72" s="120"/>
      <c r="N72" s="120"/>
      <c r="O72" s="120"/>
    </row>
    <row r="73" spans="10:15">
      <c r="J73" s="353"/>
      <c r="K73" s="122" t="s">
        <v>358</v>
      </c>
      <c r="L73" s="120"/>
      <c r="M73" s="120"/>
      <c r="N73" s="120"/>
      <c r="O73" s="120"/>
    </row>
    <row r="74" spans="10:15">
      <c r="J74" s="353"/>
      <c r="K74" s="122" t="s">
        <v>360</v>
      </c>
      <c r="L74" s="120"/>
      <c r="M74" s="120"/>
      <c r="N74" s="120"/>
      <c r="O74" s="120"/>
    </row>
    <row r="75" spans="10:15">
      <c r="J75" s="353"/>
      <c r="K75" s="122" t="s">
        <v>361</v>
      </c>
      <c r="L75" s="120"/>
      <c r="M75" s="120"/>
      <c r="N75" s="120"/>
      <c r="O75" s="120"/>
    </row>
    <row r="76" spans="10:15">
      <c r="J76" s="353"/>
      <c r="K76" s="122" t="s">
        <v>362</v>
      </c>
      <c r="L76" s="120"/>
      <c r="M76" s="120"/>
      <c r="N76" s="120"/>
      <c r="O76" s="120"/>
    </row>
    <row r="77" spans="10:15">
      <c r="J77" s="353"/>
      <c r="K77" s="122" t="s">
        <v>363</v>
      </c>
      <c r="L77" s="120"/>
      <c r="M77" s="120"/>
      <c r="N77" s="120"/>
      <c r="O77" s="120"/>
    </row>
    <row r="78" spans="10:15">
      <c r="J78" s="353"/>
      <c r="K78" s="122" t="s">
        <v>364</v>
      </c>
      <c r="L78" s="120"/>
      <c r="M78" s="120"/>
      <c r="N78" s="120"/>
      <c r="O78" s="120"/>
    </row>
    <row r="79" spans="10:15">
      <c r="J79" s="353"/>
      <c r="K79" s="118" t="s">
        <v>365</v>
      </c>
      <c r="L79" s="118" t="e">
        <f>AVERAGE(L67:L78)</f>
        <v>#DIV/0!</v>
      </c>
      <c r="M79" s="118">
        <f>MAX(M67:M78)</f>
        <v>0</v>
      </c>
      <c r="N79" s="118" t="e">
        <f>AVERAGE(N67:N78)</f>
        <v>#DIV/0!</v>
      </c>
      <c r="O79" s="118">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92D050"/>
    <pageSetUpPr fitToPage="1"/>
  </sheetPr>
  <dimension ref="A1:U79"/>
  <sheetViews>
    <sheetView showGridLines="0" topLeftCell="A16" zoomScaleNormal="100" workbookViewId="0">
      <selection activeCell="A49" sqref="A49:H52"/>
    </sheetView>
  </sheetViews>
  <sheetFormatPr defaultColWidth="9.42578125" defaultRowHeight="14.25"/>
  <cols>
    <col min="1" max="1" width="14" style="3" customWidth="1"/>
    <col min="2" max="2" width="12.5703125" style="72" customWidth="1"/>
    <col min="3" max="3" width="15.42578125" style="72" customWidth="1"/>
    <col min="4" max="4" width="17.5703125" style="72" customWidth="1"/>
    <col min="5" max="5" width="14.5703125" style="72" customWidth="1"/>
    <col min="6" max="6" width="11.5703125" style="72" customWidth="1"/>
    <col min="7" max="7" width="15" style="72" customWidth="1"/>
    <col min="8" max="8" width="14.5703125" style="72" customWidth="1"/>
    <col min="9" max="12" width="9.42578125" style="3"/>
    <col min="13" max="13" width="15.42578125" style="3" customWidth="1"/>
    <col min="14" max="14" width="17.5703125" style="3" customWidth="1"/>
    <col min="15" max="15" width="17.42578125" style="3" bestFit="1" customWidth="1"/>
    <col min="16" max="16" width="13.5703125" style="3" customWidth="1"/>
    <col min="17" max="17" width="15" style="3" customWidth="1"/>
    <col min="18" max="20" width="9.42578125" style="3"/>
    <col min="21" max="21" width="22.42578125" style="3" customWidth="1"/>
    <col min="22" max="16384" width="9.42578125" style="3"/>
  </cols>
  <sheetData>
    <row r="1" spans="1:21" ht="15">
      <c r="A1" s="2" t="str">
        <f>+'Cover Page'!$B$29</f>
        <v>Annual Performance Report 2022</v>
      </c>
      <c r="B1" s="2"/>
      <c r="C1" s="2"/>
      <c r="D1" s="2"/>
      <c r="E1" s="2" t="str">
        <f>+'Cover Page'!$B$33</f>
        <v>Hillingdon Clinical Waste Incinerator</v>
      </c>
    </row>
    <row r="3" spans="1:21" ht="15">
      <c r="A3" s="116" t="s">
        <v>381</v>
      </c>
      <c r="E3" s="134" t="s">
        <v>334</v>
      </c>
      <c r="H3" s="138" t="s">
        <v>382</v>
      </c>
      <c r="J3" s="11" t="str">
        <f>+A3</f>
        <v>Monitoring of Carbon Monoxide (10-minute avg)</v>
      </c>
      <c r="L3" s="11"/>
      <c r="O3" s="11" t="s">
        <v>336</v>
      </c>
      <c r="Q3" s="135" t="s">
        <v>1</v>
      </c>
      <c r="S3" s="137" t="s">
        <v>1</v>
      </c>
      <c r="T3" s="132"/>
      <c r="U3" s="132"/>
    </row>
    <row r="4" spans="1:21" ht="14.1" customHeight="1">
      <c r="S4" s="332" t="s">
        <v>383</v>
      </c>
      <c r="T4" s="332"/>
      <c r="U4" s="332"/>
    </row>
    <row r="5" spans="1:21" ht="17.25">
      <c r="A5" s="124" t="s">
        <v>338</v>
      </c>
      <c r="B5" s="340" t="s">
        <v>384</v>
      </c>
      <c r="C5" s="340"/>
      <c r="D5" s="340"/>
      <c r="E5" s="340"/>
      <c r="F5" s="340" t="s">
        <v>340</v>
      </c>
      <c r="G5" s="340"/>
      <c r="H5" s="340"/>
      <c r="K5" s="355"/>
      <c r="L5" s="355"/>
      <c r="M5" s="355"/>
      <c r="N5" s="355"/>
      <c r="O5" s="355"/>
      <c r="P5" s="355"/>
      <c r="Q5" s="355"/>
      <c r="S5" s="332"/>
      <c r="T5" s="332"/>
      <c r="U5" s="332"/>
    </row>
    <row r="6" spans="1:21" s="114" customFormat="1" ht="37.5" customHeight="1">
      <c r="A6" s="121">
        <f>+'Cover Page'!C39</f>
        <v>2022</v>
      </c>
      <c r="B6" s="110" t="s">
        <v>385</v>
      </c>
      <c r="C6" s="110" t="s">
        <v>386</v>
      </c>
      <c r="D6" s="110" t="s">
        <v>387</v>
      </c>
      <c r="E6" s="110" t="s">
        <v>388</v>
      </c>
      <c r="F6" s="110" t="s">
        <v>380</v>
      </c>
      <c r="G6" s="110" t="s">
        <v>345</v>
      </c>
      <c r="H6" s="110" t="s">
        <v>346</v>
      </c>
      <c r="I6" s="115"/>
      <c r="K6" s="117">
        <f>+A6</f>
        <v>2022</v>
      </c>
      <c r="L6" s="117" t="s">
        <v>347</v>
      </c>
      <c r="M6" s="110" t="s">
        <v>386</v>
      </c>
      <c r="N6" s="110" t="s">
        <v>387</v>
      </c>
      <c r="O6" s="110" t="s">
        <v>388</v>
      </c>
      <c r="P6" s="123" t="s">
        <v>345</v>
      </c>
      <c r="Q6" s="123" t="s">
        <v>349</v>
      </c>
      <c r="S6" s="332"/>
      <c r="T6" s="332"/>
      <c r="U6" s="332"/>
    </row>
    <row r="7" spans="1:21">
      <c r="A7" s="122" t="s">
        <v>350</v>
      </c>
      <c r="B7" s="125">
        <v>150</v>
      </c>
      <c r="C7" s="120"/>
      <c r="D7" s="120"/>
      <c r="E7" s="120"/>
      <c r="F7" s="125">
        <v>50</v>
      </c>
      <c r="G7" s="120"/>
      <c r="H7" s="120"/>
      <c r="K7" s="353" t="s">
        <v>185</v>
      </c>
      <c r="L7" s="122" t="s">
        <v>350</v>
      </c>
      <c r="M7" s="120"/>
      <c r="N7" s="120"/>
      <c r="O7" s="120"/>
      <c r="P7" s="120"/>
      <c r="Q7" s="120"/>
      <c r="S7" s="332"/>
      <c r="T7" s="332"/>
      <c r="U7" s="332"/>
    </row>
    <row r="8" spans="1:21">
      <c r="A8" s="122" t="s">
        <v>351</v>
      </c>
      <c r="B8" s="119">
        <f>+B7</f>
        <v>150</v>
      </c>
      <c r="C8" s="120"/>
      <c r="D8" s="120"/>
      <c r="E8" s="120"/>
      <c r="F8" s="119">
        <f>+F7</f>
        <v>50</v>
      </c>
      <c r="G8" s="120"/>
      <c r="H8" s="120"/>
      <c r="K8" s="353"/>
      <c r="L8" s="122" t="s">
        <v>351</v>
      </c>
      <c r="M8" s="120"/>
      <c r="N8" s="120"/>
      <c r="O8" s="120"/>
      <c r="P8" s="120"/>
      <c r="Q8" s="120"/>
      <c r="S8" s="332"/>
      <c r="T8" s="332"/>
      <c r="U8" s="332"/>
    </row>
    <row r="9" spans="1:21" ht="15">
      <c r="A9" s="122" t="s">
        <v>352</v>
      </c>
      <c r="B9" s="119">
        <f t="shared" ref="B9:B18" si="0">+B8</f>
        <v>150</v>
      </c>
      <c r="C9" s="120"/>
      <c r="D9" s="120"/>
      <c r="E9" s="120"/>
      <c r="F9" s="119">
        <f t="shared" ref="F9:F18" si="1">+F8</f>
        <v>50</v>
      </c>
      <c r="G9" s="120"/>
      <c r="H9" s="120"/>
      <c r="K9" s="353"/>
      <c r="L9" s="122" t="s">
        <v>352</v>
      </c>
      <c r="M9" s="120"/>
      <c r="N9" s="120"/>
      <c r="O9" s="120"/>
      <c r="P9" s="120"/>
      <c r="Q9" s="120"/>
      <c r="S9" s="136" t="s">
        <v>389</v>
      </c>
    </row>
    <row r="10" spans="1:21">
      <c r="A10" s="122" t="s">
        <v>354</v>
      </c>
      <c r="B10" s="119">
        <f t="shared" si="0"/>
        <v>150</v>
      </c>
      <c r="C10" s="120"/>
      <c r="D10" s="120"/>
      <c r="E10" s="120"/>
      <c r="F10" s="119">
        <f t="shared" si="1"/>
        <v>50</v>
      </c>
      <c r="G10" s="120"/>
      <c r="H10" s="120"/>
      <c r="K10" s="353"/>
      <c r="L10" s="122" t="s">
        <v>354</v>
      </c>
      <c r="M10" s="120"/>
      <c r="N10" s="120"/>
      <c r="O10" s="120"/>
      <c r="P10" s="120"/>
      <c r="Q10" s="120"/>
      <c r="S10" s="354" t="s">
        <v>390</v>
      </c>
      <c r="T10" s="354"/>
      <c r="U10" s="354"/>
    </row>
    <row r="11" spans="1:21">
      <c r="A11" s="122" t="s">
        <v>356</v>
      </c>
      <c r="B11" s="119">
        <f t="shared" si="0"/>
        <v>150</v>
      </c>
      <c r="C11" s="120"/>
      <c r="D11" s="120"/>
      <c r="E11" s="120"/>
      <c r="F11" s="119">
        <f t="shared" si="1"/>
        <v>50</v>
      </c>
      <c r="G11" s="120"/>
      <c r="H11" s="120"/>
      <c r="K11" s="353"/>
      <c r="L11" s="122" t="s">
        <v>356</v>
      </c>
      <c r="M11" s="120"/>
      <c r="N11" s="120"/>
      <c r="O11" s="120"/>
      <c r="P11" s="120"/>
      <c r="Q11" s="120"/>
      <c r="S11" s="354"/>
      <c r="T11" s="354"/>
      <c r="U11" s="354"/>
    </row>
    <row r="12" spans="1:21">
      <c r="A12" s="122" t="s">
        <v>357</v>
      </c>
      <c r="B12" s="119">
        <f t="shared" si="0"/>
        <v>150</v>
      </c>
      <c r="C12" s="120"/>
      <c r="D12" s="120"/>
      <c r="E12" s="120"/>
      <c r="F12" s="119">
        <f t="shared" si="1"/>
        <v>50</v>
      </c>
      <c r="G12" s="120"/>
      <c r="H12" s="120"/>
      <c r="K12" s="353"/>
      <c r="L12" s="122" t="s">
        <v>357</v>
      </c>
      <c r="M12" s="120"/>
      <c r="N12" s="120"/>
      <c r="O12" s="120"/>
      <c r="P12" s="120"/>
      <c r="Q12" s="120"/>
      <c r="S12" s="354"/>
      <c r="T12" s="354"/>
      <c r="U12" s="354"/>
    </row>
    <row r="13" spans="1:21">
      <c r="A13" s="122" t="s">
        <v>358</v>
      </c>
      <c r="B13" s="119">
        <f t="shared" si="0"/>
        <v>150</v>
      </c>
      <c r="C13" s="120"/>
      <c r="D13" s="120"/>
      <c r="E13" s="120"/>
      <c r="F13" s="119">
        <f t="shared" si="1"/>
        <v>50</v>
      </c>
      <c r="G13" s="120"/>
      <c r="H13" s="120"/>
      <c r="K13" s="353"/>
      <c r="L13" s="122" t="s">
        <v>358</v>
      </c>
      <c r="M13" s="120"/>
      <c r="N13" s="120"/>
      <c r="O13" s="120"/>
      <c r="P13" s="120"/>
      <c r="Q13" s="120"/>
      <c r="S13" s="354" t="s">
        <v>391</v>
      </c>
      <c r="T13" s="354"/>
      <c r="U13" s="354"/>
    </row>
    <row r="14" spans="1:21">
      <c r="A14" s="122" t="s">
        <v>360</v>
      </c>
      <c r="B14" s="119">
        <f t="shared" si="0"/>
        <v>150</v>
      </c>
      <c r="C14" s="120"/>
      <c r="D14" s="120"/>
      <c r="E14" s="120"/>
      <c r="F14" s="119">
        <f t="shared" si="1"/>
        <v>50</v>
      </c>
      <c r="G14" s="120"/>
      <c r="H14" s="120"/>
      <c r="K14" s="353"/>
      <c r="L14" s="122" t="s">
        <v>360</v>
      </c>
      <c r="M14" s="120"/>
      <c r="N14" s="120"/>
      <c r="O14" s="120"/>
      <c r="P14" s="120"/>
      <c r="Q14" s="120"/>
      <c r="S14" s="354"/>
      <c r="T14" s="354"/>
      <c r="U14" s="354"/>
    </row>
    <row r="15" spans="1:21">
      <c r="A15" s="122" t="s">
        <v>361</v>
      </c>
      <c r="B15" s="119">
        <f t="shared" si="0"/>
        <v>150</v>
      </c>
      <c r="C15" s="120"/>
      <c r="D15" s="120"/>
      <c r="E15" s="120"/>
      <c r="F15" s="119">
        <f t="shared" si="1"/>
        <v>50</v>
      </c>
      <c r="G15" s="120"/>
      <c r="H15" s="120"/>
      <c r="K15" s="353"/>
      <c r="L15" s="122" t="s">
        <v>361</v>
      </c>
      <c r="M15" s="120"/>
      <c r="N15" s="120"/>
      <c r="O15" s="120"/>
      <c r="P15" s="120"/>
      <c r="Q15" s="120"/>
      <c r="S15" s="354"/>
      <c r="T15" s="354"/>
      <c r="U15" s="354"/>
    </row>
    <row r="16" spans="1:21">
      <c r="A16" s="122" t="s">
        <v>362</v>
      </c>
      <c r="B16" s="119">
        <f t="shared" si="0"/>
        <v>150</v>
      </c>
      <c r="C16" s="120"/>
      <c r="D16" s="120"/>
      <c r="E16" s="120"/>
      <c r="F16" s="119">
        <f t="shared" si="1"/>
        <v>50</v>
      </c>
      <c r="G16" s="120"/>
      <c r="H16" s="120"/>
      <c r="K16" s="353"/>
      <c r="L16" s="122" t="s">
        <v>362</v>
      </c>
      <c r="M16" s="120"/>
      <c r="N16" s="120"/>
      <c r="O16" s="120"/>
      <c r="P16" s="120"/>
      <c r="Q16" s="120"/>
      <c r="S16" s="354"/>
      <c r="T16" s="354"/>
      <c r="U16" s="354"/>
    </row>
    <row r="17" spans="1:17">
      <c r="A17" s="122" t="s">
        <v>363</v>
      </c>
      <c r="B17" s="119">
        <f t="shared" si="0"/>
        <v>150</v>
      </c>
      <c r="C17" s="120"/>
      <c r="D17" s="120"/>
      <c r="E17" s="120"/>
      <c r="F17" s="119">
        <f t="shared" si="1"/>
        <v>50</v>
      </c>
      <c r="G17" s="120"/>
      <c r="H17" s="120"/>
      <c r="K17" s="353"/>
      <c r="L17" s="122" t="s">
        <v>363</v>
      </c>
      <c r="M17" s="120"/>
      <c r="N17" s="120"/>
      <c r="O17" s="120"/>
      <c r="P17" s="120"/>
      <c r="Q17" s="120"/>
    </row>
    <row r="18" spans="1:17">
      <c r="A18" s="122" t="s">
        <v>364</v>
      </c>
      <c r="B18" s="119">
        <f t="shared" si="0"/>
        <v>150</v>
      </c>
      <c r="C18" s="120"/>
      <c r="D18" s="120"/>
      <c r="E18" s="120"/>
      <c r="F18" s="119">
        <f t="shared" si="1"/>
        <v>50</v>
      </c>
      <c r="G18" s="120"/>
      <c r="H18" s="120"/>
      <c r="K18" s="353"/>
      <c r="L18" s="122" t="s">
        <v>364</v>
      </c>
      <c r="M18" s="120"/>
      <c r="N18" s="120"/>
      <c r="O18" s="120"/>
      <c r="P18" s="120"/>
      <c r="Q18" s="120"/>
    </row>
    <row r="19" spans="1:17">
      <c r="K19" s="353"/>
      <c r="L19" s="118" t="s">
        <v>365</v>
      </c>
      <c r="M19" s="118" t="e">
        <f>AVERAGE(M7:M18)</f>
        <v>#DIV/0!</v>
      </c>
      <c r="N19" s="118"/>
      <c r="O19" s="118">
        <f>MAX(O7:O18)</f>
        <v>0</v>
      </c>
      <c r="P19" s="118" t="e">
        <f>AVERAGE(P7:P18)</f>
        <v>#DIV/0!</v>
      </c>
      <c r="Q19" s="118">
        <f>MAX(Q7:Q18)</f>
        <v>0</v>
      </c>
    </row>
    <row r="21" spans="1:17" ht="30">
      <c r="K21" s="117">
        <f>+A6</f>
        <v>2022</v>
      </c>
      <c r="L21" s="117" t="s">
        <v>347</v>
      </c>
      <c r="M21" s="110" t="s">
        <v>386</v>
      </c>
      <c r="N21" s="110" t="s">
        <v>387</v>
      </c>
      <c r="O21" s="110" t="s">
        <v>388</v>
      </c>
      <c r="P21" s="123" t="s">
        <v>345</v>
      </c>
      <c r="Q21" s="123" t="s">
        <v>349</v>
      </c>
    </row>
    <row r="22" spans="1:17">
      <c r="K22" s="353" t="s">
        <v>186</v>
      </c>
      <c r="L22" s="122" t="s">
        <v>350</v>
      </c>
      <c r="M22" s="120"/>
      <c r="N22" s="120"/>
      <c r="O22" s="120"/>
      <c r="P22" s="120"/>
      <c r="Q22" s="120"/>
    </row>
    <row r="23" spans="1:17">
      <c r="K23" s="353"/>
      <c r="L23" s="122" t="s">
        <v>351</v>
      </c>
      <c r="M23" s="120"/>
      <c r="N23" s="120"/>
      <c r="O23" s="120"/>
      <c r="P23" s="120"/>
      <c r="Q23" s="120"/>
    </row>
    <row r="24" spans="1:17">
      <c r="K24" s="353"/>
      <c r="L24" s="122" t="s">
        <v>352</v>
      </c>
      <c r="M24" s="120"/>
      <c r="N24" s="120"/>
      <c r="O24" s="120"/>
      <c r="P24" s="120"/>
      <c r="Q24" s="120"/>
    </row>
    <row r="25" spans="1:17">
      <c r="K25" s="353"/>
      <c r="L25" s="122" t="s">
        <v>354</v>
      </c>
      <c r="M25" s="120"/>
      <c r="N25" s="120"/>
      <c r="O25" s="120"/>
      <c r="P25" s="120"/>
      <c r="Q25" s="120"/>
    </row>
    <row r="26" spans="1:17">
      <c r="K26" s="353"/>
      <c r="L26" s="122" t="s">
        <v>356</v>
      </c>
      <c r="M26" s="120"/>
      <c r="N26" s="120"/>
      <c r="O26" s="120"/>
      <c r="P26" s="120"/>
      <c r="Q26" s="120"/>
    </row>
    <row r="27" spans="1:17">
      <c r="K27" s="353"/>
      <c r="L27" s="122" t="s">
        <v>357</v>
      </c>
      <c r="M27" s="120"/>
      <c r="N27" s="120"/>
      <c r="O27" s="120"/>
      <c r="P27" s="120"/>
      <c r="Q27" s="120"/>
    </row>
    <row r="28" spans="1:17">
      <c r="K28" s="353"/>
      <c r="L28" s="122" t="s">
        <v>358</v>
      </c>
      <c r="M28" s="120"/>
      <c r="N28" s="120"/>
      <c r="O28" s="120"/>
      <c r="P28" s="120"/>
      <c r="Q28" s="120"/>
    </row>
    <row r="29" spans="1:17">
      <c r="K29" s="353"/>
      <c r="L29" s="122" t="s">
        <v>360</v>
      </c>
      <c r="M29" s="120"/>
      <c r="N29" s="120"/>
      <c r="O29" s="120"/>
      <c r="P29" s="120"/>
      <c r="Q29" s="120"/>
    </row>
    <row r="30" spans="1:17">
      <c r="K30" s="353"/>
      <c r="L30" s="122" t="s">
        <v>361</v>
      </c>
      <c r="M30" s="120"/>
      <c r="N30" s="120"/>
      <c r="O30" s="120"/>
      <c r="P30" s="120"/>
      <c r="Q30" s="120"/>
    </row>
    <row r="31" spans="1:17">
      <c r="K31" s="353"/>
      <c r="L31" s="122" t="s">
        <v>362</v>
      </c>
      <c r="M31" s="120"/>
      <c r="N31" s="120"/>
      <c r="O31" s="120"/>
      <c r="P31" s="120"/>
      <c r="Q31" s="120"/>
    </row>
    <row r="32" spans="1:17">
      <c r="K32" s="353"/>
      <c r="L32" s="122" t="s">
        <v>363</v>
      </c>
      <c r="M32" s="120"/>
      <c r="N32" s="120"/>
      <c r="O32" s="120"/>
      <c r="P32" s="120"/>
      <c r="Q32" s="120"/>
    </row>
    <row r="33" spans="1:17">
      <c r="K33" s="353"/>
      <c r="L33" s="122" t="s">
        <v>364</v>
      </c>
      <c r="M33" s="120"/>
      <c r="N33" s="120"/>
      <c r="O33" s="120"/>
      <c r="P33" s="120"/>
      <c r="Q33" s="120"/>
    </row>
    <row r="34" spans="1:17">
      <c r="K34" s="353"/>
      <c r="L34" s="118" t="s">
        <v>365</v>
      </c>
      <c r="M34" s="118" t="e">
        <f>AVERAGE(M22:M33)</f>
        <v>#DIV/0!</v>
      </c>
      <c r="N34" s="118"/>
      <c r="O34" s="118">
        <f>MAX(O22:O33)</f>
        <v>0</v>
      </c>
      <c r="P34" s="118" t="e">
        <f>AVERAGE(P22:P33)</f>
        <v>#DIV/0!</v>
      </c>
      <c r="Q34" s="118">
        <f>MAX(Q22:Q33)</f>
        <v>0</v>
      </c>
    </row>
    <row r="36" spans="1:17" ht="30">
      <c r="K36" s="117">
        <f>+A6</f>
        <v>2022</v>
      </c>
      <c r="L36" s="117" t="s">
        <v>347</v>
      </c>
      <c r="M36" s="110" t="s">
        <v>386</v>
      </c>
      <c r="N36" s="110" t="s">
        <v>387</v>
      </c>
      <c r="O36" s="110" t="s">
        <v>388</v>
      </c>
      <c r="P36" s="123" t="s">
        <v>345</v>
      </c>
      <c r="Q36" s="123" t="s">
        <v>349</v>
      </c>
    </row>
    <row r="37" spans="1:17">
      <c r="K37" s="353" t="s">
        <v>187</v>
      </c>
      <c r="L37" s="122" t="s">
        <v>350</v>
      </c>
      <c r="M37" s="120"/>
      <c r="N37" s="120"/>
      <c r="O37" s="120"/>
      <c r="P37" s="120"/>
      <c r="Q37" s="120"/>
    </row>
    <row r="38" spans="1:17">
      <c r="K38" s="353"/>
      <c r="L38" s="122" t="s">
        <v>351</v>
      </c>
      <c r="M38" s="120"/>
      <c r="N38" s="120"/>
      <c r="O38" s="120"/>
      <c r="P38" s="120"/>
      <c r="Q38" s="120"/>
    </row>
    <row r="39" spans="1:17">
      <c r="K39" s="353"/>
      <c r="L39" s="122" t="s">
        <v>352</v>
      </c>
      <c r="M39" s="120"/>
      <c r="N39" s="120"/>
      <c r="O39" s="120"/>
      <c r="P39" s="120"/>
      <c r="Q39" s="120"/>
    </row>
    <row r="40" spans="1:17">
      <c r="K40" s="353"/>
      <c r="L40" s="122" t="s">
        <v>354</v>
      </c>
      <c r="M40" s="120"/>
      <c r="N40" s="120"/>
      <c r="O40" s="120"/>
      <c r="P40" s="120"/>
      <c r="Q40" s="120"/>
    </row>
    <row r="41" spans="1:17">
      <c r="K41" s="353"/>
      <c r="L41" s="122" t="s">
        <v>356</v>
      </c>
      <c r="M41" s="120"/>
      <c r="N41" s="120"/>
      <c r="O41" s="120"/>
      <c r="P41" s="120"/>
      <c r="Q41" s="120"/>
    </row>
    <row r="42" spans="1:17">
      <c r="K42" s="353"/>
      <c r="L42" s="122" t="s">
        <v>357</v>
      </c>
      <c r="M42" s="120"/>
      <c r="N42" s="120"/>
      <c r="O42" s="120"/>
      <c r="P42" s="120"/>
      <c r="Q42" s="120"/>
    </row>
    <row r="43" spans="1:17">
      <c r="K43" s="353"/>
      <c r="L43" s="122" t="s">
        <v>358</v>
      </c>
      <c r="M43" s="120"/>
      <c r="N43" s="120"/>
      <c r="O43" s="120"/>
      <c r="P43" s="120"/>
      <c r="Q43" s="120"/>
    </row>
    <row r="44" spans="1:17">
      <c r="K44" s="353"/>
      <c r="L44" s="122" t="s">
        <v>360</v>
      </c>
      <c r="M44" s="120"/>
      <c r="N44" s="120"/>
      <c r="O44" s="120"/>
      <c r="P44" s="120"/>
      <c r="Q44" s="120"/>
    </row>
    <row r="45" spans="1:17">
      <c r="K45" s="353"/>
      <c r="L45" s="122" t="s">
        <v>361</v>
      </c>
      <c r="M45" s="120"/>
      <c r="N45" s="120"/>
      <c r="O45" s="120"/>
      <c r="P45" s="120"/>
      <c r="Q45" s="120"/>
    </row>
    <row r="46" spans="1:17">
      <c r="K46" s="353"/>
      <c r="L46" s="122" t="s">
        <v>362</v>
      </c>
      <c r="M46" s="120"/>
      <c r="N46" s="120"/>
      <c r="O46" s="120"/>
      <c r="P46" s="120"/>
      <c r="Q46" s="120"/>
    </row>
    <row r="47" spans="1:17">
      <c r="K47" s="353"/>
      <c r="L47" s="122" t="s">
        <v>363</v>
      </c>
      <c r="M47" s="120"/>
      <c r="N47" s="120"/>
      <c r="O47" s="120"/>
      <c r="P47" s="120"/>
      <c r="Q47" s="120"/>
    </row>
    <row r="48" spans="1:17" ht="15">
      <c r="A48" s="350" t="s">
        <v>261</v>
      </c>
      <c r="B48" s="351"/>
      <c r="C48" s="351"/>
      <c r="D48" s="351"/>
      <c r="E48" s="351"/>
      <c r="F48" s="351"/>
      <c r="G48" s="351"/>
      <c r="H48" s="352"/>
      <c r="K48" s="353"/>
      <c r="L48" s="122" t="s">
        <v>364</v>
      </c>
      <c r="M48" s="120"/>
      <c r="N48" s="120"/>
      <c r="O48" s="120"/>
      <c r="P48" s="120"/>
      <c r="Q48" s="120"/>
    </row>
    <row r="49" spans="1:17">
      <c r="A49" s="356" t="s">
        <v>392</v>
      </c>
      <c r="B49" s="357"/>
      <c r="C49" s="357"/>
      <c r="D49" s="357"/>
      <c r="E49" s="357"/>
      <c r="F49" s="357"/>
      <c r="G49" s="357"/>
      <c r="H49" s="358"/>
      <c r="K49" s="353"/>
      <c r="L49" s="118" t="s">
        <v>365</v>
      </c>
      <c r="M49" s="118" t="e">
        <f>AVERAGE(M37:M48)</f>
        <v>#DIV/0!</v>
      </c>
      <c r="N49" s="118"/>
      <c r="O49" s="118">
        <f>MAX(O37:O48)</f>
        <v>0</v>
      </c>
      <c r="P49" s="118" t="e">
        <f>AVERAGE(P37:P48)</f>
        <v>#DIV/0!</v>
      </c>
      <c r="Q49" s="118">
        <f>MAX(Q37:Q48)</f>
        <v>0</v>
      </c>
    </row>
    <row r="50" spans="1:17">
      <c r="A50" s="359"/>
      <c r="B50" s="360"/>
      <c r="C50" s="360"/>
      <c r="D50" s="360"/>
      <c r="E50" s="360"/>
      <c r="F50" s="360"/>
      <c r="G50" s="360"/>
      <c r="H50" s="361"/>
    </row>
    <row r="51" spans="1:17" ht="30">
      <c r="A51" s="359"/>
      <c r="B51" s="360"/>
      <c r="C51" s="360"/>
      <c r="D51" s="360"/>
      <c r="E51" s="360"/>
      <c r="F51" s="360"/>
      <c r="G51" s="360"/>
      <c r="H51" s="361"/>
      <c r="K51" s="117">
        <f>+A6</f>
        <v>2022</v>
      </c>
      <c r="L51" s="117" t="s">
        <v>347</v>
      </c>
      <c r="M51" s="110" t="s">
        <v>386</v>
      </c>
      <c r="N51" s="110" t="s">
        <v>387</v>
      </c>
      <c r="O51" s="110" t="s">
        <v>388</v>
      </c>
      <c r="P51" s="123" t="s">
        <v>345</v>
      </c>
      <c r="Q51" s="123" t="s">
        <v>349</v>
      </c>
    </row>
    <row r="52" spans="1:17">
      <c r="A52" s="362"/>
      <c r="B52" s="363"/>
      <c r="C52" s="363"/>
      <c r="D52" s="363"/>
      <c r="E52" s="363"/>
      <c r="F52" s="363"/>
      <c r="G52" s="363"/>
      <c r="H52" s="364"/>
      <c r="K52" s="353" t="s">
        <v>188</v>
      </c>
      <c r="L52" s="122" t="s">
        <v>350</v>
      </c>
      <c r="M52" s="120"/>
      <c r="N52" s="120"/>
      <c r="O52" s="120"/>
      <c r="P52" s="120"/>
      <c r="Q52" s="120"/>
    </row>
    <row r="53" spans="1:17">
      <c r="K53" s="353"/>
      <c r="L53" s="122" t="s">
        <v>351</v>
      </c>
      <c r="M53" s="120"/>
      <c r="N53" s="120"/>
      <c r="O53" s="120"/>
      <c r="P53" s="120"/>
      <c r="Q53" s="120"/>
    </row>
    <row r="54" spans="1:17">
      <c r="K54" s="353"/>
      <c r="L54" s="122" t="s">
        <v>352</v>
      </c>
      <c r="M54" s="120"/>
      <c r="N54" s="120"/>
      <c r="O54" s="120"/>
      <c r="P54" s="120"/>
      <c r="Q54" s="120"/>
    </row>
    <row r="55" spans="1:17">
      <c r="K55" s="353"/>
      <c r="L55" s="122" t="s">
        <v>354</v>
      </c>
      <c r="M55" s="120"/>
      <c r="N55" s="120"/>
      <c r="O55" s="120"/>
      <c r="P55" s="120"/>
      <c r="Q55" s="120"/>
    </row>
    <row r="56" spans="1:17">
      <c r="K56" s="353"/>
      <c r="L56" s="122" t="s">
        <v>356</v>
      </c>
      <c r="M56" s="120"/>
      <c r="N56" s="120"/>
      <c r="O56" s="120"/>
      <c r="P56" s="120"/>
      <c r="Q56" s="120"/>
    </row>
    <row r="57" spans="1:17">
      <c r="K57" s="353"/>
      <c r="L57" s="122" t="s">
        <v>357</v>
      </c>
      <c r="M57" s="120"/>
      <c r="N57" s="120"/>
      <c r="O57" s="120"/>
      <c r="P57" s="120"/>
      <c r="Q57" s="120"/>
    </row>
    <row r="58" spans="1:17">
      <c r="K58" s="353"/>
      <c r="L58" s="122" t="s">
        <v>358</v>
      </c>
      <c r="M58" s="120"/>
      <c r="N58" s="120"/>
      <c r="O58" s="120"/>
      <c r="P58" s="120"/>
      <c r="Q58" s="120"/>
    </row>
    <row r="59" spans="1:17">
      <c r="K59" s="353"/>
      <c r="L59" s="122" t="s">
        <v>360</v>
      </c>
      <c r="M59" s="120"/>
      <c r="N59" s="120"/>
      <c r="O59" s="120"/>
      <c r="P59" s="120"/>
      <c r="Q59" s="120"/>
    </row>
    <row r="60" spans="1:17">
      <c r="K60" s="353"/>
      <c r="L60" s="122" t="s">
        <v>361</v>
      </c>
      <c r="M60" s="120"/>
      <c r="N60" s="120"/>
      <c r="O60" s="120"/>
      <c r="P60" s="120"/>
      <c r="Q60" s="120"/>
    </row>
    <row r="61" spans="1:17">
      <c r="K61" s="353"/>
      <c r="L61" s="122" t="s">
        <v>362</v>
      </c>
      <c r="M61" s="120"/>
      <c r="N61" s="120"/>
      <c r="O61" s="120"/>
      <c r="P61" s="120"/>
      <c r="Q61" s="120"/>
    </row>
    <row r="62" spans="1:17">
      <c r="K62" s="353"/>
      <c r="L62" s="122" t="s">
        <v>363</v>
      </c>
      <c r="M62" s="120"/>
      <c r="N62" s="120"/>
      <c r="O62" s="120"/>
      <c r="P62" s="120"/>
      <c r="Q62" s="120"/>
    </row>
    <row r="63" spans="1:17">
      <c r="K63" s="353"/>
      <c r="L63" s="122" t="s">
        <v>364</v>
      </c>
      <c r="M63" s="120"/>
      <c r="N63" s="120"/>
      <c r="O63" s="120"/>
      <c r="P63" s="120"/>
      <c r="Q63" s="120"/>
    </row>
    <row r="64" spans="1:17">
      <c r="K64" s="353"/>
      <c r="L64" s="118" t="s">
        <v>365</v>
      </c>
      <c r="M64" s="118" t="e">
        <f>AVERAGE(M52:M63)</f>
        <v>#DIV/0!</v>
      </c>
      <c r="N64" s="118"/>
      <c r="O64" s="118">
        <f>MAX(O52:O63)</f>
        <v>0</v>
      </c>
      <c r="P64" s="118" t="e">
        <f>AVERAGE(P52:P63)</f>
        <v>#DIV/0!</v>
      </c>
      <c r="Q64" s="118">
        <f>MAX(Q52:Q63)</f>
        <v>0</v>
      </c>
    </row>
    <row r="66" spans="11:17" ht="30">
      <c r="K66" s="117">
        <f>+A6</f>
        <v>2022</v>
      </c>
      <c r="L66" s="117" t="s">
        <v>347</v>
      </c>
      <c r="M66" s="110" t="s">
        <v>386</v>
      </c>
      <c r="N66" s="110" t="s">
        <v>387</v>
      </c>
      <c r="O66" s="110" t="s">
        <v>388</v>
      </c>
      <c r="P66" s="123" t="s">
        <v>345</v>
      </c>
      <c r="Q66" s="123" t="s">
        <v>349</v>
      </c>
    </row>
    <row r="67" spans="11:17">
      <c r="K67" s="353" t="s">
        <v>189</v>
      </c>
      <c r="L67" s="122" t="s">
        <v>350</v>
      </c>
      <c r="M67" s="120"/>
      <c r="N67" s="120"/>
      <c r="O67" s="120"/>
      <c r="P67" s="120"/>
      <c r="Q67" s="120"/>
    </row>
    <row r="68" spans="11:17">
      <c r="K68" s="353"/>
      <c r="L68" s="122" t="s">
        <v>351</v>
      </c>
      <c r="M68" s="120"/>
      <c r="N68" s="120"/>
      <c r="O68" s="120"/>
      <c r="P68" s="120"/>
      <c r="Q68" s="120"/>
    </row>
    <row r="69" spans="11:17">
      <c r="K69" s="353"/>
      <c r="L69" s="122" t="s">
        <v>352</v>
      </c>
      <c r="M69" s="120"/>
      <c r="N69" s="120"/>
      <c r="O69" s="120"/>
      <c r="P69" s="120"/>
      <c r="Q69" s="120"/>
    </row>
    <row r="70" spans="11:17">
      <c r="K70" s="353"/>
      <c r="L70" s="122" t="s">
        <v>354</v>
      </c>
      <c r="M70" s="120"/>
      <c r="N70" s="120"/>
      <c r="O70" s="120"/>
      <c r="P70" s="120"/>
      <c r="Q70" s="120"/>
    </row>
    <row r="71" spans="11:17">
      <c r="K71" s="353"/>
      <c r="L71" s="122" t="s">
        <v>356</v>
      </c>
      <c r="M71" s="120"/>
      <c r="N71" s="120"/>
      <c r="O71" s="120"/>
      <c r="P71" s="120"/>
      <c r="Q71" s="120"/>
    </row>
    <row r="72" spans="11:17">
      <c r="K72" s="353"/>
      <c r="L72" s="122" t="s">
        <v>357</v>
      </c>
      <c r="M72" s="120"/>
      <c r="N72" s="120"/>
      <c r="O72" s="120"/>
      <c r="P72" s="120"/>
      <c r="Q72" s="120"/>
    </row>
    <row r="73" spans="11:17">
      <c r="K73" s="353"/>
      <c r="L73" s="122" t="s">
        <v>358</v>
      </c>
      <c r="M73" s="120"/>
      <c r="N73" s="120"/>
      <c r="O73" s="120"/>
      <c r="P73" s="120"/>
      <c r="Q73" s="120"/>
    </row>
    <row r="74" spans="11:17">
      <c r="K74" s="353"/>
      <c r="L74" s="122" t="s">
        <v>360</v>
      </c>
      <c r="M74" s="120"/>
      <c r="N74" s="120"/>
      <c r="O74" s="120"/>
      <c r="P74" s="120"/>
      <c r="Q74" s="120"/>
    </row>
    <row r="75" spans="11:17">
      <c r="K75" s="353"/>
      <c r="L75" s="122" t="s">
        <v>361</v>
      </c>
      <c r="M75" s="120"/>
      <c r="N75" s="120"/>
      <c r="O75" s="120"/>
      <c r="P75" s="120"/>
      <c r="Q75" s="120"/>
    </row>
    <row r="76" spans="11:17">
      <c r="K76" s="353"/>
      <c r="L76" s="122" t="s">
        <v>362</v>
      </c>
      <c r="M76" s="120"/>
      <c r="N76" s="120"/>
      <c r="O76" s="120"/>
      <c r="P76" s="120"/>
      <c r="Q76" s="120"/>
    </row>
    <row r="77" spans="11:17">
      <c r="K77" s="353"/>
      <c r="L77" s="122" t="s">
        <v>363</v>
      </c>
      <c r="M77" s="120"/>
      <c r="N77" s="120"/>
      <c r="O77" s="120"/>
      <c r="P77" s="120"/>
      <c r="Q77" s="120"/>
    </row>
    <row r="78" spans="11:17">
      <c r="K78" s="353"/>
      <c r="L78" s="122" t="s">
        <v>364</v>
      </c>
      <c r="M78" s="120"/>
      <c r="N78" s="120"/>
      <c r="O78" s="120"/>
      <c r="P78" s="120"/>
      <c r="Q78" s="120"/>
    </row>
    <row r="79" spans="11:17">
      <c r="K79" s="353"/>
      <c r="L79" s="118" t="s">
        <v>365</v>
      </c>
      <c r="M79" s="118" t="e">
        <f>AVERAGE(M67:M78)</f>
        <v>#DIV/0!</v>
      </c>
      <c r="N79" s="118"/>
      <c r="O79" s="118">
        <f>MAX(O67:O78)</f>
        <v>0</v>
      </c>
      <c r="P79" s="118" t="e">
        <f>AVERAGE(P67:P78)</f>
        <v>#DIV/0!</v>
      </c>
      <c r="Q79" s="118">
        <f>MAX(Q67:Q78)</f>
        <v>0</v>
      </c>
    </row>
  </sheetData>
  <mergeCells count="13">
    <mergeCell ref="S4:U8"/>
    <mergeCell ref="S10:U12"/>
    <mergeCell ref="S13:U16"/>
    <mergeCell ref="K67:K79"/>
    <mergeCell ref="B5:E5"/>
    <mergeCell ref="F5:H5"/>
    <mergeCell ref="K5:Q5"/>
    <mergeCell ref="K7:K19"/>
    <mergeCell ref="K22:K34"/>
    <mergeCell ref="K37:K49"/>
    <mergeCell ref="A48:H48"/>
    <mergeCell ref="A49:H52"/>
    <mergeCell ref="K52:K64"/>
  </mergeCells>
  <pageMargins left="0.7" right="0.7" top="0.75" bottom="0.75" header="0.3" footer="0.3"/>
  <pageSetup paperSize="9" scale="75" fitToHeight="0" orientation="portrait"/>
  <headerFooter scaleWithDoc="0">
    <oddFooter>&amp;C&amp;"Arial,Regular"Page &amp;P</oddFoot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92D050"/>
    <pageSetUpPr fitToPage="1"/>
  </sheetPr>
  <dimension ref="A1:S79"/>
  <sheetViews>
    <sheetView showGridLines="0" topLeftCell="A13" zoomScaleNormal="100" workbookViewId="0">
      <selection activeCell="A49" sqref="A49:G52"/>
    </sheetView>
  </sheetViews>
  <sheetFormatPr defaultColWidth="9.42578125" defaultRowHeight="14.25"/>
  <cols>
    <col min="1" max="1" width="14" style="3" customWidth="1"/>
    <col min="2" max="4" width="17" style="72" customWidth="1"/>
    <col min="5" max="5" width="14.5703125" style="72" customWidth="1"/>
    <col min="6" max="7" width="17" style="72" customWidth="1"/>
    <col min="8" max="11" width="9.42578125" style="3"/>
    <col min="12" max="12" width="15.42578125" style="3" customWidth="1"/>
    <col min="13" max="13" width="17.42578125" style="3" bestFit="1" customWidth="1"/>
    <col min="14" max="14" width="13.5703125" style="3" customWidth="1"/>
    <col min="15" max="15" width="15" style="3" customWidth="1"/>
    <col min="16" max="18" width="9.42578125" style="3"/>
    <col min="19" max="19" width="22" style="3" customWidth="1"/>
    <col min="20" max="16384" width="9.42578125" style="3"/>
  </cols>
  <sheetData>
    <row r="1" spans="1:19" ht="15">
      <c r="A1" s="2" t="str">
        <f>+'Cover Page'!$B$29</f>
        <v>Annual Performance Report 2022</v>
      </c>
      <c r="B1" s="2"/>
      <c r="C1" s="2"/>
      <c r="D1" s="2"/>
      <c r="E1" s="2" t="str">
        <f>+'Cover Page'!$B$33</f>
        <v>Hillingdon Clinical Waste Incinerator</v>
      </c>
    </row>
    <row r="3" spans="1:19" ht="15">
      <c r="A3" s="116" t="s">
        <v>393</v>
      </c>
      <c r="D3" s="134" t="s">
        <v>334</v>
      </c>
      <c r="G3" s="138" t="s">
        <v>335</v>
      </c>
      <c r="J3" s="11" t="str">
        <f>+A3</f>
        <v xml:space="preserve">Monitoring of Ammnonia emissions </v>
      </c>
      <c r="L3" s="11"/>
      <c r="N3" s="11" t="s">
        <v>336</v>
      </c>
      <c r="Q3" s="137" t="s">
        <v>1</v>
      </c>
      <c r="R3" s="132"/>
      <c r="S3" s="132"/>
    </row>
    <row r="4" spans="1:19" ht="14.1" customHeight="1">
      <c r="Q4" s="332" t="s">
        <v>337</v>
      </c>
      <c r="R4" s="332"/>
      <c r="S4" s="332"/>
    </row>
    <row r="5" spans="1:19" ht="17.25">
      <c r="A5" s="124" t="s">
        <v>338</v>
      </c>
      <c r="B5" s="340" t="s">
        <v>339</v>
      </c>
      <c r="C5" s="340"/>
      <c r="D5" s="340"/>
      <c r="E5" s="340" t="s">
        <v>340</v>
      </c>
      <c r="F5" s="340"/>
      <c r="G5" s="340"/>
      <c r="J5" s="355"/>
      <c r="K5" s="355"/>
      <c r="L5" s="355"/>
      <c r="M5" s="355"/>
      <c r="N5" s="355"/>
      <c r="O5" s="355"/>
      <c r="Q5" s="332"/>
      <c r="R5" s="332"/>
      <c r="S5" s="332"/>
    </row>
    <row r="6" spans="1:19" s="114" customFormat="1" ht="37.5" customHeight="1">
      <c r="A6" s="121">
        <f>+'Cover Page'!C39</f>
        <v>2022</v>
      </c>
      <c r="B6" s="110" t="s">
        <v>394</v>
      </c>
      <c r="C6" s="110" t="s">
        <v>342</v>
      </c>
      <c r="D6" s="110" t="s">
        <v>343</v>
      </c>
      <c r="E6" s="110" t="s">
        <v>395</v>
      </c>
      <c r="F6" s="110" t="s">
        <v>345</v>
      </c>
      <c r="G6" s="110" t="s">
        <v>346</v>
      </c>
      <c r="H6" s="115"/>
      <c r="J6" s="117">
        <f>+A6</f>
        <v>2022</v>
      </c>
      <c r="K6" s="117" t="s">
        <v>347</v>
      </c>
      <c r="L6" s="123" t="s">
        <v>342</v>
      </c>
      <c r="M6" s="123" t="s">
        <v>348</v>
      </c>
      <c r="N6" s="123" t="s">
        <v>345</v>
      </c>
      <c r="O6" s="123" t="s">
        <v>349</v>
      </c>
      <c r="Q6" s="332"/>
      <c r="R6" s="332"/>
      <c r="S6" s="332"/>
    </row>
    <row r="7" spans="1:19">
      <c r="A7" s="122" t="s">
        <v>350</v>
      </c>
      <c r="B7" s="125">
        <v>0</v>
      </c>
      <c r="C7" s="120"/>
      <c r="D7" s="120"/>
      <c r="E7" s="125">
        <v>10</v>
      </c>
      <c r="F7" s="120"/>
      <c r="G7" s="120"/>
      <c r="J7" s="353" t="s">
        <v>185</v>
      </c>
      <c r="K7" s="122" t="s">
        <v>350</v>
      </c>
      <c r="L7" s="120"/>
      <c r="M7" s="120"/>
      <c r="N7" s="120"/>
      <c r="O7" s="120"/>
      <c r="Q7" s="332"/>
      <c r="R7" s="332"/>
      <c r="S7" s="332"/>
    </row>
    <row r="8" spans="1:19">
      <c r="A8" s="122" t="s">
        <v>351</v>
      </c>
      <c r="B8" s="119">
        <f>+B7</f>
        <v>0</v>
      </c>
      <c r="C8" s="120"/>
      <c r="D8" s="120"/>
      <c r="E8" s="119">
        <f>+E7</f>
        <v>10</v>
      </c>
      <c r="F8" s="120"/>
      <c r="G8" s="120"/>
      <c r="J8" s="353"/>
      <c r="K8" s="122" t="s">
        <v>351</v>
      </c>
      <c r="L8" s="120"/>
      <c r="M8" s="120"/>
      <c r="N8" s="120"/>
      <c r="O8" s="120"/>
      <c r="Q8" s="332"/>
      <c r="R8" s="332"/>
      <c r="S8" s="332"/>
    </row>
    <row r="9" spans="1:19" ht="15">
      <c r="A9" s="122" t="s">
        <v>352</v>
      </c>
      <c r="B9" s="119">
        <f t="shared" ref="B9:B18" si="0">+B8</f>
        <v>0</v>
      </c>
      <c r="C9" s="120"/>
      <c r="D9" s="120"/>
      <c r="E9" s="119">
        <f t="shared" ref="E9:E18" si="1">+E8</f>
        <v>10</v>
      </c>
      <c r="F9" s="120"/>
      <c r="G9" s="120"/>
      <c r="J9" s="353"/>
      <c r="K9" s="122" t="s">
        <v>352</v>
      </c>
      <c r="L9" s="120"/>
      <c r="M9" s="120"/>
      <c r="N9" s="120"/>
      <c r="O9" s="120"/>
      <c r="Q9" s="136" t="s">
        <v>353</v>
      </c>
    </row>
    <row r="10" spans="1:19" ht="14.25" customHeight="1">
      <c r="A10" s="122" t="s">
        <v>354</v>
      </c>
      <c r="B10" s="119">
        <f t="shared" si="0"/>
        <v>0</v>
      </c>
      <c r="C10" s="120"/>
      <c r="D10" s="120"/>
      <c r="E10" s="119">
        <f t="shared" si="1"/>
        <v>10</v>
      </c>
      <c r="F10" s="120"/>
      <c r="G10" s="120"/>
      <c r="J10" s="353"/>
      <c r="K10" s="122" t="s">
        <v>354</v>
      </c>
      <c r="L10" s="120"/>
      <c r="M10" s="120"/>
      <c r="N10" s="120"/>
      <c r="O10" s="120"/>
      <c r="Q10" s="354" t="s">
        <v>355</v>
      </c>
      <c r="R10" s="354"/>
      <c r="S10" s="354"/>
    </row>
    <row r="11" spans="1:19">
      <c r="A11" s="122" t="s">
        <v>356</v>
      </c>
      <c r="B11" s="119">
        <f t="shared" si="0"/>
        <v>0</v>
      </c>
      <c r="C11" s="120"/>
      <c r="D11" s="120"/>
      <c r="E11" s="119">
        <f t="shared" si="1"/>
        <v>10</v>
      </c>
      <c r="F11" s="120"/>
      <c r="G11" s="120"/>
      <c r="J11" s="353"/>
      <c r="K11" s="122" t="s">
        <v>356</v>
      </c>
      <c r="L11" s="120"/>
      <c r="M11" s="120"/>
      <c r="N11" s="120"/>
      <c r="O11" s="120"/>
      <c r="Q11" s="354"/>
      <c r="R11" s="354"/>
      <c r="S11" s="354"/>
    </row>
    <row r="12" spans="1:19">
      <c r="A12" s="122" t="s">
        <v>357</v>
      </c>
      <c r="B12" s="119">
        <f t="shared" si="0"/>
        <v>0</v>
      </c>
      <c r="C12" s="120"/>
      <c r="D12" s="120"/>
      <c r="E12" s="119">
        <f t="shared" si="1"/>
        <v>10</v>
      </c>
      <c r="F12" s="120"/>
      <c r="G12" s="120"/>
      <c r="J12" s="353"/>
      <c r="K12" s="122" t="s">
        <v>357</v>
      </c>
      <c r="L12" s="120"/>
      <c r="M12" s="120"/>
      <c r="N12" s="120"/>
      <c r="O12" s="120"/>
      <c r="Q12" s="354"/>
      <c r="R12" s="354"/>
      <c r="S12" s="354"/>
    </row>
    <row r="13" spans="1:19" ht="14.25" customHeight="1">
      <c r="A13" s="122" t="s">
        <v>358</v>
      </c>
      <c r="B13" s="119">
        <f t="shared" si="0"/>
        <v>0</v>
      </c>
      <c r="C13" s="120"/>
      <c r="D13" s="120"/>
      <c r="E13" s="119">
        <f t="shared" si="1"/>
        <v>10</v>
      </c>
      <c r="F13" s="120"/>
      <c r="G13" s="120"/>
      <c r="J13" s="353"/>
      <c r="K13" s="122" t="s">
        <v>358</v>
      </c>
      <c r="L13" s="120"/>
      <c r="M13" s="120"/>
      <c r="N13" s="120"/>
      <c r="O13" s="120"/>
      <c r="Q13" s="354" t="s">
        <v>359</v>
      </c>
      <c r="R13" s="354"/>
      <c r="S13" s="354"/>
    </row>
    <row r="14" spans="1:19">
      <c r="A14" s="122" t="s">
        <v>360</v>
      </c>
      <c r="B14" s="119">
        <f t="shared" si="0"/>
        <v>0</v>
      </c>
      <c r="C14" s="120"/>
      <c r="D14" s="120"/>
      <c r="E14" s="119">
        <f t="shared" si="1"/>
        <v>10</v>
      </c>
      <c r="F14" s="120"/>
      <c r="G14" s="120"/>
      <c r="J14" s="353"/>
      <c r="K14" s="122" t="s">
        <v>360</v>
      </c>
      <c r="L14" s="120"/>
      <c r="M14" s="120"/>
      <c r="N14" s="120"/>
      <c r="O14" s="120"/>
      <c r="Q14" s="354"/>
      <c r="R14" s="354"/>
      <c r="S14" s="354"/>
    </row>
    <row r="15" spans="1:19">
      <c r="A15" s="122" t="s">
        <v>361</v>
      </c>
      <c r="B15" s="119">
        <f t="shared" si="0"/>
        <v>0</v>
      </c>
      <c r="C15" s="120"/>
      <c r="D15" s="120"/>
      <c r="E15" s="119">
        <f t="shared" si="1"/>
        <v>10</v>
      </c>
      <c r="F15" s="120"/>
      <c r="G15" s="120"/>
      <c r="J15" s="353"/>
      <c r="K15" s="122" t="s">
        <v>361</v>
      </c>
      <c r="L15" s="120"/>
      <c r="M15" s="120"/>
      <c r="N15" s="120"/>
      <c r="O15" s="120"/>
      <c r="Q15" s="354"/>
      <c r="R15" s="354"/>
      <c r="S15" s="354"/>
    </row>
    <row r="16" spans="1:19">
      <c r="A16" s="122" t="s">
        <v>362</v>
      </c>
      <c r="B16" s="119">
        <f t="shared" si="0"/>
        <v>0</v>
      </c>
      <c r="C16" s="120"/>
      <c r="D16" s="120"/>
      <c r="E16" s="119">
        <f t="shared" si="1"/>
        <v>10</v>
      </c>
      <c r="F16" s="120"/>
      <c r="G16" s="120"/>
      <c r="J16" s="353"/>
      <c r="K16" s="122" t="s">
        <v>362</v>
      </c>
      <c r="L16" s="120"/>
      <c r="M16" s="120"/>
      <c r="N16" s="120"/>
      <c r="O16" s="120"/>
      <c r="Q16" s="354"/>
      <c r="R16" s="354"/>
      <c r="S16" s="354"/>
    </row>
    <row r="17" spans="1:15">
      <c r="A17" s="122" t="s">
        <v>363</v>
      </c>
      <c r="B17" s="119">
        <f t="shared" si="0"/>
        <v>0</v>
      </c>
      <c r="C17" s="120"/>
      <c r="D17" s="120"/>
      <c r="E17" s="119">
        <f t="shared" si="1"/>
        <v>10</v>
      </c>
      <c r="F17" s="120"/>
      <c r="G17" s="120"/>
      <c r="J17" s="353"/>
      <c r="K17" s="122" t="s">
        <v>363</v>
      </c>
      <c r="L17" s="120"/>
      <c r="M17" s="120"/>
      <c r="N17" s="120"/>
      <c r="O17" s="120"/>
    </row>
    <row r="18" spans="1:15">
      <c r="A18" s="122" t="s">
        <v>364</v>
      </c>
      <c r="B18" s="119">
        <f t="shared" si="0"/>
        <v>0</v>
      </c>
      <c r="C18" s="120"/>
      <c r="D18" s="120"/>
      <c r="E18" s="119">
        <f t="shared" si="1"/>
        <v>10</v>
      </c>
      <c r="F18" s="120"/>
      <c r="G18" s="120"/>
      <c r="J18" s="353"/>
      <c r="K18" s="122" t="s">
        <v>364</v>
      </c>
      <c r="L18" s="120"/>
      <c r="M18" s="120"/>
      <c r="N18" s="120"/>
      <c r="O18" s="120"/>
    </row>
    <row r="19" spans="1:15">
      <c r="J19" s="353"/>
      <c r="K19" s="118" t="s">
        <v>365</v>
      </c>
      <c r="L19" s="118" t="e">
        <f>AVERAGE(L7:L18)</f>
        <v>#DIV/0!</v>
      </c>
      <c r="M19" s="118">
        <f>MAX(M7:M18)</f>
        <v>0</v>
      </c>
      <c r="N19" s="118" t="e">
        <f>AVERAGE(N7:N18)</f>
        <v>#DIV/0!</v>
      </c>
      <c r="O19" s="118">
        <f>MAX(O7:O18)</f>
        <v>0</v>
      </c>
    </row>
    <row r="21" spans="1:15" ht="30">
      <c r="J21" s="117">
        <f>+A6</f>
        <v>2022</v>
      </c>
      <c r="K21" s="117" t="s">
        <v>347</v>
      </c>
      <c r="L21" s="123" t="s">
        <v>342</v>
      </c>
      <c r="M21" s="123" t="s">
        <v>348</v>
      </c>
      <c r="N21" s="123" t="s">
        <v>345</v>
      </c>
      <c r="O21" s="123" t="s">
        <v>349</v>
      </c>
    </row>
    <row r="22" spans="1:15">
      <c r="J22" s="353" t="s">
        <v>186</v>
      </c>
      <c r="K22" s="122" t="s">
        <v>350</v>
      </c>
      <c r="L22" s="120"/>
      <c r="M22" s="120"/>
      <c r="N22" s="120"/>
      <c r="O22" s="120"/>
    </row>
    <row r="23" spans="1:15">
      <c r="J23" s="353"/>
      <c r="K23" s="122" t="s">
        <v>351</v>
      </c>
      <c r="L23" s="120"/>
      <c r="M23" s="120"/>
      <c r="N23" s="120"/>
      <c r="O23" s="120"/>
    </row>
    <row r="24" spans="1:15">
      <c r="J24" s="353"/>
      <c r="K24" s="122" t="s">
        <v>352</v>
      </c>
      <c r="L24" s="120"/>
      <c r="M24" s="120"/>
      <c r="N24" s="120"/>
      <c r="O24" s="120"/>
    </row>
    <row r="25" spans="1:15">
      <c r="J25" s="353"/>
      <c r="K25" s="122" t="s">
        <v>354</v>
      </c>
      <c r="L25" s="120"/>
      <c r="M25" s="120"/>
      <c r="N25" s="120"/>
      <c r="O25" s="120"/>
    </row>
    <row r="26" spans="1:15">
      <c r="J26" s="353"/>
      <c r="K26" s="122" t="s">
        <v>356</v>
      </c>
      <c r="L26" s="120"/>
      <c r="M26" s="120"/>
      <c r="N26" s="120"/>
      <c r="O26" s="120"/>
    </row>
    <row r="27" spans="1:15">
      <c r="J27" s="353"/>
      <c r="K27" s="122" t="s">
        <v>357</v>
      </c>
      <c r="L27" s="120"/>
      <c r="M27" s="120"/>
      <c r="N27" s="120"/>
      <c r="O27" s="120"/>
    </row>
    <row r="28" spans="1:15">
      <c r="J28" s="353"/>
      <c r="K28" s="122" t="s">
        <v>358</v>
      </c>
      <c r="L28" s="120"/>
      <c r="M28" s="120"/>
      <c r="N28" s="120"/>
      <c r="O28" s="120"/>
    </row>
    <row r="29" spans="1:15">
      <c r="J29" s="353"/>
      <c r="K29" s="122" t="s">
        <v>360</v>
      </c>
      <c r="L29" s="120"/>
      <c r="M29" s="120"/>
      <c r="N29" s="120"/>
      <c r="O29" s="120"/>
    </row>
    <row r="30" spans="1:15">
      <c r="J30" s="353"/>
      <c r="K30" s="122" t="s">
        <v>361</v>
      </c>
      <c r="L30" s="120"/>
      <c r="M30" s="120"/>
      <c r="N30" s="120"/>
      <c r="O30" s="120"/>
    </row>
    <row r="31" spans="1:15">
      <c r="J31" s="353"/>
      <c r="K31" s="122" t="s">
        <v>362</v>
      </c>
      <c r="L31" s="120"/>
      <c r="M31" s="120"/>
      <c r="N31" s="120"/>
      <c r="O31" s="120"/>
    </row>
    <row r="32" spans="1:15">
      <c r="J32" s="353"/>
      <c r="K32" s="122" t="s">
        <v>363</v>
      </c>
      <c r="L32" s="120"/>
      <c r="M32" s="120"/>
      <c r="N32" s="120"/>
      <c r="O32" s="120"/>
    </row>
    <row r="33" spans="1:15">
      <c r="J33" s="353"/>
      <c r="K33" s="122" t="s">
        <v>364</v>
      </c>
      <c r="L33" s="120"/>
      <c r="M33" s="120"/>
      <c r="N33" s="120"/>
      <c r="O33" s="120"/>
    </row>
    <row r="34" spans="1:15">
      <c r="J34" s="353"/>
      <c r="K34" s="118" t="s">
        <v>365</v>
      </c>
      <c r="L34" s="118" t="e">
        <f>AVERAGE(L22:L33)</f>
        <v>#DIV/0!</v>
      </c>
      <c r="M34" s="118">
        <f>MAX(M22:M33)</f>
        <v>0</v>
      </c>
      <c r="N34" s="118" t="e">
        <f>AVERAGE(N22:N33)</f>
        <v>#DIV/0!</v>
      </c>
      <c r="O34" s="118">
        <f>MAX(O22:O33)</f>
        <v>0</v>
      </c>
    </row>
    <row r="36" spans="1:15" ht="30">
      <c r="J36" s="117">
        <f>+A6</f>
        <v>2022</v>
      </c>
      <c r="K36" s="117" t="s">
        <v>347</v>
      </c>
      <c r="L36" s="123" t="s">
        <v>342</v>
      </c>
      <c r="M36" s="123" t="s">
        <v>348</v>
      </c>
      <c r="N36" s="123" t="s">
        <v>345</v>
      </c>
      <c r="O36" s="123" t="s">
        <v>349</v>
      </c>
    </row>
    <row r="37" spans="1:15">
      <c r="J37" s="353" t="s">
        <v>187</v>
      </c>
      <c r="K37" s="122" t="s">
        <v>350</v>
      </c>
      <c r="L37" s="120"/>
      <c r="M37" s="120"/>
      <c r="N37" s="120"/>
      <c r="O37" s="120"/>
    </row>
    <row r="38" spans="1:15">
      <c r="J38" s="353"/>
      <c r="K38" s="122" t="s">
        <v>351</v>
      </c>
      <c r="L38" s="120"/>
      <c r="M38" s="120"/>
      <c r="N38" s="120"/>
      <c r="O38" s="120"/>
    </row>
    <row r="39" spans="1:15">
      <c r="J39" s="353"/>
      <c r="K39" s="122" t="s">
        <v>352</v>
      </c>
      <c r="L39" s="120"/>
      <c r="M39" s="120"/>
      <c r="N39" s="120"/>
      <c r="O39" s="120"/>
    </row>
    <row r="40" spans="1:15">
      <c r="J40" s="353"/>
      <c r="K40" s="122" t="s">
        <v>354</v>
      </c>
      <c r="L40" s="120"/>
      <c r="M40" s="120"/>
      <c r="N40" s="120"/>
      <c r="O40" s="120"/>
    </row>
    <row r="41" spans="1:15">
      <c r="J41" s="353"/>
      <c r="K41" s="122" t="s">
        <v>356</v>
      </c>
      <c r="L41" s="120"/>
      <c r="M41" s="120"/>
      <c r="N41" s="120"/>
      <c r="O41" s="120"/>
    </row>
    <row r="42" spans="1:15">
      <c r="J42" s="353"/>
      <c r="K42" s="122" t="s">
        <v>357</v>
      </c>
      <c r="L42" s="120"/>
      <c r="M42" s="120"/>
      <c r="N42" s="120"/>
      <c r="O42" s="120"/>
    </row>
    <row r="43" spans="1:15">
      <c r="J43" s="353"/>
      <c r="K43" s="122" t="s">
        <v>358</v>
      </c>
      <c r="L43" s="120"/>
      <c r="M43" s="120"/>
      <c r="N43" s="120"/>
      <c r="O43" s="120"/>
    </row>
    <row r="44" spans="1:15">
      <c r="J44" s="353"/>
      <c r="K44" s="122" t="s">
        <v>360</v>
      </c>
      <c r="L44" s="120"/>
      <c r="M44" s="120"/>
      <c r="N44" s="120"/>
      <c r="O44" s="120"/>
    </row>
    <row r="45" spans="1:15">
      <c r="J45" s="353"/>
      <c r="K45" s="122" t="s">
        <v>361</v>
      </c>
      <c r="L45" s="120"/>
      <c r="M45" s="120"/>
      <c r="N45" s="120"/>
      <c r="O45" s="120"/>
    </row>
    <row r="46" spans="1:15">
      <c r="J46" s="353"/>
      <c r="K46" s="122" t="s">
        <v>362</v>
      </c>
      <c r="L46" s="120"/>
      <c r="M46" s="120"/>
      <c r="N46" s="120"/>
      <c r="O46" s="120"/>
    </row>
    <row r="47" spans="1:15">
      <c r="J47" s="353"/>
      <c r="K47" s="122" t="s">
        <v>363</v>
      </c>
      <c r="L47" s="120"/>
      <c r="M47" s="120"/>
      <c r="N47" s="120"/>
      <c r="O47" s="120"/>
    </row>
    <row r="48" spans="1:15" ht="15">
      <c r="A48" s="350" t="s">
        <v>261</v>
      </c>
      <c r="B48" s="351"/>
      <c r="C48" s="351"/>
      <c r="D48" s="351"/>
      <c r="E48" s="351"/>
      <c r="F48" s="351"/>
      <c r="G48" s="352"/>
      <c r="J48" s="353"/>
      <c r="K48" s="122" t="s">
        <v>364</v>
      </c>
      <c r="L48" s="120"/>
      <c r="M48" s="120"/>
      <c r="N48" s="120"/>
      <c r="O48" s="120"/>
    </row>
    <row r="49" spans="1:15">
      <c r="A49" s="341" t="s">
        <v>396</v>
      </c>
      <c r="B49" s="342"/>
      <c r="C49" s="342"/>
      <c r="D49" s="342"/>
      <c r="E49" s="342"/>
      <c r="F49" s="342"/>
      <c r="G49" s="343"/>
      <c r="J49" s="353"/>
      <c r="K49" s="118" t="s">
        <v>365</v>
      </c>
      <c r="L49" s="118" t="e">
        <f>AVERAGE(L37:L48)</f>
        <v>#DIV/0!</v>
      </c>
      <c r="M49" s="118">
        <f>MAX(M37:M48)</f>
        <v>0</v>
      </c>
      <c r="N49" s="118" t="e">
        <f>AVERAGE(N37:N48)</f>
        <v>#DIV/0!</v>
      </c>
      <c r="O49" s="118">
        <f>MAX(O37:O48)</f>
        <v>0</v>
      </c>
    </row>
    <row r="50" spans="1:15">
      <c r="A50" s="344"/>
      <c r="B50" s="345"/>
      <c r="C50" s="345"/>
      <c r="D50" s="345"/>
      <c r="E50" s="345"/>
      <c r="F50" s="345"/>
      <c r="G50" s="346"/>
    </row>
    <row r="51" spans="1:15" ht="30">
      <c r="A51" s="344"/>
      <c r="B51" s="345"/>
      <c r="C51" s="345"/>
      <c r="D51" s="345"/>
      <c r="E51" s="345"/>
      <c r="F51" s="345"/>
      <c r="G51" s="346"/>
      <c r="J51" s="117">
        <f>+A6</f>
        <v>2022</v>
      </c>
      <c r="K51" s="117" t="s">
        <v>347</v>
      </c>
      <c r="L51" s="123" t="s">
        <v>342</v>
      </c>
      <c r="M51" s="123" t="s">
        <v>348</v>
      </c>
      <c r="N51" s="123" t="s">
        <v>345</v>
      </c>
      <c r="O51" s="123" t="s">
        <v>349</v>
      </c>
    </row>
    <row r="52" spans="1:15">
      <c r="A52" s="347"/>
      <c r="B52" s="348"/>
      <c r="C52" s="348"/>
      <c r="D52" s="348"/>
      <c r="E52" s="348"/>
      <c r="F52" s="348"/>
      <c r="G52" s="349"/>
      <c r="J52" s="353" t="s">
        <v>188</v>
      </c>
      <c r="K52" s="122" t="s">
        <v>350</v>
      </c>
      <c r="L52" s="120"/>
      <c r="M52" s="120"/>
      <c r="N52" s="120"/>
      <c r="O52" s="120"/>
    </row>
    <row r="53" spans="1:15">
      <c r="J53" s="353"/>
      <c r="K53" s="122" t="s">
        <v>351</v>
      </c>
      <c r="L53" s="120"/>
      <c r="M53" s="120"/>
      <c r="N53" s="120"/>
      <c r="O53" s="120"/>
    </row>
    <row r="54" spans="1:15">
      <c r="J54" s="353"/>
      <c r="K54" s="122" t="s">
        <v>352</v>
      </c>
      <c r="L54" s="120"/>
      <c r="M54" s="120"/>
      <c r="N54" s="120"/>
      <c r="O54" s="120"/>
    </row>
    <row r="55" spans="1:15">
      <c r="J55" s="353"/>
      <c r="K55" s="122" t="s">
        <v>354</v>
      </c>
      <c r="L55" s="120"/>
      <c r="M55" s="120"/>
      <c r="N55" s="120"/>
      <c r="O55" s="120"/>
    </row>
    <row r="56" spans="1:15">
      <c r="J56" s="353"/>
      <c r="K56" s="122" t="s">
        <v>356</v>
      </c>
      <c r="L56" s="120"/>
      <c r="M56" s="120"/>
      <c r="N56" s="120"/>
      <c r="O56" s="120"/>
    </row>
    <row r="57" spans="1:15">
      <c r="J57" s="353"/>
      <c r="K57" s="122" t="s">
        <v>357</v>
      </c>
      <c r="L57" s="120"/>
      <c r="M57" s="120"/>
      <c r="N57" s="120"/>
      <c r="O57" s="120"/>
    </row>
    <row r="58" spans="1:15">
      <c r="J58" s="353"/>
      <c r="K58" s="122" t="s">
        <v>358</v>
      </c>
      <c r="L58" s="120"/>
      <c r="M58" s="120"/>
      <c r="N58" s="120"/>
      <c r="O58" s="120"/>
    </row>
    <row r="59" spans="1:15">
      <c r="J59" s="353"/>
      <c r="K59" s="122" t="s">
        <v>360</v>
      </c>
      <c r="L59" s="120"/>
      <c r="M59" s="120"/>
      <c r="N59" s="120"/>
      <c r="O59" s="120"/>
    </row>
    <row r="60" spans="1:15">
      <c r="J60" s="353"/>
      <c r="K60" s="122" t="s">
        <v>361</v>
      </c>
      <c r="L60" s="120"/>
      <c r="M60" s="120"/>
      <c r="N60" s="120"/>
      <c r="O60" s="120"/>
    </row>
    <row r="61" spans="1:15">
      <c r="J61" s="353"/>
      <c r="K61" s="122" t="s">
        <v>362</v>
      </c>
      <c r="L61" s="120"/>
      <c r="M61" s="120"/>
      <c r="N61" s="120"/>
      <c r="O61" s="120"/>
    </row>
    <row r="62" spans="1:15">
      <c r="J62" s="353"/>
      <c r="K62" s="122" t="s">
        <v>363</v>
      </c>
      <c r="L62" s="120"/>
      <c r="M62" s="120"/>
      <c r="N62" s="120"/>
      <c r="O62" s="120"/>
    </row>
    <row r="63" spans="1:15">
      <c r="J63" s="353"/>
      <c r="K63" s="122" t="s">
        <v>364</v>
      </c>
      <c r="L63" s="120"/>
      <c r="M63" s="120"/>
      <c r="N63" s="120"/>
      <c r="O63" s="120"/>
    </row>
    <row r="64" spans="1:15">
      <c r="J64" s="353"/>
      <c r="K64" s="118" t="s">
        <v>365</v>
      </c>
      <c r="L64" s="118" t="e">
        <f>AVERAGE(L52:L63)</f>
        <v>#DIV/0!</v>
      </c>
      <c r="M64" s="118">
        <f>MAX(M52:M63)</f>
        <v>0</v>
      </c>
      <c r="N64" s="118" t="e">
        <f>AVERAGE(N52:N63)</f>
        <v>#DIV/0!</v>
      </c>
      <c r="O64" s="118">
        <f>MAX(O52:O63)</f>
        <v>0</v>
      </c>
    </row>
    <row r="66" spans="10:15" ht="30">
      <c r="J66" s="117">
        <f>+A6</f>
        <v>2022</v>
      </c>
      <c r="K66" s="117" t="s">
        <v>347</v>
      </c>
      <c r="L66" s="123" t="s">
        <v>342</v>
      </c>
      <c r="M66" s="123" t="s">
        <v>348</v>
      </c>
      <c r="N66" s="123" t="s">
        <v>345</v>
      </c>
      <c r="O66" s="123" t="s">
        <v>349</v>
      </c>
    </row>
    <row r="67" spans="10:15">
      <c r="J67" s="353" t="s">
        <v>189</v>
      </c>
      <c r="K67" s="122" t="s">
        <v>350</v>
      </c>
      <c r="L67" s="120"/>
      <c r="M67" s="120"/>
      <c r="N67" s="120"/>
      <c r="O67" s="120"/>
    </row>
    <row r="68" spans="10:15">
      <c r="J68" s="353"/>
      <c r="K68" s="122" t="s">
        <v>351</v>
      </c>
      <c r="L68" s="120"/>
      <c r="M68" s="120"/>
      <c r="N68" s="120"/>
      <c r="O68" s="120"/>
    </row>
    <row r="69" spans="10:15">
      <c r="J69" s="353"/>
      <c r="K69" s="122" t="s">
        <v>352</v>
      </c>
      <c r="L69" s="120"/>
      <c r="M69" s="120"/>
      <c r="N69" s="120"/>
      <c r="O69" s="120"/>
    </row>
    <row r="70" spans="10:15">
      <c r="J70" s="353"/>
      <c r="K70" s="122" t="s">
        <v>354</v>
      </c>
      <c r="L70" s="120"/>
      <c r="M70" s="120"/>
      <c r="N70" s="120"/>
      <c r="O70" s="120"/>
    </row>
    <row r="71" spans="10:15">
      <c r="J71" s="353"/>
      <c r="K71" s="122" t="s">
        <v>356</v>
      </c>
      <c r="L71" s="120"/>
      <c r="M71" s="120"/>
      <c r="N71" s="120"/>
      <c r="O71" s="120"/>
    </row>
    <row r="72" spans="10:15">
      <c r="J72" s="353"/>
      <c r="K72" s="122" t="s">
        <v>357</v>
      </c>
      <c r="L72" s="120"/>
      <c r="M72" s="120"/>
      <c r="N72" s="120"/>
      <c r="O72" s="120"/>
    </row>
    <row r="73" spans="10:15">
      <c r="J73" s="353"/>
      <c r="K73" s="122" t="s">
        <v>358</v>
      </c>
      <c r="L73" s="120"/>
      <c r="M73" s="120"/>
      <c r="N73" s="120"/>
      <c r="O73" s="120"/>
    </row>
    <row r="74" spans="10:15">
      <c r="J74" s="353"/>
      <c r="K74" s="122" t="s">
        <v>360</v>
      </c>
      <c r="L74" s="120"/>
      <c r="M74" s="120"/>
      <c r="N74" s="120"/>
      <c r="O74" s="120"/>
    </row>
    <row r="75" spans="10:15">
      <c r="J75" s="353"/>
      <c r="K75" s="122" t="s">
        <v>361</v>
      </c>
      <c r="L75" s="120"/>
      <c r="M75" s="120"/>
      <c r="N75" s="120"/>
      <c r="O75" s="120"/>
    </row>
    <row r="76" spans="10:15">
      <c r="J76" s="353"/>
      <c r="K76" s="122" t="s">
        <v>362</v>
      </c>
      <c r="L76" s="120"/>
      <c r="M76" s="120"/>
      <c r="N76" s="120"/>
      <c r="O76" s="120"/>
    </row>
    <row r="77" spans="10:15">
      <c r="J77" s="353"/>
      <c r="K77" s="122" t="s">
        <v>363</v>
      </c>
      <c r="L77" s="120"/>
      <c r="M77" s="120"/>
      <c r="N77" s="120"/>
      <c r="O77" s="120"/>
    </row>
    <row r="78" spans="10:15">
      <c r="J78" s="353"/>
      <c r="K78" s="122" t="s">
        <v>364</v>
      </c>
      <c r="L78" s="120"/>
      <c r="M78" s="120"/>
      <c r="N78" s="120"/>
      <c r="O78" s="120"/>
    </row>
    <row r="79" spans="10:15">
      <c r="J79" s="353"/>
      <c r="K79" s="118" t="s">
        <v>365</v>
      </c>
      <c r="L79" s="118" t="e">
        <f>AVERAGE(L67:L78)</f>
        <v>#DIV/0!</v>
      </c>
      <c r="M79" s="118">
        <f>MAX(M67:M78)</f>
        <v>0</v>
      </c>
      <c r="N79" s="118" t="e">
        <f>AVERAGE(N67:N78)</f>
        <v>#DIV/0!</v>
      </c>
      <c r="O79" s="118">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sheetPr>
  <dimension ref="A1:N66"/>
  <sheetViews>
    <sheetView showGridLines="0" topLeftCell="A9" zoomScaleNormal="100" workbookViewId="0">
      <selection activeCell="L18" sqref="L18"/>
    </sheetView>
  </sheetViews>
  <sheetFormatPr defaultColWidth="9.42578125" defaultRowHeight="15"/>
  <cols>
    <col min="1" max="1" width="9.42578125" style="2" customWidth="1"/>
    <col min="2" max="2" width="14.5703125" style="2" bestFit="1" customWidth="1"/>
    <col min="3" max="9" width="9.42578125" style="2"/>
    <col min="10" max="10" width="11.5703125" style="2" customWidth="1"/>
    <col min="11" max="16384" width="9.42578125" style="2"/>
  </cols>
  <sheetData>
    <row r="1" spans="1:14">
      <c r="A1" s="2" t="str">
        <f>+'Cover Page'!$B$29</f>
        <v>Annual Performance Report 2022</v>
      </c>
      <c r="E1" s="2" t="str">
        <f>+'Cover Page'!$B$33</f>
        <v>Hillingdon Clinical Waste Incinerator</v>
      </c>
    </row>
    <row r="3" spans="1:14" ht="15.75">
      <c r="A3" s="96" t="s">
        <v>58</v>
      </c>
      <c r="B3" s="97"/>
      <c r="C3" s="97"/>
      <c r="D3" s="97"/>
      <c r="E3" s="97"/>
      <c r="F3" s="97"/>
      <c r="G3" s="97"/>
      <c r="H3" s="97"/>
      <c r="I3" s="98"/>
      <c r="K3" s="139" t="s">
        <v>1</v>
      </c>
    </row>
    <row r="4" spans="1:14">
      <c r="A4" s="99"/>
      <c r="B4" s="100"/>
      <c r="C4" s="100"/>
      <c r="D4" s="100"/>
      <c r="E4" s="100"/>
      <c r="F4" s="100"/>
      <c r="G4" s="100"/>
      <c r="H4" s="100"/>
      <c r="I4" s="101"/>
    </row>
    <row r="5" spans="1:14" ht="15.75" customHeight="1">
      <c r="A5" s="186" t="s">
        <v>59</v>
      </c>
      <c r="B5" s="187"/>
      <c r="C5" s="187"/>
      <c r="D5" s="187"/>
      <c r="E5" s="187"/>
      <c r="F5" s="187"/>
      <c r="G5" s="187"/>
      <c r="H5" s="187"/>
      <c r="I5" s="188"/>
      <c r="K5" s="203" t="s">
        <v>60</v>
      </c>
      <c r="L5" s="203"/>
      <c r="M5" s="203"/>
      <c r="N5" s="203"/>
    </row>
    <row r="6" spans="1:14">
      <c r="A6" s="189"/>
      <c r="B6" s="190"/>
      <c r="C6" s="190"/>
      <c r="D6" s="190"/>
      <c r="E6" s="190"/>
      <c r="F6" s="190"/>
      <c r="G6" s="190"/>
      <c r="H6" s="190"/>
      <c r="I6" s="191"/>
      <c r="K6" s="203"/>
      <c r="L6" s="203"/>
      <c r="M6" s="203"/>
      <c r="N6" s="203"/>
    </row>
    <row r="7" spans="1:14">
      <c r="A7" s="189"/>
      <c r="B7" s="190"/>
      <c r="C7" s="190"/>
      <c r="D7" s="190"/>
      <c r="E7" s="190"/>
      <c r="F7" s="190"/>
      <c r="G7" s="190"/>
      <c r="H7" s="190"/>
      <c r="I7" s="191"/>
      <c r="K7" s="203"/>
      <c r="L7" s="203"/>
      <c r="M7" s="203"/>
      <c r="N7" s="203"/>
    </row>
    <row r="8" spans="1:14" ht="15.75" customHeight="1">
      <c r="A8" s="189"/>
      <c r="B8" s="190"/>
      <c r="C8" s="190"/>
      <c r="D8" s="190"/>
      <c r="E8" s="190"/>
      <c r="F8" s="190"/>
      <c r="G8" s="190"/>
      <c r="H8" s="190"/>
      <c r="I8" s="191"/>
      <c r="K8" s="203"/>
      <c r="L8" s="203"/>
      <c r="M8" s="203"/>
      <c r="N8" s="203"/>
    </row>
    <row r="9" spans="1:14">
      <c r="A9" s="189"/>
      <c r="B9" s="190"/>
      <c r="C9" s="190"/>
      <c r="D9" s="190"/>
      <c r="E9" s="190"/>
      <c r="F9" s="190"/>
      <c r="G9" s="190"/>
      <c r="H9" s="190"/>
      <c r="I9" s="191"/>
      <c r="K9" s="203"/>
      <c r="L9" s="203"/>
      <c r="M9" s="203"/>
      <c r="N9" s="203"/>
    </row>
    <row r="10" spans="1:14">
      <c r="A10" s="189"/>
      <c r="B10" s="190"/>
      <c r="C10" s="190"/>
      <c r="D10" s="190"/>
      <c r="E10" s="190"/>
      <c r="F10" s="190"/>
      <c r="G10" s="190"/>
      <c r="H10" s="190"/>
      <c r="I10" s="191"/>
      <c r="K10" s="203"/>
      <c r="L10" s="203"/>
      <c r="M10" s="203"/>
      <c r="N10" s="203"/>
    </row>
    <row r="11" spans="1:14">
      <c r="A11" s="189"/>
      <c r="B11" s="190"/>
      <c r="C11" s="190"/>
      <c r="D11" s="190"/>
      <c r="E11" s="190"/>
      <c r="F11" s="190"/>
      <c r="G11" s="190"/>
      <c r="H11" s="190"/>
      <c r="I11" s="191"/>
      <c r="K11" s="203"/>
      <c r="L11" s="203"/>
      <c r="M11" s="203"/>
      <c r="N11" s="203"/>
    </row>
    <row r="12" spans="1:14">
      <c r="A12" s="189"/>
      <c r="B12" s="190"/>
      <c r="C12" s="190"/>
      <c r="D12" s="190"/>
      <c r="E12" s="190"/>
      <c r="F12" s="190"/>
      <c r="G12" s="190"/>
      <c r="H12" s="190"/>
      <c r="I12" s="191"/>
      <c r="K12" s="203"/>
      <c r="L12" s="203"/>
      <c r="M12" s="203"/>
      <c r="N12" s="203"/>
    </row>
    <row r="13" spans="1:14">
      <c r="A13" s="189"/>
      <c r="B13" s="190"/>
      <c r="C13" s="190"/>
      <c r="D13" s="190"/>
      <c r="E13" s="190"/>
      <c r="F13" s="190"/>
      <c r="G13" s="190"/>
      <c r="H13" s="190"/>
      <c r="I13" s="191"/>
      <c r="K13" s="203"/>
      <c r="L13" s="203"/>
      <c r="M13" s="203"/>
      <c r="N13" s="203"/>
    </row>
    <row r="14" spans="1:14">
      <c r="A14" s="189"/>
      <c r="B14" s="190"/>
      <c r="C14" s="190"/>
      <c r="D14" s="190"/>
      <c r="E14" s="190"/>
      <c r="F14" s="190"/>
      <c r="G14" s="190"/>
      <c r="H14" s="190"/>
      <c r="I14" s="191"/>
      <c r="K14" s="203"/>
      <c r="L14" s="203"/>
      <c r="M14" s="203"/>
      <c r="N14" s="203"/>
    </row>
    <row r="15" spans="1:14">
      <c r="A15" s="189"/>
      <c r="B15" s="190"/>
      <c r="C15" s="190"/>
      <c r="D15" s="190"/>
      <c r="E15" s="190"/>
      <c r="F15" s="190"/>
      <c r="G15" s="190"/>
      <c r="H15" s="190"/>
      <c r="I15" s="191"/>
    </row>
    <row r="16" spans="1:14">
      <c r="A16" s="189"/>
      <c r="B16" s="190"/>
      <c r="C16" s="190"/>
      <c r="D16" s="190"/>
      <c r="E16" s="190"/>
      <c r="F16" s="190"/>
      <c r="G16" s="190"/>
      <c r="H16" s="190"/>
      <c r="I16" s="191"/>
    </row>
    <row r="17" spans="1:14">
      <c r="A17" s="189"/>
      <c r="B17" s="190"/>
      <c r="C17" s="190"/>
      <c r="D17" s="190"/>
      <c r="E17" s="190"/>
      <c r="F17" s="190"/>
      <c r="G17" s="190"/>
      <c r="H17" s="190"/>
      <c r="I17" s="191"/>
    </row>
    <row r="18" spans="1:14">
      <c r="A18" s="192"/>
      <c r="B18" s="193"/>
      <c r="C18" s="193"/>
      <c r="D18" s="193"/>
      <c r="E18" s="193"/>
      <c r="F18" s="193"/>
      <c r="G18" s="193"/>
      <c r="H18" s="193"/>
      <c r="I18" s="194"/>
    </row>
    <row r="20" spans="1:14" ht="15.75">
      <c r="A20" s="96" t="s">
        <v>61</v>
      </c>
      <c r="B20" s="97"/>
      <c r="C20" s="97"/>
      <c r="D20" s="97"/>
      <c r="E20" s="97"/>
      <c r="F20" s="97"/>
      <c r="G20" s="97"/>
      <c r="H20" s="97"/>
      <c r="I20" s="98"/>
    </row>
    <row r="21" spans="1:14">
      <c r="A21" s="99"/>
      <c r="B21" s="100"/>
      <c r="C21" s="100"/>
      <c r="D21" s="100"/>
      <c r="E21" s="100"/>
      <c r="F21" s="100"/>
      <c r="G21" s="100"/>
      <c r="H21" s="100"/>
      <c r="I21" s="101"/>
    </row>
    <row r="22" spans="1:14">
      <c r="A22" s="186" t="s">
        <v>62</v>
      </c>
      <c r="B22" s="195"/>
      <c r="C22" s="195"/>
      <c r="D22" s="195"/>
      <c r="E22" s="195"/>
      <c r="F22" s="195"/>
      <c r="G22" s="195"/>
      <c r="H22" s="195"/>
      <c r="I22" s="196"/>
      <c r="K22" s="203" t="s">
        <v>63</v>
      </c>
      <c r="L22" s="203"/>
      <c r="M22" s="203"/>
      <c r="N22" s="203"/>
    </row>
    <row r="23" spans="1:14">
      <c r="A23" s="197"/>
      <c r="B23" s="198"/>
      <c r="C23" s="198"/>
      <c r="D23" s="198"/>
      <c r="E23" s="198"/>
      <c r="F23" s="198"/>
      <c r="G23" s="198"/>
      <c r="H23" s="198"/>
      <c r="I23" s="199"/>
      <c r="K23" s="203"/>
      <c r="L23" s="203"/>
      <c r="M23" s="203"/>
      <c r="N23" s="203"/>
    </row>
    <row r="24" spans="1:14">
      <c r="A24" s="197"/>
      <c r="B24" s="198"/>
      <c r="C24" s="198"/>
      <c r="D24" s="198"/>
      <c r="E24" s="198"/>
      <c r="F24" s="198"/>
      <c r="G24" s="198"/>
      <c r="H24" s="198"/>
      <c r="I24" s="199"/>
      <c r="K24" s="203"/>
      <c r="L24" s="203"/>
      <c r="M24" s="203"/>
      <c r="N24" s="203"/>
    </row>
    <row r="25" spans="1:14">
      <c r="A25" s="197"/>
      <c r="B25" s="198"/>
      <c r="C25" s="198"/>
      <c r="D25" s="198"/>
      <c r="E25" s="198"/>
      <c r="F25" s="198"/>
      <c r="G25" s="198"/>
      <c r="H25" s="198"/>
      <c r="I25" s="199"/>
      <c r="K25" s="203"/>
      <c r="L25" s="203"/>
      <c r="M25" s="203"/>
      <c r="N25" s="203"/>
    </row>
    <row r="26" spans="1:14">
      <c r="A26" s="197"/>
      <c r="B26" s="198"/>
      <c r="C26" s="198"/>
      <c r="D26" s="198"/>
      <c r="E26" s="198"/>
      <c r="F26" s="198"/>
      <c r="G26" s="198"/>
      <c r="H26" s="198"/>
      <c r="I26" s="199"/>
      <c r="K26" s="203"/>
      <c r="L26" s="203"/>
      <c r="M26" s="203"/>
      <c r="N26" s="203"/>
    </row>
    <row r="27" spans="1:14">
      <c r="A27" s="197"/>
      <c r="B27" s="198"/>
      <c r="C27" s="198"/>
      <c r="D27" s="198"/>
      <c r="E27" s="198"/>
      <c r="F27" s="198"/>
      <c r="G27" s="198"/>
      <c r="H27" s="198"/>
      <c r="I27" s="199"/>
      <c r="K27" s="203"/>
      <c r="L27" s="203"/>
      <c r="M27" s="203"/>
      <c r="N27" s="203"/>
    </row>
    <row r="28" spans="1:14">
      <c r="A28" s="197"/>
      <c r="B28" s="198"/>
      <c r="C28" s="198"/>
      <c r="D28" s="198"/>
      <c r="E28" s="198"/>
      <c r="F28" s="198"/>
      <c r="G28" s="198"/>
      <c r="H28" s="198"/>
      <c r="I28" s="199"/>
      <c r="K28" s="203"/>
      <c r="L28" s="203"/>
      <c r="M28" s="203"/>
      <c r="N28" s="203"/>
    </row>
    <row r="29" spans="1:14">
      <c r="A29" s="197"/>
      <c r="B29" s="198"/>
      <c r="C29" s="198"/>
      <c r="D29" s="198"/>
      <c r="E29" s="198"/>
      <c r="F29" s="198"/>
      <c r="G29" s="198"/>
      <c r="H29" s="198"/>
      <c r="I29" s="199"/>
      <c r="K29" s="203"/>
      <c r="L29" s="203"/>
      <c r="M29" s="203"/>
      <c r="N29" s="203"/>
    </row>
    <row r="30" spans="1:14">
      <c r="A30" s="197"/>
      <c r="B30" s="198"/>
      <c r="C30" s="198"/>
      <c r="D30" s="198"/>
      <c r="E30" s="198"/>
      <c r="F30" s="198"/>
      <c r="G30" s="198"/>
      <c r="H30" s="198"/>
      <c r="I30" s="199"/>
      <c r="K30" s="203"/>
      <c r="L30" s="203"/>
      <c r="M30" s="203"/>
      <c r="N30" s="203"/>
    </row>
    <row r="31" spans="1:14">
      <c r="A31" s="197"/>
      <c r="B31" s="198"/>
      <c r="C31" s="198"/>
      <c r="D31" s="198"/>
      <c r="E31" s="198"/>
      <c r="F31" s="198"/>
      <c r="G31" s="198"/>
      <c r="H31" s="198"/>
      <c r="I31" s="199"/>
      <c r="K31" s="203"/>
      <c r="L31" s="203"/>
      <c r="M31" s="203"/>
      <c r="N31" s="203"/>
    </row>
    <row r="32" spans="1:14">
      <c r="A32" s="197"/>
      <c r="B32" s="198"/>
      <c r="C32" s="198"/>
      <c r="D32" s="198"/>
      <c r="E32" s="198"/>
      <c r="F32" s="198"/>
      <c r="G32" s="198"/>
      <c r="H32" s="198"/>
      <c r="I32" s="199"/>
    </row>
    <row r="33" spans="1:9">
      <c r="A33" s="197"/>
      <c r="B33" s="198"/>
      <c r="C33" s="198"/>
      <c r="D33" s="198"/>
      <c r="E33" s="198"/>
      <c r="F33" s="198"/>
      <c r="G33" s="198"/>
      <c r="H33" s="198"/>
      <c r="I33" s="199"/>
    </row>
    <row r="34" spans="1:9">
      <c r="A34" s="197"/>
      <c r="B34" s="198"/>
      <c r="C34" s="198"/>
      <c r="D34" s="198"/>
      <c r="E34" s="198"/>
      <c r="F34" s="198"/>
      <c r="G34" s="198"/>
      <c r="H34" s="198"/>
      <c r="I34" s="199"/>
    </row>
    <row r="35" spans="1:9">
      <c r="A35" s="197"/>
      <c r="B35" s="198"/>
      <c r="C35" s="198"/>
      <c r="D35" s="198"/>
      <c r="E35" s="198"/>
      <c r="F35" s="198"/>
      <c r="G35" s="198"/>
      <c r="H35" s="198"/>
      <c r="I35" s="199"/>
    </row>
    <row r="36" spans="1:9">
      <c r="A36" s="197"/>
      <c r="B36" s="198"/>
      <c r="C36" s="198"/>
      <c r="D36" s="198"/>
      <c r="E36" s="198"/>
      <c r="F36" s="198"/>
      <c r="G36" s="198"/>
      <c r="H36" s="198"/>
      <c r="I36" s="199"/>
    </row>
    <row r="37" spans="1:9">
      <c r="A37" s="197"/>
      <c r="B37" s="198"/>
      <c r="C37" s="198"/>
      <c r="D37" s="198"/>
      <c r="E37" s="198"/>
      <c r="F37" s="198"/>
      <c r="G37" s="198"/>
      <c r="H37" s="198"/>
      <c r="I37" s="199"/>
    </row>
    <row r="38" spans="1:9">
      <c r="A38" s="197"/>
      <c r="B38" s="198"/>
      <c r="C38" s="198"/>
      <c r="D38" s="198"/>
      <c r="E38" s="198"/>
      <c r="F38" s="198"/>
      <c r="G38" s="198"/>
      <c r="H38" s="198"/>
      <c r="I38" s="199"/>
    </row>
    <row r="39" spans="1:9">
      <c r="A39" s="197"/>
      <c r="B39" s="198"/>
      <c r="C39" s="198"/>
      <c r="D39" s="198"/>
      <c r="E39" s="198"/>
      <c r="F39" s="198"/>
      <c r="G39" s="198"/>
      <c r="H39" s="198"/>
      <c r="I39" s="199"/>
    </row>
    <row r="40" spans="1:9" ht="14.25" customHeight="1">
      <c r="A40" s="197"/>
      <c r="B40" s="198"/>
      <c r="C40" s="198"/>
      <c r="D40" s="198"/>
      <c r="E40" s="198"/>
      <c r="F40" s="198"/>
      <c r="G40" s="198"/>
      <c r="H40" s="198"/>
      <c r="I40" s="199"/>
    </row>
    <row r="41" spans="1:9">
      <c r="A41" s="197"/>
      <c r="B41" s="198"/>
      <c r="C41" s="198"/>
      <c r="D41" s="198"/>
      <c r="E41" s="198"/>
      <c r="F41" s="198"/>
      <c r="G41" s="198"/>
      <c r="H41" s="198"/>
      <c r="I41" s="199"/>
    </row>
    <row r="42" spans="1:9">
      <c r="A42" s="197"/>
      <c r="B42" s="198"/>
      <c r="C42" s="198"/>
      <c r="D42" s="198"/>
      <c r="E42" s="198"/>
      <c r="F42" s="198"/>
      <c r="G42" s="198"/>
      <c r="H42" s="198"/>
      <c r="I42" s="199"/>
    </row>
    <row r="43" spans="1:9">
      <c r="A43" s="197"/>
      <c r="B43" s="198"/>
      <c r="C43" s="198"/>
      <c r="D43" s="198"/>
      <c r="E43" s="198"/>
      <c r="F43" s="198"/>
      <c r="G43" s="198"/>
      <c r="H43" s="198"/>
      <c r="I43" s="199"/>
    </row>
    <row r="44" spans="1:9">
      <c r="A44" s="197"/>
      <c r="B44" s="198"/>
      <c r="C44" s="198"/>
      <c r="D44" s="198"/>
      <c r="E44" s="198"/>
      <c r="F44" s="198"/>
      <c r="G44" s="198"/>
      <c r="H44" s="198"/>
      <c r="I44" s="199"/>
    </row>
    <row r="45" spans="1:9">
      <c r="A45" s="197"/>
      <c r="B45" s="198"/>
      <c r="C45" s="198"/>
      <c r="D45" s="198"/>
      <c r="E45" s="198"/>
      <c r="F45" s="198"/>
      <c r="G45" s="198"/>
      <c r="H45" s="198"/>
      <c r="I45" s="199"/>
    </row>
    <row r="46" spans="1:9">
      <c r="A46" s="197"/>
      <c r="B46" s="198"/>
      <c r="C46" s="198"/>
      <c r="D46" s="198"/>
      <c r="E46" s="198"/>
      <c r="F46" s="198"/>
      <c r="G46" s="198"/>
      <c r="H46" s="198"/>
      <c r="I46" s="199"/>
    </row>
    <row r="47" spans="1:9">
      <c r="A47" s="197"/>
      <c r="B47" s="198"/>
      <c r="C47" s="198"/>
      <c r="D47" s="198"/>
      <c r="E47" s="198"/>
      <c r="F47" s="198"/>
      <c r="G47" s="198"/>
      <c r="H47" s="198"/>
      <c r="I47" s="199"/>
    </row>
    <row r="48" spans="1:9">
      <c r="A48" s="197"/>
      <c r="B48" s="198"/>
      <c r="C48" s="198"/>
      <c r="D48" s="198"/>
      <c r="E48" s="198"/>
      <c r="F48" s="198"/>
      <c r="G48" s="198"/>
      <c r="H48" s="198"/>
      <c r="I48" s="199"/>
    </row>
    <row r="49" spans="1:9">
      <c r="A49" s="197"/>
      <c r="B49" s="198"/>
      <c r="C49" s="198"/>
      <c r="D49" s="198"/>
      <c r="E49" s="198"/>
      <c r="F49" s="198"/>
      <c r="G49" s="198"/>
      <c r="H49" s="198"/>
      <c r="I49" s="199"/>
    </row>
    <row r="50" spans="1:9">
      <c r="A50" s="197"/>
      <c r="B50" s="198"/>
      <c r="C50" s="198"/>
      <c r="D50" s="198"/>
      <c r="E50" s="198"/>
      <c r="F50" s="198"/>
      <c r="G50" s="198"/>
      <c r="H50" s="198"/>
      <c r="I50" s="199"/>
    </row>
    <row r="51" spans="1:9">
      <c r="A51" s="197"/>
      <c r="B51" s="198"/>
      <c r="C51" s="198"/>
      <c r="D51" s="198"/>
      <c r="E51" s="198"/>
      <c r="F51" s="198"/>
      <c r="G51" s="198"/>
      <c r="H51" s="198"/>
      <c r="I51" s="199"/>
    </row>
    <row r="52" spans="1:9">
      <c r="A52" s="197"/>
      <c r="B52" s="198"/>
      <c r="C52" s="198"/>
      <c r="D52" s="198"/>
      <c r="E52" s="198"/>
      <c r="F52" s="198"/>
      <c r="G52" s="198"/>
      <c r="H52" s="198"/>
      <c r="I52" s="199"/>
    </row>
    <row r="53" spans="1:9">
      <c r="A53" s="197"/>
      <c r="B53" s="198"/>
      <c r="C53" s="198"/>
      <c r="D53" s="198"/>
      <c r="E53" s="198"/>
      <c r="F53" s="198"/>
      <c r="G53" s="198"/>
      <c r="H53" s="198"/>
      <c r="I53" s="199"/>
    </row>
    <row r="54" spans="1:9">
      <c r="A54" s="200"/>
      <c r="B54" s="201"/>
      <c r="C54" s="201"/>
      <c r="D54" s="201"/>
      <c r="E54" s="201"/>
      <c r="F54" s="201"/>
      <c r="G54" s="201"/>
      <c r="H54" s="201"/>
      <c r="I54" s="202"/>
    </row>
    <row r="66" spans="6:6">
      <c r="F66" s="3"/>
    </row>
  </sheetData>
  <mergeCells count="4">
    <mergeCell ref="A5:I18"/>
    <mergeCell ref="A22:I54"/>
    <mergeCell ref="K5:N14"/>
    <mergeCell ref="K22:N31"/>
  </mergeCells>
  <pageMargins left="0.7" right="0.7" top="0.75" bottom="0.75" header="0.3" footer="0.3"/>
  <pageSetup paperSize="9" scale="87" orientation="portrait"/>
  <headerFooter scaleWithDoc="0">
    <oddFooter>&amp;C&amp;"Arial,Regular"Page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sheetPr>
  <dimension ref="A1:L78"/>
  <sheetViews>
    <sheetView showGridLines="0" topLeftCell="A39" zoomScaleNormal="100" workbookViewId="0">
      <selection activeCell="K62" sqref="K62"/>
    </sheetView>
  </sheetViews>
  <sheetFormatPr defaultColWidth="9.42578125" defaultRowHeight="15"/>
  <cols>
    <col min="1" max="1" width="28.42578125" style="2" customWidth="1"/>
    <col min="2" max="2" width="8.42578125" style="16" customWidth="1"/>
    <col min="3" max="3" width="9.5703125" style="16" bestFit="1" customWidth="1"/>
    <col min="4" max="5" width="9.5703125" style="16" customWidth="1"/>
    <col min="6" max="6" width="10.5703125" style="16" customWidth="1"/>
    <col min="7" max="7" width="11.42578125" style="20" customWidth="1"/>
    <col min="8" max="8" width="11.5703125" style="21" customWidth="1"/>
    <col min="9" max="10" width="9.42578125" style="2"/>
    <col min="11" max="11" width="38.42578125" style="2" customWidth="1"/>
    <col min="12" max="16384" width="9.42578125" style="2"/>
  </cols>
  <sheetData>
    <row r="1" spans="1:11">
      <c r="A1" s="2" t="str">
        <f>+'Cover Page'!$B$29</f>
        <v>Annual Performance Report 2022</v>
      </c>
      <c r="B1" s="2"/>
      <c r="C1" s="2"/>
      <c r="D1" s="2"/>
      <c r="E1" s="2" t="str">
        <f>+'Cover Page'!$B$33</f>
        <v>Hillingdon Clinical Waste Incinerator</v>
      </c>
      <c r="F1" s="2"/>
      <c r="G1" s="2"/>
      <c r="H1" s="2"/>
    </row>
    <row r="3" spans="1:11" ht="15.75">
      <c r="A3" s="1" t="s">
        <v>33</v>
      </c>
      <c r="K3" s="139" t="s">
        <v>1</v>
      </c>
    </row>
    <row r="4" spans="1:11">
      <c r="A4" s="23" t="s">
        <v>64</v>
      </c>
      <c r="B4" s="365"/>
      <c r="C4" s="365"/>
      <c r="D4" s="25" t="s">
        <v>65</v>
      </c>
      <c r="E4" s="24"/>
      <c r="F4" s="25" t="s">
        <v>66</v>
      </c>
      <c r="G4" s="24"/>
      <c r="H4" s="126" t="s">
        <v>67</v>
      </c>
      <c r="K4" s="22" t="s">
        <v>68</v>
      </c>
    </row>
    <row r="5" spans="1:11" ht="15.75">
      <c r="A5" s="26" t="s">
        <v>69</v>
      </c>
      <c r="B5" s="27">
        <v>1</v>
      </c>
      <c r="C5" s="28"/>
      <c r="D5" s="28" t="s">
        <v>70</v>
      </c>
      <c r="E5" s="28"/>
      <c r="F5" s="29">
        <v>1</v>
      </c>
      <c r="G5" s="30"/>
      <c r="H5" s="31"/>
      <c r="K5" s="22" t="s">
        <v>71</v>
      </c>
    </row>
    <row r="6" spans="1:11">
      <c r="A6" s="3"/>
      <c r="K6" s="209" t="s">
        <v>72</v>
      </c>
    </row>
    <row r="7" spans="1:11" ht="15.75">
      <c r="A7" s="11" t="s">
        <v>73</v>
      </c>
      <c r="B7" s="32" t="s">
        <v>74</v>
      </c>
      <c r="C7" s="33" t="s">
        <v>75</v>
      </c>
      <c r="D7" s="33" t="s">
        <v>76</v>
      </c>
      <c r="E7" s="33" t="s">
        <v>77</v>
      </c>
      <c r="F7" s="33" t="s">
        <v>78</v>
      </c>
      <c r="G7" s="34" t="s">
        <v>79</v>
      </c>
      <c r="H7" s="35" t="s">
        <v>80</v>
      </c>
      <c r="K7" s="209"/>
    </row>
    <row r="8" spans="1:11" ht="15.75" customHeight="1">
      <c r="A8" s="36" t="s">
        <v>81</v>
      </c>
      <c r="B8" s="204" t="s">
        <v>82</v>
      </c>
      <c r="C8" s="37"/>
      <c r="D8" s="37"/>
      <c r="E8" s="37"/>
      <c r="F8" s="37"/>
      <c r="G8" s="38">
        <f>SUM(C8:F8)</f>
        <v>0</v>
      </c>
      <c r="H8" s="59" t="str">
        <f t="shared" ref="H8:H15" si="0">IF(G8&gt;0,G8/$G$18,"-")</f>
        <v>-</v>
      </c>
      <c r="K8" s="210" t="s">
        <v>83</v>
      </c>
    </row>
    <row r="9" spans="1:11">
      <c r="A9" s="40" t="s">
        <v>84</v>
      </c>
      <c r="B9" s="205"/>
      <c r="C9" s="128"/>
      <c r="D9" s="128"/>
      <c r="E9" s="128"/>
      <c r="F9" s="128"/>
      <c r="G9" s="156">
        <f t="shared" ref="G9:G15" si="1">SUM(C9:F9)</f>
        <v>0</v>
      </c>
      <c r="H9" s="39" t="str">
        <f t="shared" si="0"/>
        <v>-</v>
      </c>
      <c r="K9" s="210"/>
    </row>
    <row r="10" spans="1:11">
      <c r="A10" s="40" t="s">
        <v>85</v>
      </c>
      <c r="B10" s="205"/>
      <c r="C10" s="128"/>
      <c r="D10" s="128"/>
      <c r="E10" s="128"/>
      <c r="F10" s="128"/>
      <c r="G10" s="156">
        <f t="shared" si="1"/>
        <v>0</v>
      </c>
      <c r="H10" s="39" t="str">
        <f t="shared" si="0"/>
        <v>-</v>
      </c>
      <c r="K10" s="210"/>
    </row>
    <row r="11" spans="1:11">
      <c r="A11" s="40" t="s">
        <v>86</v>
      </c>
      <c r="B11" s="205"/>
      <c r="C11" s="128"/>
      <c r="D11" s="128"/>
      <c r="E11" s="128"/>
      <c r="F11" s="128"/>
      <c r="G11" s="156">
        <f t="shared" si="1"/>
        <v>0</v>
      </c>
      <c r="H11" s="39" t="str">
        <f t="shared" si="0"/>
        <v>-</v>
      </c>
      <c r="K11" s="210"/>
    </row>
    <row r="12" spans="1:11">
      <c r="A12" s="40" t="s">
        <v>87</v>
      </c>
      <c r="B12" s="205"/>
      <c r="C12" s="128"/>
      <c r="D12" s="128"/>
      <c r="E12" s="128"/>
      <c r="F12" s="128"/>
      <c r="G12" s="156">
        <f t="shared" si="1"/>
        <v>0</v>
      </c>
      <c r="H12" s="39" t="str">
        <f t="shared" si="0"/>
        <v>-</v>
      </c>
      <c r="K12" s="210"/>
    </row>
    <row r="13" spans="1:11">
      <c r="A13" s="40" t="s">
        <v>88</v>
      </c>
      <c r="B13" s="205"/>
      <c r="C13" s="128"/>
      <c r="D13" s="128"/>
      <c r="E13" s="128"/>
      <c r="F13" s="128"/>
      <c r="G13" s="156">
        <f>SUM(C13:F13)</f>
        <v>0</v>
      </c>
      <c r="H13" s="39" t="str">
        <f t="shared" si="0"/>
        <v>-</v>
      </c>
      <c r="K13" s="210"/>
    </row>
    <row r="14" spans="1:11">
      <c r="A14" s="40" t="s">
        <v>89</v>
      </c>
      <c r="B14" s="205"/>
      <c r="C14" s="128"/>
      <c r="D14" s="128"/>
      <c r="E14" s="128"/>
      <c r="F14" s="128"/>
      <c r="G14" s="156">
        <f t="shared" si="1"/>
        <v>0</v>
      </c>
      <c r="H14" s="39" t="str">
        <f t="shared" si="0"/>
        <v>-</v>
      </c>
      <c r="K14" s="210"/>
    </row>
    <row r="15" spans="1:11">
      <c r="A15" s="129" t="s">
        <v>90</v>
      </c>
      <c r="B15" s="205"/>
      <c r="C15" s="128"/>
      <c r="D15" s="128"/>
      <c r="E15" s="128"/>
      <c r="F15" s="128"/>
      <c r="G15" s="156">
        <f t="shared" si="1"/>
        <v>0</v>
      </c>
      <c r="H15" s="39" t="str">
        <f t="shared" si="0"/>
        <v>-</v>
      </c>
      <c r="K15" s="210"/>
    </row>
    <row r="16" spans="1:11">
      <c r="A16" s="129" t="s">
        <v>90</v>
      </c>
      <c r="B16" s="205"/>
      <c r="C16" s="128"/>
      <c r="D16" s="128"/>
      <c r="E16" s="128"/>
      <c r="F16" s="128"/>
      <c r="G16" s="156"/>
      <c r="H16" s="39"/>
      <c r="K16" s="210"/>
    </row>
    <row r="17" spans="1:12">
      <c r="A17" s="129" t="s">
        <v>90</v>
      </c>
      <c r="B17" s="205"/>
      <c r="C17" s="128"/>
      <c r="D17" s="128"/>
      <c r="E17" s="128"/>
      <c r="F17" s="128"/>
      <c r="G17" s="156"/>
      <c r="H17" s="39"/>
      <c r="K17" s="210"/>
    </row>
    <row r="18" spans="1:12">
      <c r="A18" s="159" t="s">
        <v>91</v>
      </c>
      <c r="B18" s="205"/>
      <c r="C18" s="156">
        <f>SUM(C8:C17)</f>
        <v>0</v>
      </c>
      <c r="D18" s="156">
        <f>SUM(D8:D17)</f>
        <v>0</v>
      </c>
      <c r="E18" s="156">
        <f>SUM(E8:E17)</f>
        <v>0</v>
      </c>
      <c r="F18" s="156">
        <f>SUM(F8:F17)</f>
        <v>0</v>
      </c>
      <c r="G18" s="156">
        <f>SUM(G8:G17)</f>
        <v>0</v>
      </c>
      <c r="H18" s="158">
        <v>1</v>
      </c>
      <c r="K18" s="210"/>
    </row>
    <row r="19" spans="1:12">
      <c r="A19" s="40" t="s">
        <v>92</v>
      </c>
      <c r="B19" s="205"/>
      <c r="C19" s="128"/>
      <c r="D19" s="128"/>
      <c r="E19" s="128"/>
      <c r="F19" s="128"/>
      <c r="G19" s="156">
        <f>SUM(C19:F19)</f>
        <v>0</v>
      </c>
      <c r="H19" s="39" t="str">
        <f>IF(G19&gt;0,G19/$G$18,"-")</f>
        <v>-</v>
      </c>
      <c r="K19" s="210"/>
    </row>
    <row r="20" spans="1:12">
      <c r="A20" s="40" t="s">
        <v>93</v>
      </c>
      <c r="B20" s="205"/>
      <c r="C20" s="128"/>
      <c r="D20" s="128"/>
      <c r="E20" s="128"/>
      <c r="F20" s="128"/>
      <c r="G20" s="156">
        <f>SUM(C20:F20)</f>
        <v>0</v>
      </c>
      <c r="H20" s="39" t="str">
        <f>IF(G20&gt;0,G20/$G$18,"-")</f>
        <v>-</v>
      </c>
    </row>
    <row r="21" spans="1:12">
      <c r="A21" s="160" t="s">
        <v>94</v>
      </c>
      <c r="B21" s="155"/>
      <c r="C21" s="157">
        <f>C18-SUM(C19:C20)</f>
        <v>0</v>
      </c>
      <c r="D21" s="157">
        <f>D18-SUM(D19:D20)</f>
        <v>0</v>
      </c>
      <c r="E21" s="157">
        <f>E18-SUM(E19:E20)</f>
        <v>0</v>
      </c>
      <c r="F21" s="157">
        <f>F18-SUM(F19:F20)</f>
        <v>0</v>
      </c>
      <c r="G21" s="44">
        <f>SUM(C21:F21)</f>
        <v>0</v>
      </c>
      <c r="H21" s="62" t="str">
        <f>IF(G21&gt;0,G21/$G$18,"-")</f>
        <v>-</v>
      </c>
    </row>
    <row r="22" spans="1:12">
      <c r="A22" s="3"/>
      <c r="C22" s="21"/>
      <c r="D22" s="21"/>
      <c r="E22" s="21"/>
      <c r="F22" s="21"/>
      <c r="G22" s="45"/>
    </row>
    <row r="23" spans="1:12" ht="15.75">
      <c r="A23" s="11" t="s">
        <v>95</v>
      </c>
      <c r="B23" s="32" t="s">
        <v>74</v>
      </c>
      <c r="C23" s="46" t="s">
        <v>75</v>
      </c>
      <c r="D23" s="46" t="s">
        <v>76</v>
      </c>
      <c r="E23" s="46" t="s">
        <v>77</v>
      </c>
      <c r="F23" s="46" t="s">
        <v>78</v>
      </c>
      <c r="G23" s="47" t="s">
        <v>79</v>
      </c>
      <c r="H23" s="48" t="s">
        <v>96</v>
      </c>
    </row>
    <row r="24" spans="1:12" ht="15" customHeight="1">
      <c r="A24" s="49" t="s">
        <v>97</v>
      </c>
      <c r="B24" s="204" t="s">
        <v>98</v>
      </c>
      <c r="C24" s="37"/>
      <c r="D24" s="37"/>
      <c r="E24" s="37"/>
      <c r="F24" s="37"/>
      <c r="G24" s="38">
        <f>SUM(C24:F24)</f>
        <v>0</v>
      </c>
      <c r="H24" s="50" t="str">
        <f>IF(G24&gt;0,G24*1000/$G$21,"-")</f>
        <v>-</v>
      </c>
    </row>
    <row r="25" spans="1:12">
      <c r="A25" s="51" t="s">
        <v>99</v>
      </c>
      <c r="B25" s="205"/>
      <c r="C25" s="41"/>
      <c r="D25" s="41"/>
      <c r="E25" s="41"/>
      <c r="F25" s="41"/>
      <c r="G25" s="42">
        <f>SUM(C25:F25)</f>
        <v>0</v>
      </c>
      <c r="H25" s="52" t="str">
        <f>IF(G25&gt;0,G25*1000/$G$21,"-")</f>
        <v>-</v>
      </c>
    </row>
    <row r="26" spans="1:12">
      <c r="A26" s="51" t="s">
        <v>100</v>
      </c>
      <c r="B26" s="205"/>
      <c r="C26" s="41"/>
      <c r="D26" s="41"/>
      <c r="E26" s="41"/>
      <c r="F26" s="41"/>
      <c r="G26" s="42">
        <f>SUM(C26:F26)</f>
        <v>0</v>
      </c>
      <c r="H26" s="52" t="str">
        <f>IF(G26&gt;0,G26*1000/$G$21,"-")</f>
        <v>-</v>
      </c>
    </row>
    <row r="27" spans="1:12">
      <c r="A27" s="51" t="s">
        <v>101</v>
      </c>
      <c r="B27" s="205"/>
      <c r="C27" s="41"/>
      <c r="D27" s="41"/>
      <c r="E27" s="41"/>
      <c r="F27" s="41"/>
      <c r="G27" s="42">
        <f>SUM(C27:F27)</f>
        <v>0</v>
      </c>
      <c r="H27" s="52" t="str">
        <f>IF(G27&gt;0,G27*1000/$G$21,"-")</f>
        <v>-</v>
      </c>
    </row>
    <row r="28" spans="1:12">
      <c r="A28" s="51" t="s">
        <v>102</v>
      </c>
      <c r="B28" s="53" t="s">
        <v>80</v>
      </c>
      <c r="C28" s="54" t="str">
        <f>IF(C24&gt;0,1-C25/(C24+C27),"-")</f>
        <v>-</v>
      </c>
      <c r="D28" s="54" t="str">
        <f>IF(D24&gt;0,1-D25/(D24+D27),"-")</f>
        <v>-</v>
      </c>
      <c r="E28" s="54" t="str">
        <f>IF(E24&gt;0,1-E25/(E24+E27),"-")</f>
        <v>-</v>
      </c>
      <c r="F28" s="54" t="str">
        <f>IF(F24&gt;0,1-F25/(F24+F27),"-")</f>
        <v>-</v>
      </c>
      <c r="G28" s="54" t="str">
        <f>IF(G24&gt;0,1-G25/(G24+G27),"-")</f>
        <v>-</v>
      </c>
      <c r="H28" s="52"/>
    </row>
    <row r="29" spans="1:12">
      <c r="A29" s="51" t="s">
        <v>103</v>
      </c>
      <c r="B29" s="206" t="s">
        <v>98</v>
      </c>
      <c r="C29" s="41"/>
      <c r="D29" s="41"/>
      <c r="E29" s="41"/>
      <c r="F29" s="41"/>
      <c r="G29" s="42">
        <f>SUM(C29:F29)</f>
        <v>0</v>
      </c>
      <c r="H29" s="52" t="str">
        <f>IF(G29&gt;0,G29*1000/$G$21,"-")</f>
        <v>-</v>
      </c>
    </row>
    <row r="30" spans="1:12">
      <c r="A30" s="51" t="s">
        <v>104</v>
      </c>
      <c r="B30" s="206"/>
      <c r="C30" s="41"/>
      <c r="D30" s="41"/>
      <c r="E30" s="41"/>
      <c r="F30" s="41"/>
      <c r="G30" s="42">
        <f>SUM(C30:F30)</f>
        <v>0</v>
      </c>
      <c r="H30" s="52" t="str">
        <f>IF(G30&gt;0,G30*1000/$G$21,"-")</f>
        <v>-</v>
      </c>
      <c r="K30" s="22"/>
      <c r="L30" s="22"/>
    </row>
    <row r="31" spans="1:12">
      <c r="A31" s="55" t="s">
        <v>105</v>
      </c>
      <c r="B31" s="56"/>
      <c r="C31" s="212"/>
      <c r="D31" s="212"/>
      <c r="E31" s="212"/>
      <c r="F31" s="212"/>
      <c r="G31" s="213" t="s">
        <v>106</v>
      </c>
      <c r="H31" s="214"/>
      <c r="L31" s="22"/>
    </row>
    <row r="32" spans="1:12">
      <c r="A32" s="3"/>
      <c r="C32" s="21"/>
      <c r="D32" s="21"/>
      <c r="E32" s="21"/>
      <c r="F32" s="21"/>
      <c r="G32" s="45"/>
      <c r="L32" s="22"/>
    </row>
    <row r="33" spans="1:12" ht="15.75">
      <c r="A33" s="11" t="s">
        <v>107</v>
      </c>
      <c r="B33" s="57" t="s">
        <v>74</v>
      </c>
      <c r="C33" s="46" t="s">
        <v>75</v>
      </c>
      <c r="D33" s="46" t="s">
        <v>76</v>
      </c>
      <c r="E33" s="46" t="s">
        <v>77</v>
      </c>
      <c r="F33" s="46" t="s">
        <v>78</v>
      </c>
      <c r="G33" s="47" t="s">
        <v>79</v>
      </c>
      <c r="H33" s="58" t="s">
        <v>108</v>
      </c>
      <c r="L33" s="22"/>
    </row>
    <row r="34" spans="1:12" ht="15" customHeight="1">
      <c r="A34" s="49" t="s">
        <v>109</v>
      </c>
      <c r="B34" s="204" t="s">
        <v>82</v>
      </c>
      <c r="C34" s="37"/>
      <c r="D34" s="37"/>
      <c r="E34" s="37"/>
      <c r="F34" s="37"/>
      <c r="G34" s="38">
        <f t="shared" ref="G34:G39" si="2">SUM(C34:F34)</f>
        <v>0</v>
      </c>
      <c r="H34" s="59" t="str">
        <f t="shared" ref="H34:H39" si="3">IF(G34&gt;0,G34/$G$21,"-")</f>
        <v>-</v>
      </c>
      <c r="K34" s="22"/>
      <c r="L34" s="22"/>
    </row>
    <row r="35" spans="1:12" ht="15" customHeight="1">
      <c r="A35" s="51" t="s">
        <v>110</v>
      </c>
      <c r="B35" s="205"/>
      <c r="C35" s="41"/>
      <c r="D35" s="41"/>
      <c r="E35" s="41"/>
      <c r="F35" s="41"/>
      <c r="G35" s="42">
        <f t="shared" si="2"/>
        <v>0</v>
      </c>
      <c r="H35" s="39" t="str">
        <f t="shared" si="3"/>
        <v>-</v>
      </c>
      <c r="K35" s="22"/>
      <c r="L35" s="22"/>
    </row>
    <row r="36" spans="1:12" ht="15" customHeight="1">
      <c r="A36" s="51" t="s">
        <v>111</v>
      </c>
      <c r="B36" s="205"/>
      <c r="C36" s="41"/>
      <c r="D36" s="41"/>
      <c r="E36" s="41"/>
      <c r="F36" s="41"/>
      <c r="G36" s="42">
        <f t="shared" si="2"/>
        <v>0</v>
      </c>
      <c r="H36" s="39" t="str">
        <f t="shared" si="3"/>
        <v>-</v>
      </c>
    </row>
    <row r="37" spans="1:12">
      <c r="A37" s="60" t="s">
        <v>112</v>
      </c>
      <c r="B37" s="205"/>
      <c r="C37" s="41">
        <v>0</v>
      </c>
      <c r="D37" s="41">
        <v>0</v>
      </c>
      <c r="E37" s="41">
        <v>0</v>
      </c>
      <c r="F37" s="41">
        <v>0</v>
      </c>
      <c r="G37" s="42">
        <f t="shared" si="2"/>
        <v>0</v>
      </c>
      <c r="H37" s="39" t="str">
        <f t="shared" si="3"/>
        <v>-</v>
      </c>
    </row>
    <row r="38" spans="1:12">
      <c r="A38" s="60" t="s">
        <v>112</v>
      </c>
      <c r="B38" s="205"/>
      <c r="C38" s="41">
        <v>0</v>
      </c>
      <c r="D38" s="41">
        <v>0</v>
      </c>
      <c r="E38" s="41">
        <v>0</v>
      </c>
      <c r="F38" s="41">
        <v>0</v>
      </c>
      <c r="G38" s="42">
        <f t="shared" si="2"/>
        <v>0</v>
      </c>
      <c r="H38" s="39" t="str">
        <f t="shared" si="3"/>
        <v>-</v>
      </c>
    </row>
    <row r="39" spans="1:12">
      <c r="A39" s="61" t="s">
        <v>112</v>
      </c>
      <c r="B39" s="211"/>
      <c r="C39" s="43">
        <v>0</v>
      </c>
      <c r="D39" s="43">
        <v>0</v>
      </c>
      <c r="E39" s="43">
        <v>0</v>
      </c>
      <c r="F39" s="43">
        <v>0</v>
      </c>
      <c r="G39" s="44">
        <f t="shared" si="2"/>
        <v>0</v>
      </c>
      <c r="H39" s="62" t="str">
        <f t="shared" si="3"/>
        <v>-</v>
      </c>
    </row>
    <row r="40" spans="1:12">
      <c r="A40" s="16"/>
      <c r="C40" s="21"/>
      <c r="D40" s="21"/>
      <c r="E40" s="21"/>
      <c r="F40" s="21"/>
      <c r="G40" s="45"/>
    </row>
    <row r="41" spans="1:12" ht="15.75">
      <c r="A41" s="11" t="s">
        <v>113</v>
      </c>
      <c r="B41" s="63" t="s">
        <v>74</v>
      </c>
      <c r="C41" s="33" t="s">
        <v>75</v>
      </c>
      <c r="D41" s="33" t="s">
        <v>76</v>
      </c>
      <c r="E41" s="33" t="s">
        <v>77</v>
      </c>
      <c r="F41" s="33" t="s">
        <v>78</v>
      </c>
      <c r="G41" s="34" t="s">
        <v>79</v>
      </c>
      <c r="H41" s="35" t="s">
        <v>114</v>
      </c>
    </row>
    <row r="42" spans="1:12" ht="15.6" customHeight="1">
      <c r="A42" s="49" t="s">
        <v>115</v>
      </c>
      <c r="B42" s="53" t="s">
        <v>116</v>
      </c>
      <c r="C42" s="37"/>
      <c r="D42" s="37"/>
      <c r="E42" s="37"/>
      <c r="F42" s="37"/>
      <c r="G42" s="38">
        <f t="shared" ref="G42:G50" si="4">SUM(C42:F42)</f>
        <v>0</v>
      </c>
      <c r="H42" s="64" t="str">
        <f>IF(G42&gt;0,G42/$G$21,"-")</f>
        <v>-</v>
      </c>
    </row>
    <row r="43" spans="1:12">
      <c r="A43" s="51" t="s">
        <v>117</v>
      </c>
      <c r="B43" s="53" t="s">
        <v>116</v>
      </c>
      <c r="C43" s="41"/>
      <c r="D43" s="41"/>
      <c r="E43" s="41"/>
      <c r="F43" s="41"/>
      <c r="G43" s="42">
        <f t="shared" si="4"/>
        <v>0</v>
      </c>
      <c r="H43" s="64" t="str">
        <f t="shared" ref="H43:H48" si="5">IF(G43&gt;0,G43/$G$21,"-")</f>
        <v>-</v>
      </c>
    </row>
    <row r="44" spans="1:12" ht="15.6" customHeight="1">
      <c r="A44" s="51" t="s">
        <v>118</v>
      </c>
      <c r="B44" s="53" t="s">
        <v>119</v>
      </c>
      <c r="C44" s="41"/>
      <c r="D44" s="41"/>
      <c r="E44" s="41"/>
      <c r="F44" s="41"/>
      <c r="G44" s="42">
        <f t="shared" si="4"/>
        <v>0</v>
      </c>
      <c r="H44" s="64" t="str">
        <f t="shared" si="5"/>
        <v>-</v>
      </c>
    </row>
    <row r="45" spans="1:12" ht="15.6" customHeight="1">
      <c r="A45" s="51" t="s">
        <v>120</v>
      </c>
      <c r="B45" s="53" t="s">
        <v>119</v>
      </c>
      <c r="C45" s="41"/>
      <c r="D45" s="41"/>
      <c r="E45" s="41"/>
      <c r="F45" s="41"/>
      <c r="G45" s="42">
        <f>SUM(C45:F45)</f>
        <v>0</v>
      </c>
      <c r="H45" s="64" t="str">
        <f t="shared" si="5"/>
        <v>-</v>
      </c>
    </row>
    <row r="46" spans="1:12">
      <c r="A46" s="51" t="s">
        <v>121</v>
      </c>
      <c r="B46" s="53" t="s">
        <v>119</v>
      </c>
      <c r="C46" s="41"/>
      <c r="D46" s="41"/>
      <c r="E46" s="41"/>
      <c r="F46" s="41"/>
      <c r="G46" s="42">
        <f t="shared" si="4"/>
        <v>0</v>
      </c>
      <c r="H46" s="64" t="str">
        <f t="shared" si="5"/>
        <v>-</v>
      </c>
    </row>
    <row r="47" spans="1:12">
      <c r="A47" s="51" t="s">
        <v>122</v>
      </c>
      <c r="B47" s="53" t="s">
        <v>119</v>
      </c>
      <c r="C47" s="41"/>
      <c r="D47" s="41"/>
      <c r="E47" s="41"/>
      <c r="F47" s="41"/>
      <c r="G47" s="42">
        <f t="shared" si="4"/>
        <v>0</v>
      </c>
      <c r="H47" s="64" t="str">
        <f t="shared" si="5"/>
        <v>-</v>
      </c>
    </row>
    <row r="48" spans="1:12">
      <c r="A48" s="51" t="s">
        <v>123</v>
      </c>
      <c r="B48" s="53" t="s">
        <v>116</v>
      </c>
      <c r="C48" s="41"/>
      <c r="D48" s="41"/>
      <c r="E48" s="41"/>
      <c r="F48" s="41"/>
      <c r="G48" s="42">
        <f t="shared" si="4"/>
        <v>0</v>
      </c>
      <c r="H48" s="64" t="str">
        <f t="shared" si="5"/>
        <v>-</v>
      </c>
    </row>
    <row r="49" spans="1:10">
      <c r="A49" s="51" t="s">
        <v>124</v>
      </c>
      <c r="B49" s="53" t="s">
        <v>125</v>
      </c>
      <c r="C49" s="41">
        <v>0</v>
      </c>
      <c r="D49" s="41">
        <v>0</v>
      </c>
      <c r="E49" s="41">
        <v>0</v>
      </c>
      <c r="F49" s="41">
        <v>0</v>
      </c>
      <c r="G49" s="42">
        <f t="shared" si="4"/>
        <v>0</v>
      </c>
      <c r="H49" s="149"/>
    </row>
    <row r="50" spans="1:10">
      <c r="A50" s="55" t="s">
        <v>112</v>
      </c>
      <c r="B50" s="65"/>
      <c r="C50" s="43">
        <v>0</v>
      </c>
      <c r="D50" s="43">
        <v>0</v>
      </c>
      <c r="E50" s="43">
        <v>0</v>
      </c>
      <c r="F50" s="43">
        <v>0</v>
      </c>
      <c r="G50" s="44">
        <f t="shared" si="4"/>
        <v>0</v>
      </c>
      <c r="H50" s="150"/>
    </row>
    <row r="51" spans="1:10">
      <c r="A51" s="16"/>
      <c r="C51" s="21"/>
      <c r="D51" s="21"/>
      <c r="E51" s="21"/>
      <c r="F51" s="21"/>
      <c r="G51" s="45"/>
    </row>
    <row r="52" spans="1:10" ht="15.75">
      <c r="A52" s="11" t="s">
        <v>126</v>
      </c>
      <c r="B52" s="66" t="s">
        <v>127</v>
      </c>
      <c r="C52" s="46" t="s">
        <v>75</v>
      </c>
      <c r="D52" s="46" t="s">
        <v>76</v>
      </c>
      <c r="E52" s="46" t="s">
        <v>77</v>
      </c>
      <c r="F52" s="46" t="s">
        <v>78</v>
      </c>
      <c r="G52" s="47" t="s">
        <v>79</v>
      </c>
      <c r="H52" s="48"/>
      <c r="J52" s="151" t="s">
        <v>128</v>
      </c>
    </row>
    <row r="53" spans="1:10" ht="14.25" customHeight="1">
      <c r="A53" s="207" t="s">
        <v>129</v>
      </c>
      <c r="B53" s="46">
        <f>+B5</f>
        <v>1</v>
      </c>
      <c r="C53" s="37"/>
      <c r="D53" s="37"/>
      <c r="E53" s="37"/>
      <c r="F53" s="37"/>
      <c r="G53" s="38">
        <f t="shared" ref="G53:G65" si="6">SUM(C53:F53)</f>
        <v>0</v>
      </c>
      <c r="H53" s="59" t="s">
        <v>130</v>
      </c>
      <c r="J53" s="153">
        <v>0</v>
      </c>
    </row>
    <row r="54" spans="1:10" ht="14.25" customHeight="1">
      <c r="A54" s="208"/>
      <c r="B54" s="21">
        <v>2</v>
      </c>
      <c r="C54" s="128"/>
      <c r="D54" s="128"/>
      <c r="E54" s="128"/>
      <c r="F54" s="128"/>
      <c r="G54" s="42">
        <f t="shared" si="6"/>
        <v>0</v>
      </c>
      <c r="H54" s="39" t="s">
        <v>131</v>
      </c>
    </row>
    <row r="55" spans="1:10" ht="14.25" customHeight="1">
      <c r="A55" s="208"/>
      <c r="B55" s="21">
        <v>3</v>
      </c>
      <c r="C55" s="128"/>
      <c r="D55" s="128"/>
      <c r="E55" s="128"/>
      <c r="F55" s="128"/>
      <c r="G55" s="42">
        <f t="shared" si="6"/>
        <v>0</v>
      </c>
      <c r="H55" s="39" t="s">
        <v>131</v>
      </c>
    </row>
    <row r="56" spans="1:10" ht="14.25" customHeight="1">
      <c r="A56" s="208"/>
      <c r="B56" s="21">
        <v>4</v>
      </c>
      <c r="C56" s="128"/>
      <c r="D56" s="128"/>
      <c r="E56" s="128"/>
      <c r="F56" s="128"/>
      <c r="G56" s="42">
        <f t="shared" si="6"/>
        <v>0</v>
      </c>
      <c r="H56" s="39" t="s">
        <v>131</v>
      </c>
    </row>
    <row r="57" spans="1:10" ht="14.25" customHeight="1">
      <c r="A57" s="208"/>
      <c r="B57" s="21">
        <v>5</v>
      </c>
      <c r="C57" s="128"/>
      <c r="D57" s="128"/>
      <c r="E57" s="128"/>
      <c r="F57" s="128"/>
      <c r="G57" s="42">
        <f>SUM(C57:F57)</f>
        <v>0</v>
      </c>
      <c r="H57" s="39" t="s">
        <v>131</v>
      </c>
    </row>
    <row r="58" spans="1:10" ht="14.25" customHeight="1">
      <c r="A58" s="51" t="s">
        <v>132</v>
      </c>
      <c r="B58" s="21"/>
      <c r="C58" s="128"/>
      <c r="D58" s="128"/>
      <c r="E58" s="128"/>
      <c r="F58" s="128"/>
      <c r="G58" s="42">
        <f>AVERAGE(G53:G57)</f>
        <v>0</v>
      </c>
      <c r="H58" s="152" t="s">
        <v>131</v>
      </c>
    </row>
    <row r="59" spans="1:10" ht="14.25" customHeight="1">
      <c r="A59" s="51" t="s">
        <v>133</v>
      </c>
      <c r="B59" s="21">
        <v>1</v>
      </c>
      <c r="C59" s="128"/>
      <c r="D59" s="128"/>
      <c r="E59" s="128"/>
      <c r="F59" s="128"/>
      <c r="G59" s="42">
        <f t="shared" si="6"/>
        <v>0</v>
      </c>
      <c r="H59" s="39" t="s">
        <v>131</v>
      </c>
    </row>
    <row r="60" spans="1:10">
      <c r="A60" s="51" t="s">
        <v>133</v>
      </c>
      <c r="B60" s="21">
        <v>2</v>
      </c>
      <c r="C60" s="41"/>
      <c r="D60" s="41"/>
      <c r="E60" s="41"/>
      <c r="F60" s="41"/>
      <c r="G60" s="42">
        <f t="shared" si="6"/>
        <v>0</v>
      </c>
      <c r="H60" s="39" t="s">
        <v>131</v>
      </c>
    </row>
    <row r="61" spans="1:10">
      <c r="A61" s="51" t="s">
        <v>134</v>
      </c>
      <c r="B61" s="21"/>
      <c r="C61" s="41"/>
      <c r="D61" s="41"/>
      <c r="E61" s="41"/>
      <c r="F61" s="41"/>
      <c r="G61" s="42">
        <f t="shared" si="6"/>
        <v>0</v>
      </c>
      <c r="H61" s="39" t="str">
        <f>IF(B61&gt;0,G60/J53,"n/a")</f>
        <v>n/a</v>
      </c>
    </row>
    <row r="62" spans="1:10">
      <c r="A62" s="51" t="s">
        <v>135</v>
      </c>
      <c r="B62" s="21" t="s">
        <v>136</v>
      </c>
      <c r="C62" s="41"/>
      <c r="D62" s="41"/>
      <c r="E62" s="41"/>
      <c r="F62" s="41"/>
      <c r="G62" s="42"/>
      <c r="H62" s="154" t="s">
        <v>137</v>
      </c>
    </row>
    <row r="63" spans="1:10">
      <c r="A63" s="51" t="s">
        <v>138</v>
      </c>
      <c r="B63" s="21" t="s">
        <v>139</v>
      </c>
      <c r="C63" s="41"/>
      <c r="D63" s="41"/>
      <c r="E63" s="41"/>
      <c r="F63" s="41"/>
      <c r="G63" s="42">
        <f t="shared" si="6"/>
        <v>0</v>
      </c>
      <c r="H63" s="52" t="str">
        <f>IF(G63&gt;0,"yes","no")</f>
        <v>no</v>
      </c>
    </row>
    <row r="64" spans="1:10">
      <c r="A64" s="51" t="s">
        <v>140</v>
      </c>
      <c r="B64" s="21" t="s">
        <v>141</v>
      </c>
      <c r="C64" s="41"/>
      <c r="D64" s="41"/>
      <c r="E64" s="41"/>
      <c r="F64" s="41"/>
      <c r="G64" s="42">
        <f t="shared" si="6"/>
        <v>0</v>
      </c>
      <c r="H64" s="67" t="e">
        <f>+(G64)/J53</f>
        <v>#DIV/0!</v>
      </c>
    </row>
    <row r="65" spans="1:8">
      <c r="A65" s="55" t="s">
        <v>142</v>
      </c>
      <c r="B65" s="68" t="s">
        <v>139</v>
      </c>
      <c r="C65" s="43"/>
      <c r="D65" s="43"/>
      <c r="E65" s="43"/>
      <c r="F65" s="43"/>
      <c r="G65" s="44">
        <f t="shared" si="6"/>
        <v>0</v>
      </c>
      <c r="H65" s="69" t="str">
        <f>IF(G65&gt;0,"yes","no")</f>
        <v>no</v>
      </c>
    </row>
    <row r="78" spans="1:8">
      <c r="F78" s="3"/>
    </row>
  </sheetData>
  <mergeCells count="10">
    <mergeCell ref="K6:K7"/>
    <mergeCell ref="K8:K19"/>
    <mergeCell ref="B34:B39"/>
    <mergeCell ref="C31:F31"/>
    <mergeCell ref="G31:H31"/>
    <mergeCell ref="B4:C4"/>
    <mergeCell ref="B8:B20"/>
    <mergeCell ref="B24:B27"/>
    <mergeCell ref="B29:B30"/>
    <mergeCell ref="A53:A57"/>
  </mergeCells>
  <phoneticPr fontId="9" type="noConversion"/>
  <pageMargins left="0.7" right="0.7" top="0.75" bottom="0.75" header="0.3" footer="0.3"/>
  <pageSetup paperSize="9" scale="87" orientation="portrait"/>
  <headerFooter scaleWithDoc="0">
    <oddFooter>&amp;C&amp;"Arial,Regular"Page &amp;P</oddFooter>
  </headerFooter>
  <ignoredErrors>
    <ignoredError sqref="G59:G60 G54:G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sheetPr>
  <dimension ref="A1:N66"/>
  <sheetViews>
    <sheetView showGridLines="0" zoomScaleNormal="100" workbookViewId="0">
      <selection activeCell="N19" sqref="N19"/>
    </sheetView>
  </sheetViews>
  <sheetFormatPr defaultColWidth="9.42578125" defaultRowHeight="15"/>
  <cols>
    <col min="1" max="1" width="9.42578125" style="2" customWidth="1"/>
    <col min="2" max="2" width="14.5703125" style="2" bestFit="1" customWidth="1"/>
    <col min="3" max="9" width="9.42578125" style="2"/>
    <col min="10" max="10" width="11.5703125" style="2" customWidth="1"/>
    <col min="11" max="16384" width="9.42578125" style="2"/>
  </cols>
  <sheetData>
    <row r="1" spans="1:14">
      <c r="A1" s="2" t="str">
        <f>+'Cover Page'!$B$29</f>
        <v>Annual Performance Report 2022</v>
      </c>
      <c r="E1" s="2" t="str">
        <f>+'Cover Page'!$B$33</f>
        <v>Hillingdon Clinical Waste Incinerator</v>
      </c>
    </row>
    <row r="3" spans="1:14" ht="15.75">
      <c r="A3" s="96" t="s">
        <v>143</v>
      </c>
      <c r="B3" s="97"/>
      <c r="C3" s="97"/>
      <c r="D3" s="97"/>
      <c r="E3" s="97"/>
      <c r="F3" s="97"/>
      <c r="G3" s="97"/>
      <c r="H3" s="97"/>
      <c r="I3" s="98"/>
      <c r="K3" s="139" t="s">
        <v>1</v>
      </c>
    </row>
    <row r="4" spans="1:14">
      <c r="A4" s="99"/>
      <c r="B4" s="100"/>
      <c r="C4" s="100"/>
      <c r="D4" s="100"/>
      <c r="E4" s="100"/>
      <c r="F4" s="100"/>
      <c r="G4" s="100"/>
      <c r="H4" s="100"/>
      <c r="I4" s="101"/>
    </row>
    <row r="5" spans="1:14" ht="15.75" customHeight="1">
      <c r="A5" s="186" t="s">
        <v>144</v>
      </c>
      <c r="B5" s="187"/>
      <c r="C5" s="187"/>
      <c r="D5" s="187"/>
      <c r="E5" s="187"/>
      <c r="F5" s="187"/>
      <c r="G5" s="187"/>
      <c r="H5" s="187"/>
      <c r="I5" s="188"/>
      <c r="K5" s="203" t="s">
        <v>145</v>
      </c>
      <c r="L5" s="203"/>
      <c r="M5" s="203"/>
      <c r="N5" s="203"/>
    </row>
    <row r="6" spans="1:14">
      <c r="A6" s="189"/>
      <c r="B6" s="190"/>
      <c r="C6" s="190"/>
      <c r="D6" s="190"/>
      <c r="E6" s="190"/>
      <c r="F6" s="190"/>
      <c r="G6" s="190"/>
      <c r="H6" s="190"/>
      <c r="I6" s="191"/>
      <c r="K6" s="203"/>
      <c r="L6" s="203"/>
      <c r="M6" s="203"/>
      <c r="N6" s="203"/>
    </row>
    <row r="7" spans="1:14">
      <c r="A7" s="189"/>
      <c r="B7" s="190"/>
      <c r="C7" s="190"/>
      <c r="D7" s="190"/>
      <c r="E7" s="190"/>
      <c r="F7" s="190"/>
      <c r="G7" s="190"/>
      <c r="H7" s="190"/>
      <c r="I7" s="191"/>
      <c r="K7" s="203"/>
      <c r="L7" s="203"/>
      <c r="M7" s="203"/>
      <c r="N7" s="203"/>
    </row>
    <row r="8" spans="1:14" ht="15.75" customHeight="1">
      <c r="A8" s="189"/>
      <c r="B8" s="190"/>
      <c r="C8" s="190"/>
      <c r="D8" s="190"/>
      <c r="E8" s="190"/>
      <c r="F8" s="190"/>
      <c r="G8" s="190"/>
      <c r="H8" s="190"/>
      <c r="I8" s="191"/>
      <c r="K8" s="203"/>
      <c r="L8" s="203"/>
      <c r="M8" s="203"/>
      <c r="N8" s="203"/>
    </row>
    <row r="9" spans="1:14" ht="15.75" customHeight="1">
      <c r="A9" s="189"/>
      <c r="B9" s="190"/>
      <c r="C9" s="190"/>
      <c r="D9" s="190"/>
      <c r="E9" s="190"/>
      <c r="F9" s="190"/>
      <c r="G9" s="190"/>
      <c r="H9" s="190"/>
      <c r="I9" s="191"/>
      <c r="K9" s="203"/>
      <c r="L9" s="203"/>
      <c r="M9" s="203"/>
      <c r="N9" s="203"/>
    </row>
    <row r="10" spans="1:14" ht="15.75" customHeight="1">
      <c r="A10" s="189"/>
      <c r="B10" s="190"/>
      <c r="C10" s="190"/>
      <c r="D10" s="190"/>
      <c r="E10" s="190"/>
      <c r="F10" s="190"/>
      <c r="G10" s="190"/>
      <c r="H10" s="190"/>
      <c r="I10" s="191"/>
      <c r="K10" s="203"/>
      <c r="L10" s="203"/>
      <c r="M10" s="203"/>
      <c r="N10" s="203"/>
    </row>
    <row r="11" spans="1:14" ht="15.75" customHeight="1">
      <c r="A11" s="189"/>
      <c r="B11" s="190"/>
      <c r="C11" s="190"/>
      <c r="D11" s="190"/>
      <c r="E11" s="190"/>
      <c r="F11" s="190"/>
      <c r="G11" s="190"/>
      <c r="H11" s="190"/>
      <c r="I11" s="191"/>
      <c r="K11" s="203"/>
      <c r="L11" s="203"/>
      <c r="M11" s="203"/>
      <c r="N11" s="203"/>
    </row>
    <row r="12" spans="1:14" ht="15.75" customHeight="1">
      <c r="A12" s="189"/>
      <c r="B12" s="190"/>
      <c r="C12" s="190"/>
      <c r="D12" s="190"/>
      <c r="E12" s="190"/>
      <c r="F12" s="190"/>
      <c r="G12" s="190"/>
      <c r="H12" s="190"/>
      <c r="I12" s="191"/>
      <c r="K12" s="203"/>
      <c r="L12" s="203"/>
      <c r="M12" s="203"/>
      <c r="N12" s="203"/>
    </row>
    <row r="13" spans="1:14" ht="15.75" customHeight="1">
      <c r="A13" s="189"/>
      <c r="B13" s="190"/>
      <c r="C13" s="190"/>
      <c r="D13" s="190"/>
      <c r="E13" s="190"/>
      <c r="F13" s="190"/>
      <c r="G13" s="190"/>
      <c r="H13" s="190"/>
      <c r="I13" s="191"/>
      <c r="K13" s="203"/>
      <c r="L13" s="203"/>
      <c r="M13" s="203"/>
      <c r="N13" s="203"/>
    </row>
    <row r="14" spans="1:14" ht="15.75" customHeight="1">
      <c r="A14" s="189"/>
      <c r="B14" s="190"/>
      <c r="C14" s="190"/>
      <c r="D14" s="190"/>
      <c r="E14" s="190"/>
      <c r="F14" s="190"/>
      <c r="G14" s="190"/>
      <c r="H14" s="190"/>
      <c r="I14" s="191"/>
      <c r="K14" s="203"/>
      <c r="L14" s="203"/>
      <c r="M14" s="203"/>
      <c r="N14" s="203"/>
    </row>
    <row r="15" spans="1:14" ht="15.75" customHeight="1">
      <c r="A15" s="189"/>
      <c r="B15" s="190"/>
      <c r="C15" s="190"/>
      <c r="D15" s="190"/>
      <c r="E15" s="190"/>
      <c r="F15" s="190"/>
      <c r="G15" s="190"/>
      <c r="H15" s="190"/>
      <c r="I15" s="191"/>
    </row>
    <row r="16" spans="1:14" ht="15.75" customHeight="1">
      <c r="A16" s="189"/>
      <c r="B16" s="190"/>
      <c r="C16" s="190"/>
      <c r="D16" s="190"/>
      <c r="E16" s="190"/>
      <c r="F16" s="190"/>
      <c r="G16" s="190"/>
      <c r="H16" s="190"/>
      <c r="I16" s="191"/>
    </row>
    <row r="17" spans="1:14" ht="15.75" customHeight="1">
      <c r="A17" s="189"/>
      <c r="B17" s="190"/>
      <c r="C17" s="190"/>
      <c r="D17" s="190"/>
      <c r="E17" s="190"/>
      <c r="F17" s="190"/>
      <c r="G17" s="190"/>
      <c r="H17" s="190"/>
      <c r="I17" s="191"/>
    </row>
    <row r="18" spans="1:14">
      <c r="A18" s="189"/>
      <c r="B18" s="190"/>
      <c r="C18" s="190"/>
      <c r="D18" s="190"/>
      <c r="E18" s="190"/>
      <c r="F18" s="190"/>
      <c r="G18" s="190"/>
      <c r="H18" s="190"/>
      <c r="I18" s="191"/>
    </row>
    <row r="19" spans="1:14">
      <c r="A19" s="189"/>
      <c r="B19" s="190"/>
      <c r="C19" s="190"/>
      <c r="D19" s="190"/>
      <c r="E19" s="190"/>
      <c r="F19" s="190"/>
      <c r="G19" s="190"/>
      <c r="H19" s="190"/>
      <c r="I19" s="191"/>
    </row>
    <row r="20" spans="1:14">
      <c r="A20" s="189"/>
      <c r="B20" s="190"/>
      <c r="C20" s="190"/>
      <c r="D20" s="190"/>
      <c r="E20" s="190"/>
      <c r="F20" s="190"/>
      <c r="G20" s="190"/>
      <c r="H20" s="190"/>
      <c r="I20" s="191"/>
    </row>
    <row r="21" spans="1:14">
      <c r="A21" s="189"/>
      <c r="B21" s="190"/>
      <c r="C21" s="190"/>
      <c r="D21" s="190"/>
      <c r="E21" s="190"/>
      <c r="F21" s="190"/>
      <c r="G21" s="190"/>
      <c r="H21" s="190"/>
      <c r="I21" s="191"/>
    </row>
    <row r="22" spans="1:14" ht="15.6" customHeight="1">
      <c r="A22" s="189"/>
      <c r="B22" s="190"/>
      <c r="C22" s="190"/>
      <c r="D22" s="190"/>
      <c r="E22" s="190"/>
      <c r="F22" s="190"/>
      <c r="G22" s="190"/>
      <c r="H22" s="190"/>
      <c r="I22" s="191"/>
      <c r="K22" s="140"/>
      <c r="L22" s="140"/>
      <c r="M22" s="140"/>
      <c r="N22" s="140"/>
    </row>
    <row r="23" spans="1:14">
      <c r="A23" s="189"/>
      <c r="B23" s="190"/>
      <c r="C23" s="190"/>
      <c r="D23" s="190"/>
      <c r="E23" s="190"/>
      <c r="F23" s="190"/>
      <c r="G23" s="190"/>
      <c r="H23" s="190"/>
      <c r="I23" s="191"/>
      <c r="K23" s="140"/>
      <c r="L23" s="140"/>
      <c r="M23" s="140"/>
      <c r="N23" s="140"/>
    </row>
    <row r="24" spans="1:14">
      <c r="A24" s="189"/>
      <c r="B24" s="190"/>
      <c r="C24" s="190"/>
      <c r="D24" s="190"/>
      <c r="E24" s="190"/>
      <c r="F24" s="190"/>
      <c r="G24" s="190"/>
      <c r="H24" s="190"/>
      <c r="I24" s="191"/>
      <c r="K24" s="140"/>
      <c r="L24" s="140"/>
      <c r="M24" s="140"/>
      <c r="N24" s="140"/>
    </row>
    <row r="25" spans="1:14">
      <c r="A25" s="189"/>
      <c r="B25" s="190"/>
      <c r="C25" s="190"/>
      <c r="D25" s="190"/>
      <c r="E25" s="190"/>
      <c r="F25" s="190"/>
      <c r="G25" s="190"/>
      <c r="H25" s="190"/>
      <c r="I25" s="191"/>
      <c r="K25" s="140"/>
      <c r="L25" s="140"/>
      <c r="M25" s="140"/>
      <c r="N25" s="140"/>
    </row>
    <row r="26" spans="1:14">
      <c r="A26" s="189"/>
      <c r="B26" s="190"/>
      <c r="C26" s="190"/>
      <c r="D26" s="190"/>
      <c r="E26" s="190"/>
      <c r="F26" s="190"/>
      <c r="G26" s="190"/>
      <c r="H26" s="190"/>
      <c r="I26" s="191"/>
      <c r="K26" s="140"/>
      <c r="L26" s="140"/>
      <c r="M26" s="140"/>
      <c r="N26" s="140"/>
    </row>
    <row r="27" spans="1:14">
      <c r="A27" s="192"/>
      <c r="B27" s="193"/>
      <c r="C27" s="193"/>
      <c r="D27" s="193"/>
      <c r="E27" s="193"/>
      <c r="F27" s="193"/>
      <c r="G27" s="193"/>
      <c r="H27" s="193"/>
      <c r="I27" s="194"/>
      <c r="K27" s="140"/>
      <c r="L27" s="140"/>
      <c r="M27" s="140"/>
      <c r="N27" s="140"/>
    </row>
    <row r="28" spans="1:14">
      <c r="K28" s="140"/>
      <c r="L28" s="140"/>
      <c r="M28" s="140"/>
      <c r="N28" s="140"/>
    </row>
    <row r="29" spans="1:14" ht="15.75">
      <c r="A29" s="96" t="s">
        <v>146</v>
      </c>
      <c r="B29" s="97"/>
      <c r="C29" s="97"/>
      <c r="D29" s="97"/>
      <c r="E29" s="97"/>
      <c r="F29" s="97"/>
      <c r="G29" s="97"/>
      <c r="H29" s="97"/>
      <c r="I29" s="98"/>
      <c r="K29" s="140"/>
      <c r="L29" s="140"/>
      <c r="M29" s="140"/>
      <c r="N29" s="140"/>
    </row>
    <row r="30" spans="1:14">
      <c r="A30" s="99"/>
      <c r="B30" s="100"/>
      <c r="C30" s="100"/>
      <c r="D30" s="100"/>
      <c r="E30" s="100"/>
      <c r="F30" s="100"/>
      <c r="G30" s="100"/>
      <c r="H30" s="100"/>
      <c r="I30" s="101"/>
      <c r="K30" s="140"/>
      <c r="L30" s="140"/>
      <c r="M30" s="140"/>
      <c r="N30" s="140"/>
    </row>
    <row r="31" spans="1:14">
      <c r="A31" s="186" t="s">
        <v>144</v>
      </c>
      <c r="B31" s="195"/>
      <c r="C31" s="195"/>
      <c r="D31" s="195"/>
      <c r="E31" s="195"/>
      <c r="F31" s="195"/>
      <c r="G31" s="195"/>
      <c r="H31" s="195"/>
      <c r="I31" s="196"/>
      <c r="K31" s="203" t="s">
        <v>147</v>
      </c>
      <c r="L31" s="203"/>
      <c r="M31" s="203"/>
      <c r="N31" s="203"/>
    </row>
    <row r="32" spans="1:14">
      <c r="A32" s="197"/>
      <c r="B32" s="198"/>
      <c r="C32" s="198"/>
      <c r="D32" s="198"/>
      <c r="E32" s="198"/>
      <c r="F32" s="198"/>
      <c r="G32" s="198"/>
      <c r="H32" s="198"/>
      <c r="I32" s="199"/>
      <c r="K32" s="203"/>
      <c r="L32" s="203"/>
      <c r="M32" s="203"/>
      <c r="N32" s="203"/>
    </row>
    <row r="33" spans="1:14">
      <c r="A33" s="197"/>
      <c r="B33" s="198"/>
      <c r="C33" s="198"/>
      <c r="D33" s="198"/>
      <c r="E33" s="198"/>
      <c r="F33" s="198"/>
      <c r="G33" s="198"/>
      <c r="H33" s="198"/>
      <c r="I33" s="199"/>
      <c r="K33" s="203"/>
      <c r="L33" s="203"/>
      <c r="M33" s="203"/>
      <c r="N33" s="203"/>
    </row>
    <row r="34" spans="1:14">
      <c r="A34" s="197"/>
      <c r="B34" s="198"/>
      <c r="C34" s="198"/>
      <c r="D34" s="198"/>
      <c r="E34" s="198"/>
      <c r="F34" s="198"/>
      <c r="G34" s="198"/>
      <c r="H34" s="198"/>
      <c r="I34" s="199"/>
      <c r="K34" s="203"/>
      <c r="L34" s="203"/>
      <c r="M34" s="203"/>
      <c r="N34" s="203"/>
    </row>
    <row r="35" spans="1:14">
      <c r="A35" s="197"/>
      <c r="B35" s="198"/>
      <c r="C35" s="198"/>
      <c r="D35" s="198"/>
      <c r="E35" s="198"/>
      <c r="F35" s="198"/>
      <c r="G35" s="198"/>
      <c r="H35" s="198"/>
      <c r="I35" s="199"/>
      <c r="K35" s="203"/>
      <c r="L35" s="203"/>
      <c r="M35" s="203"/>
      <c r="N35" s="203"/>
    </row>
    <row r="36" spans="1:14">
      <c r="A36" s="197"/>
      <c r="B36" s="198"/>
      <c r="C36" s="198"/>
      <c r="D36" s="198"/>
      <c r="E36" s="198"/>
      <c r="F36" s="198"/>
      <c r="G36" s="198"/>
      <c r="H36" s="198"/>
      <c r="I36" s="199"/>
      <c r="K36" s="203"/>
      <c r="L36" s="203"/>
      <c r="M36" s="203"/>
      <c r="N36" s="203"/>
    </row>
    <row r="37" spans="1:14">
      <c r="A37" s="197"/>
      <c r="B37" s="198"/>
      <c r="C37" s="198"/>
      <c r="D37" s="198"/>
      <c r="E37" s="198"/>
      <c r="F37" s="198"/>
      <c r="G37" s="198"/>
      <c r="H37" s="198"/>
      <c r="I37" s="199"/>
      <c r="K37" s="203"/>
      <c r="L37" s="203"/>
      <c r="M37" s="203"/>
      <c r="N37" s="203"/>
    </row>
    <row r="38" spans="1:14" ht="14.25" customHeight="1">
      <c r="A38" s="197"/>
      <c r="B38" s="198"/>
      <c r="C38" s="198"/>
      <c r="D38" s="198"/>
      <c r="E38" s="198"/>
      <c r="F38" s="198"/>
      <c r="G38" s="198"/>
      <c r="H38" s="198"/>
      <c r="I38" s="199"/>
      <c r="K38" s="203"/>
      <c r="L38" s="203"/>
      <c r="M38" s="203"/>
      <c r="N38" s="203"/>
    </row>
    <row r="39" spans="1:14">
      <c r="A39" s="197"/>
      <c r="B39" s="198"/>
      <c r="C39" s="198"/>
      <c r="D39" s="198"/>
      <c r="E39" s="198"/>
      <c r="F39" s="198"/>
      <c r="G39" s="198"/>
      <c r="H39" s="198"/>
      <c r="I39" s="199"/>
      <c r="K39" s="203"/>
      <c r="L39" s="203"/>
      <c r="M39" s="203"/>
      <c r="N39" s="203"/>
    </row>
    <row r="40" spans="1:14">
      <c r="A40" s="197"/>
      <c r="B40" s="198"/>
      <c r="C40" s="198"/>
      <c r="D40" s="198"/>
      <c r="E40" s="198"/>
      <c r="F40" s="198"/>
      <c r="G40" s="198"/>
      <c r="H40" s="198"/>
      <c r="I40" s="199"/>
      <c r="K40" s="203"/>
      <c r="L40" s="203"/>
      <c r="M40" s="203"/>
      <c r="N40" s="203"/>
    </row>
    <row r="41" spans="1:14">
      <c r="A41" s="197"/>
      <c r="B41" s="198"/>
      <c r="C41" s="198"/>
      <c r="D41" s="198"/>
      <c r="E41" s="198"/>
      <c r="F41" s="198"/>
      <c r="G41" s="198"/>
      <c r="H41" s="198"/>
      <c r="I41" s="199"/>
    </row>
    <row r="42" spans="1:14">
      <c r="A42" s="197"/>
      <c r="B42" s="198"/>
      <c r="C42" s="198"/>
      <c r="D42" s="198"/>
      <c r="E42" s="198"/>
      <c r="F42" s="198"/>
      <c r="G42" s="198"/>
      <c r="H42" s="198"/>
      <c r="I42" s="199"/>
    </row>
    <row r="43" spans="1:14">
      <c r="A43" s="197"/>
      <c r="B43" s="198"/>
      <c r="C43" s="198"/>
      <c r="D43" s="198"/>
      <c r="E43" s="198"/>
      <c r="F43" s="198"/>
      <c r="G43" s="198"/>
      <c r="H43" s="198"/>
      <c r="I43" s="199"/>
    </row>
    <row r="44" spans="1:14">
      <c r="A44" s="197"/>
      <c r="B44" s="198"/>
      <c r="C44" s="198"/>
      <c r="D44" s="198"/>
      <c r="E44" s="198"/>
      <c r="F44" s="198"/>
      <c r="G44" s="198"/>
      <c r="H44" s="198"/>
      <c r="I44" s="199"/>
    </row>
    <row r="45" spans="1:14">
      <c r="A45" s="197"/>
      <c r="B45" s="198"/>
      <c r="C45" s="198"/>
      <c r="D45" s="198"/>
      <c r="E45" s="198"/>
      <c r="F45" s="198"/>
      <c r="G45" s="198"/>
      <c r="H45" s="198"/>
      <c r="I45" s="199"/>
    </row>
    <row r="46" spans="1:14">
      <c r="A46" s="197"/>
      <c r="B46" s="198"/>
      <c r="C46" s="198"/>
      <c r="D46" s="198"/>
      <c r="E46" s="198"/>
      <c r="F46" s="198"/>
      <c r="G46" s="198"/>
      <c r="H46" s="198"/>
      <c r="I46" s="199"/>
    </row>
    <row r="47" spans="1:14">
      <c r="A47" s="197"/>
      <c r="B47" s="198"/>
      <c r="C47" s="198"/>
      <c r="D47" s="198"/>
      <c r="E47" s="198"/>
      <c r="F47" s="198"/>
      <c r="G47" s="198"/>
      <c r="H47" s="198"/>
      <c r="I47" s="199"/>
    </row>
    <row r="48" spans="1:14">
      <c r="A48" s="197"/>
      <c r="B48" s="198"/>
      <c r="C48" s="198"/>
      <c r="D48" s="198"/>
      <c r="E48" s="198"/>
      <c r="F48" s="198"/>
      <c r="G48" s="198"/>
      <c r="H48" s="198"/>
      <c r="I48" s="199"/>
    </row>
    <row r="49" spans="1:9">
      <c r="A49" s="197"/>
      <c r="B49" s="198"/>
      <c r="C49" s="198"/>
      <c r="D49" s="198"/>
      <c r="E49" s="198"/>
      <c r="F49" s="198"/>
      <c r="G49" s="198"/>
      <c r="H49" s="198"/>
      <c r="I49" s="199"/>
    </row>
    <row r="50" spans="1:9">
      <c r="A50" s="197"/>
      <c r="B50" s="198"/>
      <c r="C50" s="198"/>
      <c r="D50" s="198"/>
      <c r="E50" s="198"/>
      <c r="F50" s="198"/>
      <c r="G50" s="198"/>
      <c r="H50" s="198"/>
      <c r="I50" s="199"/>
    </row>
    <row r="51" spans="1:9">
      <c r="A51" s="197"/>
      <c r="B51" s="198"/>
      <c r="C51" s="198"/>
      <c r="D51" s="198"/>
      <c r="E51" s="198"/>
      <c r="F51" s="198"/>
      <c r="G51" s="198"/>
      <c r="H51" s="198"/>
      <c r="I51" s="199"/>
    </row>
    <row r="52" spans="1:9">
      <c r="A52" s="200"/>
      <c r="B52" s="201"/>
      <c r="C52" s="201"/>
      <c r="D52" s="201"/>
      <c r="E52" s="201"/>
      <c r="F52" s="201"/>
      <c r="G52" s="201"/>
      <c r="H52" s="201"/>
      <c r="I52" s="202"/>
    </row>
    <row r="66" spans="6:6">
      <c r="F66" s="3"/>
    </row>
  </sheetData>
  <mergeCells count="4">
    <mergeCell ref="A5:I27"/>
    <mergeCell ref="A31:I52"/>
    <mergeCell ref="K5:N14"/>
    <mergeCell ref="K31:N40"/>
  </mergeCells>
  <pageMargins left="0.7" right="0.7" top="0.75" bottom="0.75" header="0.3" footer="0.3"/>
  <pageSetup paperSize="9" scale="87" orientation="portrait"/>
  <headerFooter scaleWithDoc="0">
    <oddFooter>&amp;C&amp;"Arial,Regular"Page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C000"/>
  </sheetPr>
  <dimension ref="A1:J62"/>
  <sheetViews>
    <sheetView showGridLines="0" topLeftCell="A52" zoomScaleNormal="100" workbookViewId="0">
      <selection activeCell="J60" sqref="J60"/>
    </sheetView>
  </sheetViews>
  <sheetFormatPr defaultColWidth="9.42578125" defaultRowHeight="15"/>
  <cols>
    <col min="1" max="7" width="9.42578125" style="2"/>
    <col min="8" max="8" width="11.28515625" style="2" bestFit="1" customWidth="1"/>
    <col min="9" max="16384" width="9.42578125" style="2"/>
  </cols>
  <sheetData>
    <row r="1" spans="1:10" ht="15.75">
      <c r="A1" s="70">
        <f>+'Cover Page'!C39</f>
        <v>2022</v>
      </c>
      <c r="B1" s="71" t="s">
        <v>148</v>
      </c>
      <c r="C1" s="71"/>
      <c r="D1" s="71"/>
      <c r="E1" s="71"/>
      <c r="F1" s="71"/>
      <c r="G1" s="71"/>
      <c r="H1" s="71"/>
      <c r="I1" s="71"/>
      <c r="J1" s="71"/>
    </row>
    <row r="2" spans="1:10" ht="8.25" customHeight="1"/>
    <row r="3" spans="1:10" s="3" customFormat="1" ht="14.25">
      <c r="A3" s="252" t="str">
        <f>+'Cover Page'!B31</f>
        <v>Permit EPR/YP3404SE</v>
      </c>
      <c r="B3" s="252"/>
      <c r="C3" s="252"/>
      <c r="D3" s="252"/>
      <c r="E3" s="252"/>
      <c r="F3" s="3" t="s">
        <v>149</v>
      </c>
      <c r="G3" s="253">
        <f>+'Cover Page'!B37:I37</f>
        <v>0</v>
      </c>
      <c r="H3" s="253"/>
      <c r="I3" s="253"/>
    </row>
    <row r="4" spans="1:10" s="3" customFormat="1" ht="14.25">
      <c r="A4" s="3" t="s">
        <v>150</v>
      </c>
      <c r="B4" s="252" t="str">
        <f>+'Cover Page'!B33:I33</f>
        <v>Hillingdon Clinical Waste Incinerator</v>
      </c>
      <c r="C4" s="252"/>
      <c r="D4" s="252"/>
      <c r="E4" s="252"/>
      <c r="F4" s="3" t="s">
        <v>151</v>
      </c>
      <c r="G4" s="3" t="s">
        <v>152</v>
      </c>
    </row>
    <row r="5" spans="1:10" s="3" customFormat="1" ht="6.75" customHeight="1"/>
    <row r="6" spans="1:10" s="3" customFormat="1" ht="15.75" customHeight="1">
      <c r="A6" s="3" t="s">
        <v>153</v>
      </c>
      <c r="D6" s="254">
        <v>44562</v>
      </c>
      <c r="E6" s="254"/>
      <c r="F6" s="72" t="s">
        <v>154</v>
      </c>
      <c r="G6" s="254">
        <v>44926</v>
      </c>
      <c r="H6" s="254"/>
    </row>
    <row r="7" spans="1:10" s="3" customFormat="1" ht="7.5" customHeight="1"/>
    <row r="8" spans="1:10" s="3" customFormat="1" ht="15.75">
      <c r="A8" s="11">
        <f>+A1</f>
        <v>2022</v>
      </c>
      <c r="B8" s="71" t="s">
        <v>155</v>
      </c>
      <c r="C8"/>
      <c r="D8"/>
      <c r="E8"/>
      <c r="F8"/>
      <c r="G8"/>
    </row>
    <row r="9" spans="1:10" s="3" customFormat="1" ht="28.5" customHeight="1">
      <c r="A9" s="255" t="s">
        <v>156</v>
      </c>
      <c r="B9" s="255"/>
      <c r="C9" s="255" t="s">
        <v>157</v>
      </c>
      <c r="D9" s="255"/>
      <c r="E9" s="255" t="s">
        <v>158</v>
      </c>
      <c r="F9" s="255"/>
      <c r="G9" s="255" t="s">
        <v>159</v>
      </c>
      <c r="H9" s="255"/>
      <c r="I9" s="255" t="s">
        <v>160</v>
      </c>
      <c r="J9" s="255"/>
    </row>
    <row r="10" spans="1:10" s="3" customFormat="1" ht="14.25" customHeight="1">
      <c r="A10" s="229" t="s">
        <v>161</v>
      </c>
      <c r="B10" s="229"/>
      <c r="C10" s="229"/>
      <c r="D10" s="229"/>
      <c r="E10" s="229"/>
      <c r="F10" s="229"/>
      <c r="G10" s="229"/>
      <c r="H10" s="229"/>
      <c r="I10" s="229"/>
      <c r="J10" s="229"/>
    </row>
    <row r="11" spans="1:10" s="3" customFormat="1" ht="14.25" customHeight="1">
      <c r="A11" s="229" t="s">
        <v>162</v>
      </c>
      <c r="B11" s="229"/>
      <c r="C11" s="242"/>
      <c r="D11" s="242"/>
      <c r="E11" s="243"/>
      <c r="F11" s="243"/>
      <c r="G11" s="243"/>
      <c r="H11" s="243"/>
      <c r="I11" s="244" t="str">
        <f>IF((E11+G11)&gt;0,(E11+G11)/'Operational Data'!$G$21, "-")</f>
        <v>-</v>
      </c>
      <c r="J11" s="244"/>
    </row>
    <row r="12" spans="1:10" s="3" customFormat="1" ht="14.25" customHeight="1">
      <c r="A12" s="229" t="s">
        <v>163</v>
      </c>
      <c r="B12" s="229"/>
      <c r="C12" s="242"/>
      <c r="D12" s="242"/>
      <c r="E12" s="243"/>
      <c r="F12" s="243"/>
      <c r="G12" s="243"/>
      <c r="H12" s="243"/>
      <c r="I12" s="244" t="str">
        <f>IF((E12+G12)&gt;0,(E12+G12)/'Operational Data'!$G$21, "-")</f>
        <v>-</v>
      </c>
      <c r="J12" s="244"/>
    </row>
    <row r="13" spans="1:10" s="3" customFormat="1" ht="14.25" customHeight="1">
      <c r="A13" s="251"/>
      <c r="B13" s="251"/>
      <c r="C13" s="242"/>
      <c r="D13" s="242"/>
      <c r="E13" s="243"/>
      <c r="F13" s="243"/>
      <c r="G13" s="243"/>
      <c r="H13" s="243"/>
      <c r="I13" s="244" t="str">
        <f>IF((E13+G13)&gt;0,(E13+G13)/'Operational Data'!$G$21, "-")</f>
        <v>-</v>
      </c>
      <c r="J13" s="244"/>
    </row>
    <row r="14" spans="1:10" s="3" customFormat="1" ht="14.25" customHeight="1">
      <c r="A14" s="251"/>
      <c r="B14" s="251"/>
      <c r="C14" s="242"/>
      <c r="D14" s="242"/>
      <c r="E14" s="243"/>
      <c r="F14" s="243"/>
      <c r="G14" s="243"/>
      <c r="H14" s="243"/>
      <c r="I14" s="244" t="str">
        <f>IF((E14+G14)&gt;0,(E14+G14)/'Operational Data'!$G$21, "-")</f>
        <v>-</v>
      </c>
      <c r="J14" s="244"/>
    </row>
    <row r="15" spans="1:10" s="3" customFormat="1" ht="14.25" customHeight="1">
      <c r="A15" s="248" t="s">
        <v>164</v>
      </c>
      <c r="B15" s="248"/>
      <c r="C15" s="248"/>
      <c r="D15" s="248"/>
      <c r="E15" s="246">
        <f>SUM(E11:F14)</f>
        <v>0</v>
      </c>
      <c r="F15" s="246"/>
      <c r="G15" s="246">
        <f>SUM(G11:H14)</f>
        <v>0</v>
      </c>
      <c r="H15" s="246"/>
      <c r="I15" s="244" t="str">
        <f>IF((E15+G15)&gt;0,(E15+G15)/'Operational Data'!$G$21, "-")</f>
        <v>-</v>
      </c>
      <c r="J15" s="244"/>
    </row>
    <row r="16" spans="1:10" s="3" customFormat="1" ht="14.25" customHeight="1">
      <c r="A16" s="215"/>
      <c r="B16" s="216"/>
      <c r="C16" s="216"/>
      <c r="D16" s="216"/>
      <c r="E16" s="249"/>
      <c r="F16" s="249"/>
      <c r="G16" s="249"/>
      <c r="H16" s="249"/>
      <c r="I16" s="250"/>
      <c r="J16" s="219"/>
    </row>
    <row r="17" spans="1:10" s="3" customFormat="1" ht="14.25" customHeight="1">
      <c r="A17" s="247" t="s">
        <v>165</v>
      </c>
      <c r="B17" s="247"/>
      <c r="C17" s="247"/>
      <c r="D17" s="247"/>
      <c r="E17" s="247"/>
      <c r="F17" s="247"/>
      <c r="G17" s="247"/>
      <c r="H17" s="247"/>
      <c r="I17" s="247"/>
      <c r="J17" s="247"/>
    </row>
    <row r="18" spans="1:10" ht="14.25" customHeight="1">
      <c r="A18" s="229" t="s">
        <v>163</v>
      </c>
      <c r="B18" s="229"/>
      <c r="C18" s="242"/>
      <c r="D18" s="242"/>
      <c r="E18" s="243"/>
      <c r="F18" s="243"/>
      <c r="G18" s="243"/>
      <c r="H18" s="243"/>
      <c r="I18" s="244" t="str">
        <f>IF((E18+G18)&gt;0,(E18+G18)/'Operational Data'!$G$21, "-")</f>
        <v>-</v>
      </c>
      <c r="J18" s="244"/>
    </row>
    <row r="19" spans="1:10" s="3" customFormat="1" ht="14.25" customHeight="1">
      <c r="A19" s="229" t="s">
        <v>166</v>
      </c>
      <c r="B19" s="229"/>
      <c r="C19" s="242"/>
      <c r="D19" s="242"/>
      <c r="E19" s="243"/>
      <c r="F19" s="243"/>
      <c r="G19" s="243"/>
      <c r="H19" s="243"/>
      <c r="I19" s="244" t="str">
        <f>IF((E19+G19)&gt;0,(E19+G19)/'Operational Data'!$G$21, "-")</f>
        <v>-</v>
      </c>
      <c r="J19" s="244"/>
    </row>
    <row r="20" spans="1:10" s="3" customFormat="1" ht="14.25" customHeight="1">
      <c r="A20" s="229" t="s">
        <v>167</v>
      </c>
      <c r="B20" s="229"/>
      <c r="C20" s="242"/>
      <c r="D20" s="242"/>
      <c r="E20" s="243"/>
      <c r="F20" s="243"/>
      <c r="G20" s="243"/>
      <c r="H20" s="243"/>
      <c r="I20" s="244" t="str">
        <f>IF((E20+G20)&gt;0,(E20+G20)/'Operational Data'!$G$21, "-")</f>
        <v>-</v>
      </c>
      <c r="J20" s="244"/>
    </row>
    <row r="21" spans="1:10" s="3" customFormat="1" ht="14.25" customHeight="1">
      <c r="A21" s="241"/>
      <c r="B21" s="241"/>
      <c r="C21" s="242"/>
      <c r="D21" s="242"/>
      <c r="E21" s="243"/>
      <c r="F21" s="243"/>
      <c r="G21" s="243"/>
      <c r="H21" s="243"/>
      <c r="I21" s="244" t="str">
        <f>IF((E21+G21)&gt;0,(E21+G21)/'Operational Data'!$G$21, "-")</f>
        <v>-</v>
      </c>
      <c r="J21" s="244"/>
    </row>
    <row r="22" spans="1:10" s="3" customFormat="1" ht="14.25" customHeight="1">
      <c r="A22" s="241"/>
      <c r="B22" s="241"/>
      <c r="C22" s="242"/>
      <c r="D22" s="242"/>
      <c r="E22" s="243"/>
      <c r="F22" s="243"/>
      <c r="G22" s="243"/>
      <c r="H22" s="243"/>
      <c r="I22" s="244" t="str">
        <f>IF((E22+G22)&gt;0,(E22+G22)/'Operational Data'!$G$21, "-")</f>
        <v>-</v>
      </c>
      <c r="J22" s="244"/>
    </row>
    <row r="23" spans="1:10" s="3" customFormat="1" ht="14.25" customHeight="1">
      <c r="A23" s="245" t="s">
        <v>168</v>
      </c>
      <c r="B23" s="245"/>
      <c r="C23" s="245"/>
      <c r="D23" s="245"/>
      <c r="E23" s="246">
        <f>SUM(E18:F22)</f>
        <v>0</v>
      </c>
      <c r="F23" s="246"/>
      <c r="G23" s="246">
        <f>SUM(G18:H22)</f>
        <v>0</v>
      </c>
      <c r="H23" s="246"/>
      <c r="I23" s="244" t="str">
        <f>IF((E23+G23)&gt;0,(E23+G23)/'Operational Data'!$G$21, "-")</f>
        <v>-</v>
      </c>
      <c r="J23" s="244"/>
    </row>
    <row r="24" spans="1:10" s="3" customFormat="1" ht="14.25" customHeight="1">
      <c r="A24" s="233" t="s">
        <v>169</v>
      </c>
      <c r="B24" s="233"/>
      <c r="C24" s="233"/>
      <c r="D24" s="233"/>
      <c r="E24" s="234">
        <f>+E23+E15</f>
        <v>0</v>
      </c>
      <c r="F24" s="234"/>
      <c r="G24" s="234">
        <f>+G23+G15</f>
        <v>0</v>
      </c>
      <c r="H24" s="234"/>
      <c r="I24" s="235" t="str">
        <f>IF((E24+G24)&gt;0,(E24+G24)/'Operational Data'!$G$21, "-")</f>
        <v>-</v>
      </c>
      <c r="J24" s="235"/>
    </row>
    <row r="25" spans="1:10" s="3" customFormat="1" ht="8.25" customHeight="1">
      <c r="A25" s="78"/>
      <c r="B25"/>
      <c r="C25"/>
      <c r="D25"/>
      <c r="E25"/>
      <c r="F25"/>
      <c r="G25"/>
    </row>
    <row r="26" spans="1:10" s="3" customFormat="1" ht="14.25" customHeight="1">
      <c r="A26" s="230" t="s">
        <v>170</v>
      </c>
      <c r="B26" s="230"/>
      <c r="C26" s="230"/>
      <c r="D26" s="230"/>
      <c r="E26" s="230"/>
      <c r="F26" s="230"/>
      <c r="G26" s="230"/>
      <c r="H26" s="230"/>
      <c r="I26" s="230"/>
      <c r="J26" s="230"/>
    </row>
    <row r="27" spans="1:10" s="3" customFormat="1" ht="14.25" customHeight="1">
      <c r="A27" s="231"/>
      <c r="B27" s="231"/>
      <c r="C27" s="231"/>
      <c r="D27" s="231"/>
      <c r="E27" s="231"/>
      <c r="F27" s="231"/>
      <c r="G27" s="231"/>
      <c r="H27" s="231"/>
      <c r="I27" s="231"/>
      <c r="J27" s="231"/>
    </row>
    <row r="28" spans="1:10" s="3" customFormat="1" ht="14.25" customHeight="1">
      <c r="A28" s="231"/>
      <c r="B28" s="231"/>
      <c r="C28" s="231"/>
      <c r="D28" s="231"/>
      <c r="E28" s="231"/>
      <c r="F28" s="231"/>
      <c r="G28" s="231"/>
      <c r="H28" s="231"/>
      <c r="I28" s="231"/>
      <c r="J28" s="231"/>
    </row>
    <row r="29" spans="1:10" s="3" customFormat="1" ht="14.25" customHeight="1">
      <c r="A29" s="231"/>
      <c r="B29" s="231"/>
      <c r="C29" s="231"/>
      <c r="D29" s="231"/>
      <c r="E29" s="231"/>
      <c r="F29" s="231"/>
      <c r="G29" s="231"/>
      <c r="H29" s="231"/>
      <c r="I29" s="231"/>
      <c r="J29" s="231"/>
    </row>
    <row r="30" spans="1:10" s="3" customFormat="1" ht="14.25" customHeight="1">
      <c r="A30" s="78"/>
      <c r="B30"/>
      <c r="C30"/>
      <c r="D30"/>
      <c r="E30"/>
      <c r="F30"/>
      <c r="G30"/>
    </row>
    <row r="31" spans="1:10" s="3" customFormat="1" ht="14.25" customHeight="1">
      <c r="A31" s="1">
        <f>+A1</f>
        <v>2022</v>
      </c>
      <c r="B31" s="71" t="s">
        <v>171</v>
      </c>
      <c r="C31" s="71"/>
      <c r="D31" s="71"/>
      <c r="E31" s="71"/>
      <c r="F31" s="71"/>
    </row>
    <row r="32" spans="1:10" s="3" customFormat="1" ht="24.75" customHeight="1">
      <c r="A32" s="236" t="s">
        <v>172</v>
      </c>
      <c r="B32" s="237"/>
      <c r="C32" s="237"/>
      <c r="D32" s="238"/>
      <c r="E32" s="79" t="s">
        <v>173</v>
      </c>
      <c r="F32" s="80"/>
      <c r="G32" s="81" t="s">
        <v>74</v>
      </c>
      <c r="H32" s="239" t="s">
        <v>174</v>
      </c>
      <c r="I32" s="240"/>
      <c r="J32" s="82" t="s">
        <v>74</v>
      </c>
    </row>
    <row r="33" spans="1:10" s="3" customFormat="1" ht="14.25" customHeight="1">
      <c r="A33" s="215" t="s">
        <v>115</v>
      </c>
      <c r="B33" s="216"/>
      <c r="C33" s="216"/>
      <c r="D33" s="217"/>
      <c r="E33" s="218">
        <f>+'Operational Data'!G42</f>
        <v>0</v>
      </c>
      <c r="F33" s="219"/>
      <c r="G33" s="83" t="s">
        <v>175</v>
      </c>
      <c r="H33" s="220" t="str">
        <f>IF(E33&gt;0,E33/'Operational Data'!$G$21,"-")</f>
        <v>-</v>
      </c>
      <c r="I33" s="221"/>
      <c r="J33" s="83" t="s">
        <v>176</v>
      </c>
    </row>
    <row r="34" spans="1:10" s="3" customFormat="1" ht="14.25" customHeight="1">
      <c r="A34" s="215" t="s">
        <v>177</v>
      </c>
      <c r="B34" s="216"/>
      <c r="C34" s="216"/>
      <c r="D34" s="217"/>
      <c r="E34" s="218">
        <f>+'Operational Data'!G43+'Operational Data'!G42</f>
        <v>0</v>
      </c>
      <c r="F34" s="219"/>
      <c r="G34" s="83" t="s">
        <v>175</v>
      </c>
      <c r="H34" s="220" t="str">
        <f>IF(E34&gt;0,E34/'Operational Data'!$G$21,"-")</f>
        <v>-</v>
      </c>
      <c r="I34" s="221"/>
      <c r="J34" s="83" t="s">
        <v>176</v>
      </c>
    </row>
    <row r="35" spans="1:10" s="3" customFormat="1" ht="14.25" customHeight="1">
      <c r="A35" s="215" t="s">
        <v>178</v>
      </c>
      <c r="B35" s="216"/>
      <c r="C35" s="216"/>
      <c r="D35" s="217"/>
      <c r="E35" s="218">
        <f>+'Operational Data'!G44</f>
        <v>0</v>
      </c>
      <c r="F35" s="219"/>
      <c r="G35" s="83" t="s">
        <v>179</v>
      </c>
      <c r="H35" s="220" t="str">
        <f>IF(E35&gt;0,E35/'Operational Data'!$G$21,"-")</f>
        <v>-</v>
      </c>
      <c r="I35" s="221"/>
      <c r="J35" s="83" t="s">
        <v>180</v>
      </c>
    </row>
    <row r="36" spans="1:10" s="3" customFormat="1" ht="14.25" customHeight="1">
      <c r="A36" s="215" t="s">
        <v>121</v>
      </c>
      <c r="B36" s="216"/>
      <c r="C36" s="216"/>
      <c r="D36" s="217"/>
      <c r="E36" s="218">
        <f>+'Operational Data'!G46</f>
        <v>0</v>
      </c>
      <c r="F36" s="219"/>
      <c r="G36" s="83" t="s">
        <v>179</v>
      </c>
      <c r="H36" s="220" t="str">
        <f>IF(E36&gt;0,E36/'Operational Data'!$G$21,"-")</f>
        <v>-</v>
      </c>
      <c r="I36" s="221"/>
      <c r="J36" s="83" t="s">
        <v>180</v>
      </c>
    </row>
    <row r="37" spans="1:10" s="3" customFormat="1" ht="14.25" customHeight="1">
      <c r="A37" s="215" t="s">
        <v>181</v>
      </c>
      <c r="B37" s="216"/>
      <c r="C37" s="216"/>
      <c r="D37" s="217"/>
      <c r="E37" s="218">
        <f>+'Operational Data'!G47</f>
        <v>0</v>
      </c>
      <c r="F37" s="219"/>
      <c r="G37" s="83" t="s">
        <v>179</v>
      </c>
      <c r="H37" s="220" t="str">
        <f>IF(E37&gt;0,E37/'Operational Data'!$G$21,"-")</f>
        <v>-</v>
      </c>
      <c r="I37" s="221"/>
      <c r="J37" s="83" t="s">
        <v>180</v>
      </c>
    </row>
    <row r="38" spans="1:10" s="3" customFormat="1" ht="14.25" customHeight="1">
      <c r="A38" s="222"/>
      <c r="B38" s="223"/>
      <c r="C38" s="223"/>
      <c r="D38" s="224"/>
      <c r="E38" s="225"/>
      <c r="F38" s="226"/>
      <c r="G38" s="84"/>
      <c r="H38" s="227"/>
      <c r="I38" s="228"/>
      <c r="J38" s="84"/>
    </row>
    <row r="39" spans="1:10" s="3" customFormat="1" ht="14.25" customHeight="1">
      <c r="A39" s="230" t="s">
        <v>170</v>
      </c>
      <c r="B39" s="230"/>
      <c r="C39" s="230"/>
      <c r="D39" s="230"/>
      <c r="E39" s="230"/>
      <c r="F39" s="230"/>
      <c r="G39" s="230"/>
      <c r="H39" s="230"/>
      <c r="I39" s="230"/>
      <c r="J39" s="230"/>
    </row>
    <row r="40" spans="1:10" s="3" customFormat="1" ht="14.25" customHeight="1">
      <c r="A40" s="231"/>
      <c r="B40" s="231"/>
      <c r="C40" s="231"/>
      <c r="D40" s="231"/>
      <c r="E40" s="231"/>
      <c r="F40" s="231"/>
      <c r="G40" s="231"/>
      <c r="H40" s="231"/>
      <c r="I40" s="231"/>
      <c r="J40" s="231"/>
    </row>
    <row r="41" spans="1:10" s="3" customFormat="1" ht="14.25" customHeight="1">
      <c r="A41" s="231"/>
      <c r="B41" s="231"/>
      <c r="C41" s="231"/>
      <c r="D41" s="231"/>
      <c r="E41" s="231"/>
      <c r="F41" s="231"/>
      <c r="G41" s="231"/>
      <c r="H41" s="231"/>
      <c r="I41" s="231"/>
      <c r="J41" s="231"/>
    </row>
    <row r="42" spans="1:10" s="3" customFormat="1" ht="14.25" customHeight="1">
      <c r="A42" s="85"/>
      <c r="B42" s="85"/>
      <c r="C42" s="85"/>
      <c r="D42" s="85"/>
      <c r="E42" s="85"/>
      <c r="F42" s="85"/>
      <c r="G42" s="85"/>
      <c r="H42" s="85"/>
      <c r="I42" s="85"/>
      <c r="J42" s="85"/>
    </row>
    <row r="43" spans="1:10" s="3" customFormat="1" ht="14.25" customHeight="1">
      <c r="A43" s="71">
        <f>+A31</f>
        <v>2022</v>
      </c>
      <c r="B43" s="71" t="s">
        <v>182</v>
      </c>
      <c r="C43" s="71"/>
      <c r="D43" s="71"/>
      <c r="E43" s="71"/>
      <c r="F43" s="71"/>
      <c r="G43" s="2"/>
    </row>
    <row r="44" spans="1:10" ht="14.25" customHeight="1">
      <c r="A44" s="232" t="s">
        <v>183</v>
      </c>
      <c r="B44" s="232"/>
      <c r="C44" s="232" t="s">
        <v>184</v>
      </c>
      <c r="D44" s="232"/>
      <c r="E44" s="232"/>
      <c r="F44" s="232"/>
      <c r="G44" s="232"/>
      <c r="H44" s="232"/>
      <c r="I44" s="232"/>
      <c r="J44" s="232"/>
    </row>
    <row r="45" spans="1:10" ht="14.25" customHeight="1">
      <c r="A45" s="86"/>
      <c r="B45" s="86"/>
      <c r="C45" s="73" t="s">
        <v>185</v>
      </c>
      <c r="D45" s="73" t="s">
        <v>186</v>
      </c>
      <c r="E45" s="73" t="s">
        <v>187</v>
      </c>
      <c r="F45" s="73" t="s">
        <v>188</v>
      </c>
      <c r="G45" s="73" t="s">
        <v>189</v>
      </c>
      <c r="H45" s="73"/>
      <c r="I45" s="73" t="s">
        <v>190</v>
      </c>
      <c r="J45" s="73" t="s">
        <v>191</v>
      </c>
    </row>
    <row r="46" spans="1:10" ht="31.5" customHeight="1">
      <c r="A46" s="229" t="s">
        <v>192</v>
      </c>
      <c r="B46" s="229"/>
      <c r="C46" s="76"/>
      <c r="D46" s="76"/>
      <c r="E46" s="76"/>
      <c r="F46" s="87"/>
      <c r="G46" s="87"/>
      <c r="H46" s="87"/>
      <c r="I46" s="87"/>
      <c r="J46" s="87"/>
    </row>
    <row r="47" spans="1:10" ht="43.5" customHeight="1">
      <c r="A47" s="229" t="s">
        <v>193</v>
      </c>
      <c r="B47" s="229"/>
      <c r="C47" s="76"/>
      <c r="D47" s="76"/>
      <c r="E47" s="76"/>
      <c r="F47" s="87"/>
      <c r="G47" s="87"/>
      <c r="H47" s="87"/>
      <c r="I47" s="87"/>
      <c r="J47" s="87"/>
    </row>
    <row r="48" spans="1:10" ht="42.75" customHeight="1">
      <c r="A48" s="229" t="s">
        <v>194</v>
      </c>
      <c r="B48" s="229"/>
      <c r="C48" s="76"/>
      <c r="D48" s="76"/>
      <c r="E48" s="76"/>
      <c r="F48" s="87"/>
      <c r="G48" s="87"/>
      <c r="H48" s="87"/>
      <c r="I48" s="87"/>
      <c r="J48" s="87"/>
    </row>
    <row r="49" spans="1:10" ht="8.25" customHeight="1"/>
    <row r="50" spans="1:10">
      <c r="A50" s="230" t="s">
        <v>170</v>
      </c>
      <c r="B50" s="230"/>
      <c r="C50" s="230"/>
      <c r="D50" s="230"/>
      <c r="E50" s="230"/>
      <c r="F50" s="230"/>
      <c r="G50" s="230"/>
      <c r="H50" s="230"/>
      <c r="I50" s="230"/>
      <c r="J50" s="230"/>
    </row>
    <row r="51" spans="1:10">
      <c r="A51" s="231" t="s">
        <v>195</v>
      </c>
      <c r="B51" s="231"/>
      <c r="C51" s="231"/>
      <c r="D51" s="231"/>
      <c r="E51" s="231"/>
      <c r="F51" s="231"/>
      <c r="G51" s="231"/>
      <c r="H51" s="231"/>
      <c r="I51" s="231"/>
      <c r="J51" s="231"/>
    </row>
    <row r="52" spans="1:10">
      <c r="A52" s="231"/>
      <c r="B52" s="231"/>
      <c r="C52" s="231"/>
      <c r="D52" s="231"/>
      <c r="E52" s="231"/>
      <c r="F52" s="231"/>
      <c r="G52" s="231"/>
      <c r="H52" s="231"/>
      <c r="I52" s="231"/>
      <c r="J52" s="231"/>
    </row>
    <row r="54" spans="1:10">
      <c r="A54" s="3" t="s">
        <v>196</v>
      </c>
      <c r="B54" s="88" t="s">
        <v>197</v>
      </c>
      <c r="C54" s="88"/>
      <c r="D54" s="88"/>
      <c r="E54" s="88"/>
      <c r="F54" s="3"/>
      <c r="G54" s="3" t="s">
        <v>198</v>
      </c>
      <c r="H54" s="161">
        <v>44927</v>
      </c>
      <c r="I54" s="88"/>
    </row>
    <row r="62" spans="1:10">
      <c r="F62" s="3"/>
    </row>
  </sheetData>
  <mergeCells count="105">
    <mergeCell ref="A3:E3"/>
    <mergeCell ref="G3:I3"/>
    <mergeCell ref="B4:E4"/>
    <mergeCell ref="D6:E6"/>
    <mergeCell ref="G6:H6"/>
    <mergeCell ref="A9:B9"/>
    <mergeCell ref="C9:D9"/>
    <mergeCell ref="E9:F9"/>
    <mergeCell ref="G9:H9"/>
    <mergeCell ref="I9:J9"/>
    <mergeCell ref="A10:J10"/>
    <mergeCell ref="A11:B11"/>
    <mergeCell ref="C11:D11"/>
    <mergeCell ref="E11:F11"/>
    <mergeCell ref="G11:H11"/>
    <mergeCell ref="I11:J11"/>
    <mergeCell ref="A12:B12"/>
    <mergeCell ref="C12:D12"/>
    <mergeCell ref="E12:F12"/>
    <mergeCell ref="G12:H12"/>
    <mergeCell ref="I12:J12"/>
    <mergeCell ref="A13:B13"/>
    <mergeCell ref="C13:D13"/>
    <mergeCell ref="E13:F13"/>
    <mergeCell ref="G13:H13"/>
    <mergeCell ref="I13:J13"/>
    <mergeCell ref="A14:B14"/>
    <mergeCell ref="C14:D14"/>
    <mergeCell ref="E14:F14"/>
    <mergeCell ref="G14:H14"/>
    <mergeCell ref="I14:J14"/>
    <mergeCell ref="A15:D15"/>
    <mergeCell ref="E15:F15"/>
    <mergeCell ref="G15:H15"/>
    <mergeCell ref="I15:J15"/>
    <mergeCell ref="A16:B16"/>
    <mergeCell ref="C16:D16"/>
    <mergeCell ref="E16:F16"/>
    <mergeCell ref="G16:H16"/>
    <mergeCell ref="I16:J16"/>
    <mergeCell ref="A17:J17"/>
    <mergeCell ref="A18:B18"/>
    <mergeCell ref="C18:D18"/>
    <mergeCell ref="E18:F18"/>
    <mergeCell ref="G18:H18"/>
    <mergeCell ref="I18:J18"/>
    <mergeCell ref="A19:B19"/>
    <mergeCell ref="C19:D19"/>
    <mergeCell ref="E19:F19"/>
    <mergeCell ref="G19:H19"/>
    <mergeCell ref="I19:J19"/>
    <mergeCell ref="A20:B20"/>
    <mergeCell ref="C20:D20"/>
    <mergeCell ref="E20:F20"/>
    <mergeCell ref="G20:H20"/>
    <mergeCell ref="I20:J20"/>
    <mergeCell ref="A21:B21"/>
    <mergeCell ref="C21:D21"/>
    <mergeCell ref="E21:F21"/>
    <mergeCell ref="G21:H21"/>
    <mergeCell ref="I21:J21"/>
    <mergeCell ref="A22:B22"/>
    <mergeCell ref="C22:D22"/>
    <mergeCell ref="E22:F22"/>
    <mergeCell ref="G22:H22"/>
    <mergeCell ref="I22:J22"/>
    <mergeCell ref="A23:D23"/>
    <mergeCell ref="E23:F23"/>
    <mergeCell ref="G23:H23"/>
    <mergeCell ref="I23:J23"/>
    <mergeCell ref="A24:D24"/>
    <mergeCell ref="E24:F24"/>
    <mergeCell ref="G24:H24"/>
    <mergeCell ref="I24:J24"/>
    <mergeCell ref="A26:J26"/>
    <mergeCell ref="A27:J29"/>
    <mergeCell ref="A32:D32"/>
    <mergeCell ref="H32:I32"/>
    <mergeCell ref="A33:D33"/>
    <mergeCell ref="E33:F33"/>
    <mergeCell ref="H33:I33"/>
    <mergeCell ref="A34:D34"/>
    <mergeCell ref="E34:F34"/>
    <mergeCell ref="H34:I34"/>
    <mergeCell ref="A35:D35"/>
    <mergeCell ref="E35:F35"/>
    <mergeCell ref="H35:I35"/>
    <mergeCell ref="A36:D36"/>
    <mergeCell ref="E36:F36"/>
    <mergeCell ref="H36:I36"/>
    <mergeCell ref="A37:D37"/>
    <mergeCell ref="E37:F37"/>
    <mergeCell ref="H37:I37"/>
    <mergeCell ref="A38:D38"/>
    <mergeCell ref="E38:F38"/>
    <mergeCell ref="H38:I38"/>
    <mergeCell ref="A48:B48"/>
    <mergeCell ref="A50:J50"/>
    <mergeCell ref="A51:J52"/>
    <mergeCell ref="A39:J39"/>
    <mergeCell ref="A40:J41"/>
    <mergeCell ref="A44:B44"/>
    <mergeCell ref="C44:J44"/>
    <mergeCell ref="A46:B46"/>
    <mergeCell ref="A47:B47"/>
  </mergeCells>
  <pageMargins left="0.7" right="0.7" top="0.75" bottom="0.75" header="0.3" footer="0.3"/>
  <pageSetup paperSize="9" scale="87" orientation="portrait"/>
  <headerFooter scaleWithDoc="0">
    <oddFooter>&amp;C&amp;"Arial,Regular"Page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C000"/>
  </sheetPr>
  <dimension ref="A1:J64"/>
  <sheetViews>
    <sheetView showGridLines="0" topLeftCell="A21" zoomScaleNormal="100" workbookViewId="0">
      <selection activeCell="L33" sqref="L33"/>
    </sheetView>
  </sheetViews>
  <sheetFormatPr defaultColWidth="9.42578125" defaultRowHeight="15"/>
  <cols>
    <col min="1" max="1" width="9.42578125" style="2" bestFit="1" customWidth="1"/>
    <col min="2" max="7" width="9.42578125" style="2"/>
    <col min="8" max="8" width="11.28515625" style="2" bestFit="1" customWidth="1"/>
    <col min="9" max="16384" width="9.42578125" style="2"/>
  </cols>
  <sheetData>
    <row r="1" spans="1:10" ht="15.75">
      <c r="A1" s="70">
        <f>+'Cover Page'!C39</f>
        <v>2022</v>
      </c>
      <c r="B1" s="71" t="s">
        <v>199</v>
      </c>
      <c r="C1" s="71"/>
      <c r="D1" s="71"/>
      <c r="E1" s="71"/>
      <c r="F1" s="71"/>
      <c r="G1" s="71"/>
      <c r="H1" s="71"/>
      <c r="I1" s="71"/>
      <c r="J1" s="71"/>
    </row>
    <row r="3" spans="1:10" s="3" customFormat="1" ht="15" customHeight="1">
      <c r="A3" s="3" t="str">
        <f>+'Cover Page'!B31</f>
        <v>Permit EPR/YP3404SE</v>
      </c>
      <c r="F3" s="3" t="s">
        <v>149</v>
      </c>
      <c r="G3" s="262">
        <f>+'Cover Page'!B37:I37</f>
        <v>0</v>
      </c>
      <c r="H3" s="262"/>
      <c r="I3" s="262"/>
    </row>
    <row r="4" spans="1:10" s="3" customFormat="1" ht="14.25"/>
    <row r="5" spans="1:10" s="3" customFormat="1" ht="14.25">
      <c r="A5" s="3" t="s">
        <v>150</v>
      </c>
      <c r="B5" s="252" t="str">
        <f>+'Cover Page'!B33:I33</f>
        <v>Hillingdon Clinical Waste Incinerator</v>
      </c>
      <c r="C5" s="252"/>
      <c r="D5" s="252"/>
      <c r="E5" s="252"/>
      <c r="F5" s="3" t="s">
        <v>151</v>
      </c>
      <c r="G5" s="3" t="s">
        <v>200</v>
      </c>
    </row>
    <row r="6" spans="1:10" s="3" customFormat="1" ht="14.25"/>
    <row r="7" spans="1:10" s="3" customFormat="1" ht="15.75" customHeight="1">
      <c r="A7" s="3" t="s">
        <v>153</v>
      </c>
      <c r="D7" s="263">
        <f>+'Perf. Form 1'!D6:E6</f>
        <v>44562</v>
      </c>
      <c r="E7" s="263"/>
      <c r="F7" s="72" t="s">
        <v>154</v>
      </c>
      <c r="G7" s="263">
        <f>+'Perf. Form 1'!G6:H6</f>
        <v>44926</v>
      </c>
      <c r="H7" s="263"/>
    </row>
    <row r="8" spans="1:10" s="3" customFormat="1">
      <c r="B8"/>
      <c r="C8"/>
      <c r="D8"/>
    </row>
    <row r="9" spans="1:10" s="3" customFormat="1" ht="37.5" customHeight="1">
      <c r="A9" s="232" t="s">
        <v>201</v>
      </c>
      <c r="B9" s="232"/>
      <c r="C9" s="232"/>
      <c r="D9" s="255" t="s">
        <v>202</v>
      </c>
      <c r="E9" s="255"/>
      <c r="F9" s="73" t="s">
        <v>74</v>
      </c>
      <c r="G9" s="232" t="s">
        <v>203</v>
      </c>
      <c r="H9" s="232"/>
      <c r="I9" s="232"/>
    </row>
    <row r="10" spans="1:10" s="3" customFormat="1" ht="24.75" customHeight="1">
      <c r="A10" s="229" t="s">
        <v>204</v>
      </c>
      <c r="B10" s="229"/>
      <c r="C10" s="229"/>
      <c r="D10" s="257">
        <f>+'Operational Data'!G24</f>
        <v>0</v>
      </c>
      <c r="E10" s="257"/>
      <c r="F10" s="108" t="s">
        <v>98</v>
      </c>
      <c r="G10" s="258" t="str">
        <f>+'Operational Data'!H24</f>
        <v>-</v>
      </c>
      <c r="H10" s="258"/>
      <c r="I10" s="258"/>
    </row>
    <row r="11" spans="1:10" s="3" customFormat="1" ht="24.75" customHeight="1">
      <c r="A11" s="229" t="s">
        <v>205</v>
      </c>
      <c r="B11" s="229"/>
      <c r="C11" s="229"/>
      <c r="D11" s="261">
        <f>+'Operational Data'!G27</f>
        <v>0</v>
      </c>
      <c r="E11" s="261"/>
      <c r="F11" s="108" t="s">
        <v>98</v>
      </c>
      <c r="G11" s="258" t="str">
        <f>+'Operational Data'!H27</f>
        <v>-</v>
      </c>
      <c r="H11" s="258"/>
      <c r="I11" s="258"/>
    </row>
    <row r="12" spans="1:10" s="3" customFormat="1" ht="24.75" customHeight="1">
      <c r="A12" s="229" t="s">
        <v>206</v>
      </c>
      <c r="B12" s="229"/>
      <c r="C12" s="229"/>
      <c r="D12" s="257">
        <f>+'Operational Data'!G25</f>
        <v>0</v>
      </c>
      <c r="E12" s="257"/>
      <c r="F12" s="108" t="s">
        <v>98</v>
      </c>
      <c r="G12" s="258" t="str">
        <f>+'Operational Data'!H25</f>
        <v>-</v>
      </c>
      <c r="H12" s="258"/>
      <c r="I12" s="258"/>
    </row>
    <row r="13" spans="1:10" s="3" customFormat="1" ht="24.75" customHeight="1">
      <c r="A13" s="229" t="s">
        <v>207</v>
      </c>
      <c r="B13" s="229"/>
      <c r="C13" s="229"/>
      <c r="D13" s="259"/>
      <c r="E13" s="259"/>
      <c r="F13" s="108" t="s">
        <v>82</v>
      </c>
      <c r="G13" s="260"/>
      <c r="H13" s="260"/>
      <c r="I13" s="260"/>
    </row>
    <row r="14" spans="1:10" s="3" customFormat="1" ht="24.75" customHeight="1">
      <c r="A14" s="229" t="s">
        <v>208</v>
      </c>
      <c r="B14" s="229"/>
      <c r="C14" s="229"/>
      <c r="D14" s="257">
        <f>+'Operational Data'!G30</f>
        <v>0</v>
      </c>
      <c r="E14" s="257"/>
      <c r="F14" s="108" t="s">
        <v>209</v>
      </c>
      <c r="G14" s="258" t="str">
        <f>+'Operational Data'!H30</f>
        <v>-</v>
      </c>
      <c r="H14" s="258"/>
      <c r="I14" s="258"/>
    </row>
    <row r="15" spans="1:10" s="3" customFormat="1" ht="24.75" customHeight="1">
      <c r="A15" s="251"/>
      <c r="B15" s="251"/>
      <c r="C15" s="251"/>
      <c r="D15" s="251"/>
      <c r="E15" s="251"/>
      <c r="F15" s="75"/>
      <c r="G15" s="182"/>
      <c r="H15" s="182"/>
      <c r="I15" s="182"/>
    </row>
    <row r="16" spans="1:10" s="3" customFormat="1" ht="24.75" customHeight="1">
      <c r="A16" s="251"/>
      <c r="B16" s="251"/>
      <c r="C16" s="251"/>
      <c r="D16" s="251"/>
      <c r="E16" s="251"/>
      <c r="F16" s="75"/>
      <c r="G16" s="182"/>
      <c r="H16" s="182"/>
      <c r="I16" s="182"/>
    </row>
    <row r="17" spans="1:9" s="3" customFormat="1">
      <c r="A17" s="89"/>
      <c r="B17"/>
      <c r="C17"/>
      <c r="D17"/>
    </row>
    <row r="18" spans="1:9" s="3" customFormat="1" ht="24" customHeight="1">
      <c r="A18" s="230" t="s">
        <v>170</v>
      </c>
      <c r="B18" s="230"/>
      <c r="C18" s="230"/>
      <c r="D18" s="230"/>
      <c r="E18" s="230"/>
      <c r="F18" s="230"/>
      <c r="G18" s="230"/>
      <c r="H18" s="230"/>
      <c r="I18" s="230"/>
    </row>
    <row r="19" spans="1:9" s="3" customFormat="1" ht="14.25">
      <c r="A19" s="256" t="s">
        <v>195</v>
      </c>
      <c r="B19" s="256"/>
      <c r="C19" s="256"/>
      <c r="D19" s="256"/>
      <c r="E19" s="256"/>
      <c r="F19" s="256"/>
      <c r="G19" s="256"/>
      <c r="H19" s="256"/>
      <c r="I19" s="256"/>
    </row>
    <row r="20" spans="1:9" s="3" customFormat="1" ht="14.25">
      <c r="A20" s="256"/>
      <c r="B20" s="256"/>
      <c r="C20" s="256"/>
      <c r="D20" s="256"/>
      <c r="E20" s="256"/>
      <c r="F20" s="256"/>
      <c r="G20" s="256"/>
      <c r="H20" s="256"/>
      <c r="I20" s="256"/>
    </row>
    <row r="21" spans="1:9" s="3" customFormat="1" ht="14.25">
      <c r="A21" s="256"/>
      <c r="B21" s="256"/>
      <c r="C21" s="256"/>
      <c r="D21" s="256"/>
      <c r="E21" s="256"/>
      <c r="F21" s="256"/>
      <c r="G21" s="256"/>
      <c r="H21" s="256"/>
      <c r="I21" s="256"/>
    </row>
    <row r="22" spans="1:9" s="3" customFormat="1" ht="14.25">
      <c r="A22" s="256"/>
      <c r="B22" s="256"/>
      <c r="C22" s="256"/>
      <c r="D22" s="256"/>
      <c r="E22" s="256"/>
      <c r="F22" s="256"/>
      <c r="G22" s="256"/>
      <c r="H22" s="256"/>
      <c r="I22" s="256"/>
    </row>
    <row r="23" spans="1:9" s="3" customFormat="1" ht="14.25">
      <c r="A23" s="256"/>
      <c r="B23" s="256"/>
      <c r="C23" s="256"/>
      <c r="D23" s="256"/>
      <c r="E23" s="256"/>
      <c r="F23" s="256"/>
      <c r="G23" s="256"/>
      <c r="H23" s="256"/>
      <c r="I23" s="256"/>
    </row>
    <row r="24" spans="1:9" s="3" customFormat="1" ht="14.25">
      <c r="A24" s="256"/>
      <c r="B24" s="256"/>
      <c r="C24" s="256"/>
      <c r="D24" s="256"/>
      <c r="E24" s="256"/>
      <c r="F24" s="256"/>
      <c r="G24" s="256"/>
      <c r="H24" s="256"/>
      <c r="I24" s="256"/>
    </row>
    <row r="25" spans="1:9" s="3" customFormat="1" ht="14.25">
      <c r="A25" s="256"/>
      <c r="B25" s="256"/>
      <c r="C25" s="256"/>
      <c r="D25" s="256"/>
      <c r="E25" s="256"/>
      <c r="F25" s="256"/>
      <c r="G25" s="256"/>
      <c r="H25" s="256"/>
      <c r="I25" s="256"/>
    </row>
    <row r="26" spans="1:9" s="3" customFormat="1" ht="14.25">
      <c r="A26" s="85"/>
      <c r="B26" s="85"/>
      <c r="C26" s="85"/>
      <c r="D26" s="85"/>
      <c r="E26" s="85"/>
      <c r="F26" s="85"/>
      <c r="G26" s="85"/>
      <c r="H26" s="85"/>
      <c r="I26" s="85"/>
    </row>
    <row r="27" spans="1:9" s="3" customFormat="1" ht="14.25"/>
    <row r="28" spans="1:9" s="3" customFormat="1" ht="14.25"/>
    <row r="29" spans="1:9" s="3" customFormat="1" ht="14.25">
      <c r="A29" s="3" t="s">
        <v>196</v>
      </c>
      <c r="B29" s="88" t="s">
        <v>197</v>
      </c>
      <c r="C29" s="88"/>
      <c r="D29" s="88"/>
      <c r="E29" s="88"/>
      <c r="G29" s="3" t="s">
        <v>198</v>
      </c>
      <c r="H29" s="161">
        <v>44927</v>
      </c>
      <c r="I29" s="88"/>
    </row>
    <row r="30" spans="1:9" s="3" customFormat="1" ht="14.25"/>
    <row r="31" spans="1:9" ht="14.25" customHeight="1">
      <c r="A31" s="3"/>
      <c r="B31" s="3"/>
      <c r="C31" s="3"/>
      <c r="D31" s="3"/>
      <c r="E31" s="3"/>
      <c r="F31" s="3"/>
      <c r="G31" s="3"/>
      <c r="H31" s="3"/>
      <c r="I31" s="3"/>
    </row>
    <row r="32" spans="1:9" s="3" customFormat="1" ht="14.25"/>
    <row r="33" spans="1:9" s="3" customFormat="1" ht="14.25"/>
    <row r="34" spans="1:9" s="3" customFormat="1">
      <c r="A34" s="2"/>
      <c r="B34" s="2"/>
      <c r="C34" s="2"/>
      <c r="D34" s="2"/>
      <c r="E34" s="2"/>
      <c r="F34" s="2"/>
      <c r="G34" s="2"/>
      <c r="H34" s="2"/>
      <c r="I34" s="2"/>
    </row>
    <row r="35" spans="1:9" s="3" customFormat="1" ht="14.25"/>
    <row r="36" spans="1:9" s="3" customFormat="1" ht="14.25"/>
    <row r="37" spans="1:9" s="3" customFormat="1" ht="14.25"/>
    <row r="38" spans="1:9" s="3" customFormat="1" ht="14.25"/>
    <row r="39" spans="1:9" s="3" customFormat="1" ht="14.25"/>
    <row r="40" spans="1:9" s="3" customFormat="1" ht="14.25"/>
    <row r="41" spans="1:9" s="3" customFormat="1" ht="14.25"/>
    <row r="42" spans="1:9" s="3" customFormat="1" ht="14.25"/>
    <row r="43" spans="1:9">
      <c r="A43" s="3"/>
      <c r="B43" s="3"/>
      <c r="C43" s="3"/>
      <c r="D43" s="3"/>
      <c r="E43" s="3"/>
      <c r="F43" s="3"/>
      <c r="G43" s="3"/>
      <c r="H43" s="3"/>
      <c r="I43" s="3"/>
    </row>
    <row r="44" spans="1:9">
      <c r="A44" s="3"/>
      <c r="B44" s="3"/>
      <c r="C44" s="3"/>
      <c r="D44" s="3"/>
      <c r="E44" s="3"/>
      <c r="F44" s="3"/>
      <c r="G44" s="3"/>
      <c r="H44" s="3"/>
      <c r="I44" s="3"/>
    </row>
    <row r="45" spans="1:9">
      <c r="A45" s="3"/>
      <c r="B45" s="3"/>
      <c r="C45" s="3"/>
      <c r="D45" s="3"/>
      <c r="E45" s="3"/>
      <c r="F45" s="3"/>
      <c r="G45" s="3"/>
      <c r="H45" s="3"/>
      <c r="I45" s="3"/>
    </row>
    <row r="64" spans="6:6">
      <c r="F64" s="3"/>
    </row>
  </sheetData>
  <mergeCells count="30">
    <mergeCell ref="G3:I3"/>
    <mergeCell ref="B5:E5"/>
    <mergeCell ref="D7:E7"/>
    <mergeCell ref="G7:H7"/>
    <mergeCell ref="A9:C9"/>
    <mergeCell ref="D9:E9"/>
    <mergeCell ref="G9:I9"/>
    <mergeCell ref="A10:C10"/>
    <mergeCell ref="D10:E10"/>
    <mergeCell ref="G10:I10"/>
    <mergeCell ref="A11:C11"/>
    <mergeCell ref="D11:E11"/>
    <mergeCell ref="G11:I11"/>
    <mergeCell ref="G15:I15"/>
    <mergeCell ref="A12:C12"/>
    <mergeCell ref="D12:E12"/>
    <mergeCell ref="G12:I12"/>
    <mergeCell ref="A13:C13"/>
    <mergeCell ref="D13:E13"/>
    <mergeCell ref="G13:I13"/>
    <mergeCell ref="A14:C14"/>
    <mergeCell ref="D14:E14"/>
    <mergeCell ref="G14:I14"/>
    <mergeCell ref="A15:C15"/>
    <mergeCell ref="D15:E15"/>
    <mergeCell ref="A16:C16"/>
    <mergeCell ref="D16:E16"/>
    <mergeCell ref="G16:I16"/>
    <mergeCell ref="A18:I18"/>
    <mergeCell ref="A19:I25"/>
  </mergeCells>
  <pageMargins left="0.7" right="0.7" top="0.75" bottom="0.75" header="0.3" footer="0.3"/>
  <pageSetup paperSize="9" scale="87" orientation="portrait"/>
  <headerFooter scaleWithDoc="0">
    <oddFooter>&amp;C&amp;"Arial,Regular"Page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B0F0"/>
  </sheetPr>
  <dimension ref="A1:O67"/>
  <sheetViews>
    <sheetView showGridLines="0" zoomScaleNormal="100" workbookViewId="0">
      <selection activeCell="L9" sqref="L9:O18"/>
    </sheetView>
  </sheetViews>
  <sheetFormatPr defaultColWidth="9.42578125" defaultRowHeight="15"/>
  <cols>
    <col min="1" max="1" width="12.42578125" style="2" customWidth="1"/>
    <col min="2" max="2" width="11.5703125" style="2" customWidth="1"/>
    <col min="3" max="3" width="18.42578125" style="2" bestFit="1" customWidth="1"/>
    <col min="4" max="4" width="12.5703125" style="2" bestFit="1" customWidth="1"/>
    <col min="5" max="5" width="3.42578125" style="2" customWidth="1"/>
    <col min="6" max="8" width="9.42578125" style="2"/>
    <col min="9" max="9" width="8.5703125" style="2" customWidth="1"/>
    <col min="10" max="10" width="9.42578125" style="2" hidden="1" customWidth="1"/>
    <col min="11" max="11" width="10.5703125" style="2" bestFit="1" customWidth="1"/>
    <col min="12" max="12" width="31.85546875" style="2" customWidth="1"/>
    <col min="13" max="16384" width="9.42578125" style="2"/>
  </cols>
  <sheetData>
    <row r="1" spans="1:15">
      <c r="A1" s="2" t="str">
        <f>+'Cover Page'!$B$29</f>
        <v>Annual Performance Report 2022</v>
      </c>
      <c r="E1" s="2" t="str">
        <f>+'Cover Page'!$B$33</f>
        <v>Hillingdon Clinical Waste Incinerator</v>
      </c>
    </row>
    <row r="3" spans="1:15" ht="15.75">
      <c r="A3" s="1" t="s">
        <v>210</v>
      </c>
    </row>
    <row r="4" spans="1:15" ht="15.75">
      <c r="A4" s="1"/>
    </row>
    <row r="5" spans="1:15" ht="15.75">
      <c r="A5" s="11" t="s">
        <v>211</v>
      </c>
    </row>
    <row r="6" spans="1:15" ht="15.75">
      <c r="A6" s="11"/>
    </row>
    <row r="7" spans="1:15">
      <c r="A7" s="16" t="s">
        <v>212</v>
      </c>
    </row>
    <row r="8" spans="1:15" s="3" customFormat="1" ht="25.5" customHeight="1">
      <c r="A8" s="274" t="s">
        <v>213</v>
      </c>
      <c r="B8" s="275"/>
      <c r="C8" s="274" t="s">
        <v>214</v>
      </c>
      <c r="D8" s="276"/>
      <c r="E8" s="276"/>
      <c r="F8" s="276"/>
      <c r="G8" s="276"/>
      <c r="H8" s="276"/>
      <c r="I8" s="275"/>
      <c r="L8" s="139" t="s">
        <v>1</v>
      </c>
    </row>
    <row r="9" spans="1:15" s="3" customFormat="1" ht="22.5" customHeight="1">
      <c r="A9" s="277"/>
      <c r="B9" s="278"/>
      <c r="C9" s="279" t="s">
        <v>215</v>
      </c>
      <c r="D9" s="279"/>
      <c r="E9" s="279"/>
      <c r="F9" s="279" t="s">
        <v>216</v>
      </c>
      <c r="G9" s="279"/>
      <c r="H9" s="279"/>
      <c r="I9" s="279"/>
      <c r="L9" s="203" t="s">
        <v>217</v>
      </c>
      <c r="M9" s="203"/>
      <c r="N9" s="203"/>
      <c r="O9" s="203"/>
    </row>
    <row r="10" spans="1:15" s="3" customFormat="1" ht="22.5" customHeight="1">
      <c r="A10" s="270" t="s">
        <v>218</v>
      </c>
      <c r="B10" s="270"/>
      <c r="C10" s="271" t="s">
        <v>219</v>
      </c>
      <c r="D10" s="271"/>
      <c r="E10" s="271"/>
      <c r="F10" s="271" t="s">
        <v>219</v>
      </c>
      <c r="G10" s="271"/>
      <c r="H10" s="271"/>
      <c r="I10" s="271"/>
      <c r="L10" s="203"/>
      <c r="M10" s="203"/>
      <c r="N10" s="203"/>
      <c r="O10" s="203"/>
    </row>
    <row r="11" spans="1:15" s="3" customFormat="1" ht="22.5" customHeight="1">
      <c r="A11" s="270" t="s">
        <v>220</v>
      </c>
      <c r="B11" s="270"/>
      <c r="C11" s="271" t="s">
        <v>219</v>
      </c>
      <c r="D11" s="271"/>
      <c r="E11" s="271"/>
      <c r="F11" s="271" t="s">
        <v>219</v>
      </c>
      <c r="G11" s="271"/>
      <c r="H11" s="271"/>
      <c r="I11" s="271"/>
      <c r="L11" s="203"/>
      <c r="M11" s="203"/>
      <c r="N11" s="203"/>
      <c r="O11" s="203"/>
    </row>
    <row r="12" spans="1:15" s="3" customFormat="1" ht="22.5" customHeight="1">
      <c r="A12" s="270" t="s">
        <v>221</v>
      </c>
      <c r="B12" s="270"/>
      <c r="C12" s="271" t="s">
        <v>219</v>
      </c>
      <c r="D12" s="271"/>
      <c r="E12" s="271"/>
      <c r="F12" s="271" t="s">
        <v>219</v>
      </c>
      <c r="G12" s="271"/>
      <c r="H12" s="271"/>
      <c r="I12" s="271"/>
      <c r="L12" s="203"/>
      <c r="M12" s="203"/>
      <c r="N12" s="203"/>
      <c r="O12" s="203"/>
    </row>
    <row r="13" spans="1:15" s="3" customFormat="1" ht="22.5" customHeight="1">
      <c r="A13" s="270" t="s">
        <v>222</v>
      </c>
      <c r="B13" s="270"/>
      <c r="C13" s="242" t="s">
        <v>223</v>
      </c>
      <c r="D13" s="271"/>
      <c r="E13" s="271"/>
      <c r="F13" s="271" t="s">
        <v>219</v>
      </c>
      <c r="G13" s="271"/>
      <c r="H13" s="271"/>
      <c r="I13" s="271"/>
      <c r="L13" s="203"/>
      <c r="M13" s="203"/>
      <c r="N13" s="203"/>
      <c r="O13" s="203"/>
    </row>
    <row r="14" spans="1:15" s="3" customFormat="1" ht="22.5" customHeight="1">
      <c r="A14" s="270" t="s">
        <v>224</v>
      </c>
      <c r="B14" s="270"/>
      <c r="C14" s="271" t="s">
        <v>219</v>
      </c>
      <c r="D14" s="271"/>
      <c r="E14" s="271"/>
      <c r="F14" s="271" t="s">
        <v>219</v>
      </c>
      <c r="G14" s="271"/>
      <c r="H14" s="271"/>
      <c r="I14" s="271"/>
      <c r="L14" s="203"/>
      <c r="M14" s="203"/>
      <c r="N14" s="203"/>
      <c r="O14" s="203"/>
    </row>
    <row r="15" spans="1:15" s="3" customFormat="1" ht="22.5" customHeight="1">
      <c r="A15" s="270" t="s">
        <v>225</v>
      </c>
      <c r="B15" s="270"/>
      <c r="C15" s="271" t="s">
        <v>219</v>
      </c>
      <c r="D15" s="271"/>
      <c r="E15" s="271"/>
      <c r="F15" s="271" t="s">
        <v>219</v>
      </c>
      <c r="G15" s="271"/>
      <c r="H15" s="271"/>
      <c r="I15" s="271"/>
      <c r="L15" s="203"/>
      <c r="M15" s="203"/>
      <c r="N15" s="203"/>
      <c r="O15" s="203"/>
    </row>
    <row r="16" spans="1:15" s="3" customFormat="1" ht="22.5" customHeight="1">
      <c r="A16" s="270" t="s">
        <v>226</v>
      </c>
      <c r="B16" s="270"/>
      <c r="C16" s="271" t="s">
        <v>219</v>
      </c>
      <c r="D16" s="271"/>
      <c r="E16" s="271"/>
      <c r="F16" s="271" t="s">
        <v>219</v>
      </c>
      <c r="G16" s="271"/>
      <c r="H16" s="271"/>
      <c r="I16" s="271"/>
      <c r="L16" s="203"/>
      <c r="M16" s="203"/>
      <c r="N16" s="203"/>
      <c r="O16" s="203"/>
    </row>
    <row r="17" spans="1:15" s="3" customFormat="1" ht="22.5" customHeight="1">
      <c r="A17" s="272"/>
      <c r="B17" s="273"/>
      <c r="C17" s="271" t="s">
        <v>219</v>
      </c>
      <c r="D17" s="271"/>
      <c r="E17" s="271"/>
      <c r="F17" s="271" t="s">
        <v>219</v>
      </c>
      <c r="G17" s="271"/>
      <c r="H17" s="271"/>
      <c r="I17" s="271"/>
      <c r="L17" s="203"/>
      <c r="M17" s="203"/>
      <c r="N17" s="203"/>
      <c r="O17" s="203"/>
    </row>
    <row r="18" spans="1:15" s="3" customFormat="1" ht="14.25">
      <c r="L18" s="203"/>
      <c r="M18" s="203"/>
      <c r="N18" s="203"/>
      <c r="O18" s="203"/>
    </row>
    <row r="19" spans="1:15" s="89" customFormat="1" ht="21.75" customHeight="1">
      <c r="A19" s="264" t="s">
        <v>227</v>
      </c>
      <c r="B19" s="265"/>
      <c r="C19" s="265"/>
      <c r="D19" s="265"/>
      <c r="E19" s="265"/>
      <c r="F19" s="265"/>
      <c r="G19" s="265"/>
      <c r="H19" s="265"/>
      <c r="I19" s="265"/>
      <c r="J19" s="265"/>
      <c r="K19" s="266"/>
    </row>
    <row r="20" spans="1:15" s="3" customFormat="1" ht="38.25" customHeight="1">
      <c r="A20" s="90" t="s">
        <v>52</v>
      </c>
      <c r="B20" s="268" t="s">
        <v>228</v>
      </c>
      <c r="C20" s="268"/>
      <c r="D20" s="268"/>
      <c r="E20" s="268" t="s">
        <v>229</v>
      </c>
      <c r="F20" s="268"/>
      <c r="G20" s="268"/>
      <c r="H20" s="268" t="s">
        <v>230</v>
      </c>
      <c r="I20" s="268"/>
      <c r="J20" s="269"/>
      <c r="K20" s="130"/>
    </row>
    <row r="21" spans="1:15" s="3" customFormat="1" ht="14.25">
      <c r="A21" s="91"/>
      <c r="B21" s="182"/>
      <c r="C21" s="182"/>
      <c r="D21" s="182"/>
      <c r="E21" s="182"/>
      <c r="F21" s="182"/>
      <c r="G21" s="182"/>
      <c r="H21" s="182"/>
      <c r="I21" s="182"/>
      <c r="J21" s="267"/>
      <c r="K21" s="130"/>
    </row>
    <row r="22" spans="1:15" s="3" customFormat="1" ht="14.25">
      <c r="A22" s="15"/>
      <c r="B22" s="182"/>
      <c r="C22" s="182"/>
      <c r="D22" s="182"/>
      <c r="E22" s="182"/>
      <c r="F22" s="182"/>
      <c r="G22" s="182"/>
      <c r="H22" s="182"/>
      <c r="I22" s="182"/>
      <c r="J22" s="267"/>
      <c r="K22" s="130"/>
    </row>
    <row r="23" spans="1:15" s="3" customFormat="1" ht="14.25">
      <c r="A23" s="15"/>
      <c r="B23" s="182"/>
      <c r="C23" s="182"/>
      <c r="D23" s="182"/>
      <c r="E23" s="182"/>
      <c r="F23" s="182"/>
      <c r="G23" s="182"/>
      <c r="H23" s="182"/>
      <c r="I23" s="182"/>
      <c r="J23" s="267"/>
      <c r="K23" s="130"/>
    </row>
    <row r="24" spans="1:15" s="3" customFormat="1" ht="14.25">
      <c r="A24" s="15"/>
      <c r="B24" s="182"/>
      <c r="C24" s="182"/>
      <c r="D24" s="182"/>
      <c r="E24" s="182"/>
      <c r="F24" s="182"/>
      <c r="G24" s="182"/>
      <c r="H24" s="182"/>
      <c r="I24" s="182"/>
      <c r="J24" s="267"/>
      <c r="K24" s="130"/>
    </row>
    <row r="25" spans="1:15" s="3" customFormat="1" ht="14.25">
      <c r="A25" s="15"/>
      <c r="B25" s="182"/>
      <c r="C25" s="182"/>
      <c r="D25" s="182"/>
      <c r="E25" s="182"/>
      <c r="F25" s="182"/>
      <c r="G25" s="182"/>
      <c r="H25" s="182"/>
      <c r="I25" s="182"/>
      <c r="J25" s="267"/>
      <c r="K25" s="130"/>
    </row>
    <row r="26" spans="1:15" s="3" customFormat="1" ht="14.25"/>
    <row r="27" spans="1:15" s="89" customFormat="1" ht="22.5" customHeight="1">
      <c r="A27" s="264" t="s">
        <v>231</v>
      </c>
      <c r="B27" s="265"/>
      <c r="C27" s="265"/>
      <c r="D27" s="265"/>
      <c r="E27" s="265"/>
      <c r="F27" s="265"/>
      <c r="G27" s="265"/>
      <c r="H27" s="265"/>
      <c r="I27" s="265"/>
      <c r="J27" s="265"/>
      <c r="K27" s="266"/>
    </row>
    <row r="28" spans="1:15" s="3" customFormat="1" ht="39" customHeight="1">
      <c r="A28" s="90" t="s">
        <v>52</v>
      </c>
      <c r="B28" s="268" t="s">
        <v>232</v>
      </c>
      <c r="C28" s="268"/>
      <c r="D28" s="268"/>
      <c r="E28" s="268" t="s">
        <v>233</v>
      </c>
      <c r="F28" s="268"/>
      <c r="G28" s="268"/>
      <c r="H28" s="268" t="s">
        <v>230</v>
      </c>
      <c r="I28" s="268"/>
      <c r="J28" s="269"/>
      <c r="K28" s="130"/>
    </row>
    <row r="29" spans="1:15" s="3" customFormat="1" ht="14.25">
      <c r="A29" s="15"/>
      <c r="B29" s="182"/>
      <c r="C29" s="182"/>
      <c r="D29" s="182"/>
      <c r="E29" s="182"/>
      <c r="F29" s="182"/>
      <c r="G29" s="182"/>
      <c r="H29" s="182"/>
      <c r="I29" s="182"/>
      <c r="J29" s="267"/>
      <c r="K29" s="130"/>
    </row>
    <row r="30" spans="1:15" s="3" customFormat="1" ht="14.25">
      <c r="A30" s="15"/>
      <c r="B30" s="182"/>
      <c r="C30" s="182"/>
      <c r="D30" s="182"/>
      <c r="E30" s="182"/>
      <c r="F30" s="182"/>
      <c r="G30" s="182"/>
      <c r="H30" s="182"/>
      <c r="I30" s="182"/>
      <c r="J30" s="267"/>
      <c r="K30" s="130"/>
    </row>
    <row r="31" spans="1:15" ht="14.25" customHeight="1">
      <c r="A31" s="15"/>
      <c r="B31" s="182"/>
      <c r="C31" s="182"/>
      <c r="D31" s="182"/>
      <c r="E31" s="182"/>
      <c r="F31" s="182"/>
      <c r="G31" s="182"/>
      <c r="H31" s="182"/>
      <c r="I31" s="182"/>
      <c r="J31" s="267"/>
      <c r="K31" s="130"/>
    </row>
    <row r="32" spans="1:15" s="3" customFormat="1" ht="14.25">
      <c r="A32" s="15"/>
      <c r="B32" s="182"/>
      <c r="C32" s="182"/>
      <c r="D32" s="182"/>
      <c r="E32" s="182"/>
      <c r="F32" s="182"/>
      <c r="G32" s="182"/>
      <c r="H32" s="182"/>
      <c r="I32" s="182"/>
      <c r="J32" s="267"/>
      <c r="K32" s="130"/>
    </row>
    <row r="33" spans="1:11" s="3" customFormat="1" ht="14.25">
      <c r="A33" s="15"/>
      <c r="B33" s="182"/>
      <c r="C33" s="182"/>
      <c r="D33" s="182"/>
      <c r="E33" s="182"/>
      <c r="F33" s="182"/>
      <c r="G33" s="182"/>
      <c r="H33" s="182"/>
      <c r="I33" s="182"/>
      <c r="J33" s="267"/>
      <c r="K33" s="130"/>
    </row>
    <row r="34" spans="1:11" s="3" customFormat="1" ht="29.25" customHeight="1">
      <c r="A34" s="16"/>
      <c r="E34" s="280" t="s">
        <v>234</v>
      </c>
      <c r="F34" s="280"/>
      <c r="G34" s="280"/>
      <c r="H34" s="280"/>
      <c r="I34" s="280"/>
      <c r="J34" s="16"/>
    </row>
    <row r="67" spans="6:6">
      <c r="F67" s="3"/>
    </row>
  </sheetData>
  <mergeCells count="69">
    <mergeCell ref="E34:I34"/>
    <mergeCell ref="A10:B10"/>
    <mergeCell ref="C10:E10"/>
    <mergeCell ref="F10:I10"/>
    <mergeCell ref="A11:B11"/>
    <mergeCell ref="C11:E11"/>
    <mergeCell ref="F11:I11"/>
    <mergeCell ref="A12:B12"/>
    <mergeCell ref="C12:E12"/>
    <mergeCell ref="F12:I12"/>
    <mergeCell ref="B20:D20"/>
    <mergeCell ref="E20:G20"/>
    <mergeCell ref="H20:J20"/>
    <mergeCell ref="B21:D21"/>
    <mergeCell ref="E21:G21"/>
    <mergeCell ref="H21:J21"/>
    <mergeCell ref="A8:B8"/>
    <mergeCell ref="C8:I8"/>
    <mergeCell ref="A9:B9"/>
    <mergeCell ref="C9:E9"/>
    <mergeCell ref="F9:I9"/>
    <mergeCell ref="L9:O18"/>
    <mergeCell ref="A13:B13"/>
    <mergeCell ref="C13:E13"/>
    <mergeCell ref="F13:I13"/>
    <mergeCell ref="A14:B14"/>
    <mergeCell ref="C17:E17"/>
    <mergeCell ref="F17:I17"/>
    <mergeCell ref="C16:E16"/>
    <mergeCell ref="F16:I16"/>
    <mergeCell ref="A17:B17"/>
    <mergeCell ref="F14:I14"/>
    <mergeCell ref="A15:B15"/>
    <mergeCell ref="C15:E15"/>
    <mergeCell ref="F15:I15"/>
    <mergeCell ref="A16:B16"/>
    <mergeCell ref="C14:E14"/>
    <mergeCell ref="B22:D22"/>
    <mergeCell ref="E22:G22"/>
    <mergeCell ref="H22:J22"/>
    <mergeCell ref="B23:D23"/>
    <mergeCell ref="E23:G23"/>
    <mergeCell ref="H23:J23"/>
    <mergeCell ref="A27:K27"/>
    <mergeCell ref="B33:D33"/>
    <mergeCell ref="E33:G33"/>
    <mergeCell ref="H33:J33"/>
    <mergeCell ref="B30:D30"/>
    <mergeCell ref="E30:G30"/>
    <mergeCell ref="H30:J30"/>
    <mergeCell ref="B31:D31"/>
    <mergeCell ref="E31:G31"/>
    <mergeCell ref="H31:J31"/>
    <mergeCell ref="A19:K19"/>
    <mergeCell ref="B32:D32"/>
    <mergeCell ref="E32:G32"/>
    <mergeCell ref="H32:J32"/>
    <mergeCell ref="B28:D28"/>
    <mergeCell ref="E28:G28"/>
    <mergeCell ref="H28:J28"/>
    <mergeCell ref="B29:D29"/>
    <mergeCell ref="E29:G29"/>
    <mergeCell ref="H29:J29"/>
    <mergeCell ref="B24:D24"/>
    <mergeCell ref="E24:G24"/>
    <mergeCell ref="H24:J24"/>
    <mergeCell ref="B25:D25"/>
    <mergeCell ref="E25:G25"/>
    <mergeCell ref="H25:J25"/>
  </mergeCells>
  <pageMargins left="0.7" right="0.7" top="0.75" bottom="0.75" header="0.3" footer="0.3"/>
  <pageSetup paperSize="9" scale="87" orientation="portrait"/>
  <headerFooter scaleWithDoc="0">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B0F0"/>
  </sheetPr>
  <dimension ref="A1:J66"/>
  <sheetViews>
    <sheetView showGridLines="0" topLeftCell="A76" zoomScaleNormal="100" workbookViewId="0">
      <selection activeCell="N13" sqref="N13"/>
    </sheetView>
  </sheetViews>
  <sheetFormatPr defaultColWidth="9.42578125" defaultRowHeight="15"/>
  <cols>
    <col min="1" max="1" width="9.42578125" style="2" customWidth="1"/>
    <col min="2" max="2" width="14.5703125" style="2" bestFit="1" customWidth="1"/>
    <col min="3" max="9" width="9.42578125" style="2"/>
    <col min="10" max="10" width="11.5703125" style="2" customWidth="1"/>
    <col min="11" max="16384" width="9.42578125" style="2"/>
  </cols>
  <sheetData>
    <row r="1" spans="1:10">
      <c r="A1" s="2" t="str">
        <f>+'Cover Page'!$B$29</f>
        <v>Annual Performance Report 2022</v>
      </c>
      <c r="E1" s="2" t="str">
        <f>+'Cover Page'!$B$33</f>
        <v>Hillingdon Clinical Waste Incinerator</v>
      </c>
    </row>
    <row r="3" spans="1:10" ht="15.75">
      <c r="A3" s="1" t="s">
        <v>235</v>
      </c>
    </row>
    <row r="4" spans="1:10" ht="15.75">
      <c r="A4" s="1"/>
    </row>
    <row r="5" spans="1:10" s="3" customFormat="1">
      <c r="A5" s="293" t="s">
        <v>236</v>
      </c>
      <c r="B5" s="294"/>
      <c r="C5" s="294"/>
      <c r="D5" s="294"/>
      <c r="E5" s="294"/>
      <c r="F5" s="294"/>
      <c r="G5" s="294"/>
      <c r="H5" s="294"/>
      <c r="I5" s="294"/>
      <c r="J5" s="295"/>
    </row>
    <row r="6" spans="1:10" s="3" customFormat="1" ht="15.75" customHeight="1">
      <c r="A6" s="296" t="s">
        <v>195</v>
      </c>
      <c r="B6" s="195"/>
      <c r="C6" s="195"/>
      <c r="D6" s="195"/>
      <c r="E6" s="195"/>
      <c r="F6" s="195"/>
      <c r="G6" s="195"/>
      <c r="H6" s="195"/>
      <c r="I6" s="195"/>
      <c r="J6" s="196"/>
    </row>
    <row r="7" spans="1:10" s="3" customFormat="1" ht="15.75" customHeight="1">
      <c r="A7" s="197"/>
      <c r="B7" s="198"/>
      <c r="C7" s="198"/>
      <c r="D7" s="198"/>
      <c r="E7" s="198"/>
      <c r="F7" s="198"/>
      <c r="G7" s="198"/>
      <c r="H7" s="198"/>
      <c r="I7" s="198"/>
      <c r="J7" s="199"/>
    </row>
    <row r="8" spans="1:10" s="3" customFormat="1" ht="15.75" customHeight="1">
      <c r="A8" s="197"/>
      <c r="B8" s="198"/>
      <c r="C8" s="198"/>
      <c r="D8" s="198"/>
      <c r="E8" s="198"/>
      <c r="F8" s="198"/>
      <c r="G8" s="198"/>
      <c r="H8" s="198"/>
      <c r="I8" s="198"/>
      <c r="J8" s="199"/>
    </row>
    <row r="9" spans="1:10" s="3" customFormat="1" ht="15.75" customHeight="1">
      <c r="A9" s="197"/>
      <c r="B9" s="198"/>
      <c r="C9" s="198"/>
      <c r="D9" s="198"/>
      <c r="E9" s="198"/>
      <c r="F9" s="198"/>
      <c r="G9" s="198"/>
      <c r="H9" s="198"/>
      <c r="I9" s="198"/>
      <c r="J9" s="199"/>
    </row>
    <row r="10" spans="1:10" s="3" customFormat="1" ht="15.75" customHeight="1">
      <c r="A10" s="197"/>
      <c r="B10" s="198"/>
      <c r="C10" s="198"/>
      <c r="D10" s="198"/>
      <c r="E10" s="198"/>
      <c r="F10" s="198"/>
      <c r="G10" s="198"/>
      <c r="H10" s="198"/>
      <c r="I10" s="198"/>
      <c r="J10" s="199"/>
    </row>
    <row r="11" spans="1:10" s="3" customFormat="1" ht="15.75" customHeight="1">
      <c r="A11" s="197"/>
      <c r="B11" s="198"/>
      <c r="C11" s="198"/>
      <c r="D11" s="198"/>
      <c r="E11" s="198"/>
      <c r="F11" s="198"/>
      <c r="G11" s="198"/>
      <c r="H11" s="198"/>
      <c r="I11" s="198"/>
      <c r="J11" s="199"/>
    </row>
    <row r="12" spans="1:10" s="3" customFormat="1" ht="15.75" customHeight="1">
      <c r="A12" s="197"/>
      <c r="B12" s="198"/>
      <c r="C12" s="198"/>
      <c r="D12" s="198"/>
      <c r="E12" s="198"/>
      <c r="F12" s="198"/>
      <c r="G12" s="198"/>
      <c r="H12" s="198"/>
      <c r="I12" s="198"/>
      <c r="J12" s="199"/>
    </row>
    <row r="13" spans="1:10" s="3" customFormat="1" ht="15.75" customHeight="1">
      <c r="A13" s="197"/>
      <c r="B13" s="198"/>
      <c r="C13" s="198"/>
      <c r="D13" s="198"/>
      <c r="E13" s="198"/>
      <c r="F13" s="198"/>
      <c r="G13" s="198"/>
      <c r="H13" s="198"/>
      <c r="I13" s="198"/>
      <c r="J13" s="199"/>
    </row>
    <row r="14" spans="1:10" s="3" customFormat="1" ht="15.75" customHeight="1">
      <c r="A14" s="200"/>
      <c r="B14" s="201"/>
      <c r="C14" s="201"/>
      <c r="D14" s="201"/>
      <c r="E14" s="201"/>
      <c r="F14" s="201"/>
      <c r="G14" s="201"/>
      <c r="H14" s="201"/>
      <c r="I14" s="201"/>
      <c r="J14" s="202"/>
    </row>
    <row r="15" spans="1:10" s="3" customFormat="1" ht="14.25"/>
    <row r="16" spans="1:10" s="92" customFormat="1" ht="33.75" customHeight="1">
      <c r="A16" s="281" t="s">
        <v>237</v>
      </c>
      <c r="B16" s="282"/>
      <c r="C16" s="282"/>
      <c r="D16" s="282"/>
      <c r="E16" s="282"/>
      <c r="F16" s="282"/>
      <c r="G16" s="282"/>
      <c r="H16" s="282"/>
      <c r="I16" s="282"/>
      <c r="J16" s="283"/>
    </row>
    <row r="17" spans="1:10" ht="15.75" customHeight="1">
      <c r="A17" s="296" t="s">
        <v>195</v>
      </c>
      <c r="B17" s="195"/>
      <c r="C17" s="195"/>
      <c r="D17" s="195"/>
      <c r="E17" s="195"/>
      <c r="F17" s="195"/>
      <c r="G17" s="195"/>
      <c r="H17" s="195"/>
      <c r="I17" s="195"/>
      <c r="J17" s="196"/>
    </row>
    <row r="18" spans="1:10" ht="15.75" customHeight="1">
      <c r="A18" s="197"/>
      <c r="B18" s="198"/>
      <c r="C18" s="198"/>
      <c r="D18" s="198"/>
      <c r="E18" s="198"/>
      <c r="F18" s="198"/>
      <c r="G18" s="198"/>
      <c r="H18" s="198"/>
      <c r="I18" s="198"/>
      <c r="J18" s="199"/>
    </row>
    <row r="19" spans="1:10" ht="15.75" customHeight="1">
      <c r="A19" s="197"/>
      <c r="B19" s="198"/>
      <c r="C19" s="198"/>
      <c r="D19" s="198"/>
      <c r="E19" s="198"/>
      <c r="F19" s="198"/>
      <c r="G19" s="198"/>
      <c r="H19" s="198"/>
      <c r="I19" s="198"/>
      <c r="J19" s="199"/>
    </row>
    <row r="20" spans="1:10" ht="15.75" customHeight="1">
      <c r="A20" s="197"/>
      <c r="B20" s="198"/>
      <c r="C20" s="198"/>
      <c r="D20" s="198"/>
      <c r="E20" s="198"/>
      <c r="F20" s="198"/>
      <c r="G20" s="198"/>
      <c r="H20" s="198"/>
      <c r="I20" s="198"/>
      <c r="J20" s="199"/>
    </row>
    <row r="21" spans="1:10" ht="15.75" customHeight="1">
      <c r="A21" s="197"/>
      <c r="B21" s="198"/>
      <c r="C21" s="198"/>
      <c r="D21" s="198"/>
      <c r="E21" s="198"/>
      <c r="F21" s="198"/>
      <c r="G21" s="198"/>
      <c r="H21" s="198"/>
      <c r="I21" s="198"/>
      <c r="J21" s="199"/>
    </row>
    <row r="22" spans="1:10" ht="15.75" customHeight="1">
      <c r="A22" s="197"/>
      <c r="B22" s="198"/>
      <c r="C22" s="198"/>
      <c r="D22" s="198"/>
      <c r="E22" s="198"/>
      <c r="F22" s="198"/>
      <c r="G22" s="198"/>
      <c r="H22" s="198"/>
      <c r="I22" s="198"/>
      <c r="J22" s="199"/>
    </row>
    <row r="23" spans="1:10" ht="15.75" customHeight="1">
      <c r="A23" s="197"/>
      <c r="B23" s="198"/>
      <c r="C23" s="198"/>
      <c r="D23" s="198"/>
      <c r="E23" s="198"/>
      <c r="F23" s="198"/>
      <c r="G23" s="198"/>
      <c r="H23" s="198"/>
      <c r="I23" s="198"/>
      <c r="J23" s="199"/>
    </row>
    <row r="24" spans="1:10" ht="15.75" customHeight="1">
      <c r="A24" s="197"/>
      <c r="B24" s="198"/>
      <c r="C24" s="198"/>
      <c r="D24" s="198"/>
      <c r="E24" s="198"/>
      <c r="F24" s="198"/>
      <c r="G24" s="198"/>
      <c r="H24" s="198"/>
      <c r="I24" s="198"/>
      <c r="J24" s="199"/>
    </row>
    <row r="25" spans="1:10" ht="15.75" customHeight="1">
      <c r="A25" s="200"/>
      <c r="B25" s="201"/>
      <c r="C25" s="201"/>
      <c r="D25" s="201"/>
      <c r="E25" s="201"/>
      <c r="F25" s="201"/>
      <c r="G25" s="201"/>
      <c r="H25" s="201"/>
      <c r="I25" s="201"/>
      <c r="J25" s="202"/>
    </row>
    <row r="26" spans="1:10" ht="15.75">
      <c r="A26" s="1"/>
    </row>
    <row r="27" spans="1:10" ht="36.75" customHeight="1">
      <c r="A27" s="281" t="s">
        <v>238</v>
      </c>
      <c r="B27" s="282"/>
      <c r="C27" s="282"/>
      <c r="D27" s="282"/>
      <c r="E27" s="282"/>
      <c r="F27" s="282"/>
      <c r="G27" s="282"/>
      <c r="H27" s="282"/>
      <c r="I27" s="282"/>
      <c r="J27" s="283"/>
    </row>
    <row r="28" spans="1:10" ht="15.75" customHeight="1">
      <c r="A28" s="296" t="s">
        <v>195</v>
      </c>
      <c r="B28" s="195"/>
      <c r="C28" s="195"/>
      <c r="D28" s="195"/>
      <c r="E28" s="195"/>
      <c r="F28" s="195"/>
      <c r="G28" s="195"/>
      <c r="H28" s="195"/>
      <c r="I28" s="195"/>
      <c r="J28" s="196"/>
    </row>
    <row r="29" spans="1:10" ht="15.75" customHeight="1">
      <c r="A29" s="197"/>
      <c r="B29" s="198"/>
      <c r="C29" s="198"/>
      <c r="D29" s="198"/>
      <c r="E29" s="198"/>
      <c r="F29" s="198"/>
      <c r="G29" s="198"/>
      <c r="H29" s="198"/>
      <c r="I29" s="198"/>
      <c r="J29" s="199"/>
    </row>
    <row r="30" spans="1:10" ht="15.75" customHeight="1">
      <c r="A30" s="197"/>
      <c r="B30" s="198"/>
      <c r="C30" s="198"/>
      <c r="D30" s="198"/>
      <c r="E30" s="198"/>
      <c r="F30" s="198"/>
      <c r="G30" s="198"/>
      <c r="H30" s="198"/>
      <c r="I30" s="198"/>
      <c r="J30" s="199"/>
    </row>
    <row r="31" spans="1:10" ht="15.75" customHeight="1">
      <c r="A31" s="197"/>
      <c r="B31" s="198"/>
      <c r="C31" s="198"/>
      <c r="D31" s="198"/>
      <c r="E31" s="198"/>
      <c r="F31" s="198"/>
      <c r="G31" s="198"/>
      <c r="H31" s="198"/>
      <c r="I31" s="198"/>
      <c r="J31" s="199"/>
    </row>
    <row r="32" spans="1:10" ht="15.75" customHeight="1">
      <c r="A32" s="197"/>
      <c r="B32" s="198"/>
      <c r="C32" s="198"/>
      <c r="D32" s="198"/>
      <c r="E32" s="198"/>
      <c r="F32" s="198"/>
      <c r="G32" s="198"/>
      <c r="H32" s="198"/>
      <c r="I32" s="198"/>
      <c r="J32" s="199"/>
    </row>
    <row r="33" spans="1:10" ht="15.75" customHeight="1">
      <c r="A33" s="197"/>
      <c r="B33" s="198"/>
      <c r="C33" s="198"/>
      <c r="D33" s="198"/>
      <c r="E33" s="198"/>
      <c r="F33" s="198"/>
      <c r="G33" s="198"/>
      <c r="H33" s="198"/>
      <c r="I33" s="198"/>
      <c r="J33" s="199"/>
    </row>
    <row r="34" spans="1:10" ht="15.75" customHeight="1">
      <c r="A34" s="197"/>
      <c r="B34" s="198"/>
      <c r="C34" s="198"/>
      <c r="D34" s="198"/>
      <c r="E34" s="198"/>
      <c r="F34" s="198"/>
      <c r="G34" s="198"/>
      <c r="H34" s="198"/>
      <c r="I34" s="198"/>
      <c r="J34" s="199"/>
    </row>
    <row r="35" spans="1:10" ht="15.75" customHeight="1">
      <c r="A35" s="197"/>
      <c r="B35" s="198"/>
      <c r="C35" s="198"/>
      <c r="D35" s="198"/>
      <c r="E35" s="198"/>
      <c r="F35" s="198"/>
      <c r="G35" s="198"/>
      <c r="H35" s="198"/>
      <c r="I35" s="198"/>
      <c r="J35" s="199"/>
    </row>
    <row r="36" spans="1:10" ht="15.75" customHeight="1">
      <c r="A36" s="200"/>
      <c r="B36" s="201"/>
      <c r="C36" s="201"/>
      <c r="D36" s="201"/>
      <c r="E36" s="201"/>
      <c r="F36" s="201"/>
      <c r="G36" s="201"/>
      <c r="H36" s="201"/>
      <c r="I36" s="201"/>
      <c r="J36" s="202"/>
    </row>
    <row r="38" spans="1:10" ht="33" customHeight="1">
      <c r="A38" s="281" t="s">
        <v>239</v>
      </c>
      <c r="B38" s="282"/>
      <c r="C38" s="282"/>
      <c r="D38" s="282"/>
      <c r="E38" s="282"/>
      <c r="F38" s="282"/>
      <c r="G38" s="282"/>
      <c r="H38" s="282"/>
      <c r="I38" s="282"/>
      <c r="J38" s="283"/>
    </row>
    <row r="39" spans="1:10" ht="15.75" customHeight="1">
      <c r="A39" s="284" t="s">
        <v>195</v>
      </c>
      <c r="B39" s="285"/>
      <c r="C39" s="285"/>
      <c r="D39" s="285"/>
      <c r="E39" s="285"/>
      <c r="F39" s="285"/>
      <c r="G39" s="285"/>
      <c r="H39" s="285"/>
      <c r="I39" s="285"/>
      <c r="J39" s="286"/>
    </row>
    <row r="40" spans="1:10" ht="15.75" customHeight="1">
      <c r="A40" s="287"/>
      <c r="B40" s="288"/>
      <c r="C40" s="288"/>
      <c r="D40" s="288"/>
      <c r="E40" s="288"/>
      <c r="F40" s="288"/>
      <c r="G40" s="288"/>
      <c r="H40" s="288"/>
      <c r="I40" s="288"/>
      <c r="J40" s="289"/>
    </row>
    <row r="41" spans="1:10" ht="15.75" customHeight="1">
      <c r="A41" s="287"/>
      <c r="B41" s="288"/>
      <c r="C41" s="288"/>
      <c r="D41" s="288"/>
      <c r="E41" s="288"/>
      <c r="F41" s="288"/>
      <c r="G41" s="288"/>
      <c r="H41" s="288"/>
      <c r="I41" s="288"/>
      <c r="J41" s="289"/>
    </row>
    <row r="42" spans="1:10" ht="15.75" customHeight="1">
      <c r="A42" s="287"/>
      <c r="B42" s="288"/>
      <c r="C42" s="288"/>
      <c r="D42" s="288"/>
      <c r="E42" s="288"/>
      <c r="F42" s="288"/>
      <c r="G42" s="288"/>
      <c r="H42" s="288"/>
      <c r="I42" s="288"/>
      <c r="J42" s="289"/>
    </row>
    <row r="43" spans="1:10" ht="15.75" customHeight="1">
      <c r="A43" s="287"/>
      <c r="B43" s="288"/>
      <c r="C43" s="288"/>
      <c r="D43" s="288"/>
      <c r="E43" s="288"/>
      <c r="F43" s="288"/>
      <c r="G43" s="288"/>
      <c r="H43" s="288"/>
      <c r="I43" s="288"/>
      <c r="J43" s="289"/>
    </row>
    <row r="44" spans="1:10" ht="15.75" customHeight="1">
      <c r="A44" s="287"/>
      <c r="B44" s="288"/>
      <c r="C44" s="288"/>
      <c r="D44" s="288"/>
      <c r="E44" s="288"/>
      <c r="F44" s="288"/>
      <c r="G44" s="288"/>
      <c r="H44" s="288"/>
      <c r="I44" s="288"/>
      <c r="J44" s="289"/>
    </row>
    <row r="45" spans="1:10" ht="15.75" customHeight="1">
      <c r="A45" s="287"/>
      <c r="B45" s="288"/>
      <c r="C45" s="288"/>
      <c r="D45" s="288"/>
      <c r="E45" s="288"/>
      <c r="F45" s="288"/>
      <c r="G45" s="288"/>
      <c r="H45" s="288"/>
      <c r="I45" s="288"/>
      <c r="J45" s="289"/>
    </row>
    <row r="46" spans="1:10" ht="15.75" customHeight="1">
      <c r="A46" s="287"/>
      <c r="B46" s="288"/>
      <c r="C46" s="288"/>
      <c r="D46" s="288"/>
      <c r="E46" s="288"/>
      <c r="F46" s="288"/>
      <c r="G46" s="288"/>
      <c r="H46" s="288"/>
      <c r="I46" s="288"/>
      <c r="J46" s="289"/>
    </row>
    <row r="47" spans="1:10" ht="15.75" customHeight="1">
      <c r="A47" s="287"/>
      <c r="B47" s="288"/>
      <c r="C47" s="288"/>
      <c r="D47" s="288"/>
      <c r="E47" s="288"/>
      <c r="F47" s="288"/>
      <c r="G47" s="288"/>
      <c r="H47" s="288"/>
      <c r="I47" s="288"/>
      <c r="J47" s="289"/>
    </row>
    <row r="48" spans="1:10" ht="15.75" customHeight="1">
      <c r="A48" s="290"/>
      <c r="B48" s="291"/>
      <c r="C48" s="291"/>
      <c r="D48" s="291"/>
      <c r="E48" s="291"/>
      <c r="F48" s="291"/>
      <c r="G48" s="291"/>
      <c r="H48" s="291"/>
      <c r="I48" s="291"/>
      <c r="J48" s="292"/>
    </row>
    <row r="66" spans="6:6">
      <c r="F66" s="3"/>
    </row>
  </sheetData>
  <mergeCells count="8">
    <mergeCell ref="A38:J38"/>
    <mergeCell ref="A39:J48"/>
    <mergeCell ref="A5:J5"/>
    <mergeCell ref="A6:J14"/>
    <mergeCell ref="A16:J16"/>
    <mergeCell ref="A17:J25"/>
    <mergeCell ref="A27:J27"/>
    <mergeCell ref="A28:J36"/>
  </mergeCells>
  <pageMargins left="0.7" right="0.7" top="0.75" bottom="0.75" header="0.3" footer="0.3"/>
  <pageSetup paperSize="9" scale="87" orientation="portrait"/>
  <headerFooter scaleWithDoc="0">
    <oddFooter>&amp;C&amp;"Arial,Regular"Page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2D7C47F8D1FA7C4FAC096C5BA9D41879" ma:contentTypeVersion="18" ma:contentTypeDescription="Create a new document." ma:contentTypeScope="" ma:versionID="b4c84f15be57a99d6c8fb3a7f53e361a">
  <xsd:schema xmlns:xsd="http://www.w3.org/2001/XMLSchema" xmlns:xs="http://www.w3.org/2001/XMLSchema" xmlns:p="http://schemas.microsoft.com/office/2006/metadata/properties" xmlns:ns1="http://schemas.microsoft.com/sharepoint/v3" xmlns:ns2="662745e8-e224-48e8-a2e3-254862b8c2f5" xmlns:ns3="a30ec2d3-6aa3-4f23-a79e-22af4b182761" xmlns:ns4="e76eb3f9-f7d4-4afe-8d75-1839375753c6" targetNamespace="http://schemas.microsoft.com/office/2006/metadata/properties" ma:root="true" ma:fieldsID="f8f5991706eee4c950446b948786e1c3" ns1:_="" ns2:_="" ns3:_="" ns4:_="">
    <xsd:import namespace="http://schemas.microsoft.com/sharepoint/v3"/>
    <xsd:import namespace="662745e8-e224-48e8-a2e3-254862b8c2f5"/>
    <xsd:import namespace="a30ec2d3-6aa3-4f23-a79e-22af4b182761"/>
    <xsd:import namespace="e76eb3f9-f7d4-4afe-8d75-1839375753c6"/>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6" nillable="true" ma:displayName="Unified Compliance Policy Properties" ma:hidden="true" ma:internalName="_ip_UnifiedCompliancePolicyProperties">
      <xsd:simpleType>
        <xsd:restriction base="dms:Note"/>
      </xsd:simpleType>
    </xsd:element>
    <xsd:element name="_ip_UnifiedCompliancePolicyUIAction" ma:index="3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e042894-9561-4bd7-be94-427ec9057a51}" ma:internalName="TaxCatchAll" ma:showField="CatchAllData" ma:web="e76eb3f9-f7d4-4afe-8d75-1839375753c6">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e042894-9561-4bd7-be94-427ec9057a51}" ma:internalName="TaxCatchAllLabel" ma:readOnly="true" ma:showField="CatchAllDataLabel" ma:web="e76eb3f9-f7d4-4afe-8d75-1839375753c6">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Community|144ac7d7-0b9a-42f9-9385-2935294b6de3"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Waste Incineration Sector Group" ma:internalName="Team">
      <xsd:simpleType>
        <xsd:restriction base="dms:Text"/>
      </xsd:simpleType>
    </xsd:element>
    <xsd:element name="Topic" ma:index="20" nillable="true" ma:displayName="Topic" ma:default="Data"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EA|b77da37e-7166-4741-8c12-4679faab22d9"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EA|d5f78ddb-b1b6-4328-9877-d7e3ed06fdac"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30ec2d3-6aa3-4f23-a79e-22af4b18276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DateTaken" ma:index="29" nillable="true" ma:displayName="MediaServiceDateTaken" ma:hidden="true" ma:internalName="MediaServiceDateTaken" ma:readOnly="true">
      <xsd:simpleType>
        <xsd:restriction base="dms:Text"/>
      </xsd:simpleType>
    </xsd:element>
    <xsd:element name="MediaServiceAutoTags" ma:index="30" nillable="true" ma:displayName="Tags" ma:internalName="MediaServiceAutoTags"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eb3f9-f7d4-4afe-8d75-1839375753c6" elementFormDefault="qualified">
    <xsd:import namespace="http://schemas.microsoft.com/office/2006/documentManagement/types"/>
    <xsd:import namespace="http://schemas.microsoft.com/office/infopath/2007/PartnerControls"/>
    <xsd:element name="SharedWithUsers" ma:index="3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_ip_UnifiedCompliancePolicyUIAction xmlns="http://schemas.microsoft.com/sharepoint/v3" xsi:nil="true"/>
    <k85d23755b3a46b5a51451cf336b2e9b xmlns="662745e8-e224-48e8-a2e3-254862b8c2f5">
      <Terms xmlns="http://schemas.microsoft.com/office/infopath/2007/PartnerControls"/>
    </k85d23755b3a46b5a51451cf336b2e9b>
    <Topic xmlns="662745e8-e224-48e8-a2e3-254862b8c2f5">Data</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EA</TermName>
          <TermId xmlns="http://schemas.microsoft.com/office/infopath/2007/PartnerControls">b77da37e-7166-4741-8c12-4679faab22d9</TermId>
        </TermInfo>
      </Terms>
    </ddeb1fd0a9ad4436a96525d34737dc44>
    <_ip_UnifiedCompliancePolicyProperties xmlns="http://schemas.microsoft.com/sharepoint/v3" xsi:nil="true"/>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EA</TermName>
          <TermId xmlns="http://schemas.microsoft.com/office/infopath/2007/PartnerControls">d5f78ddb-b1b6-4328-9877-d7e3ed06fdac</TermId>
        </TermInfo>
      </Terms>
    </fe59e9859d6a491389c5b03567f5dda5>
    <Team xmlns="662745e8-e224-48e8-a2e3-254862b8c2f5">Waste Incineration Sector Group</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Community</TermName>
          <TermId xmlns="http://schemas.microsoft.com/office/infopath/2007/PartnerControls">144ac7d7-0b9a-42f9-9385-2935294b6de3</TermId>
        </TermInfo>
      </Terms>
    </n7493b4506bf40e28c373b1e51a33445>
  </documentManagement>
</p:properties>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130E79B3-286C-4594-AC93-4243D3FE78E7}"/>
</file>

<file path=customXml/itemProps2.xml><?xml version="1.0" encoding="utf-8"?>
<ds:datastoreItem xmlns:ds="http://schemas.openxmlformats.org/officeDocument/2006/customXml" ds:itemID="{F82DB7C3-68F3-4E26-82B1-C06B4CED7E56}"/>
</file>

<file path=customXml/itemProps3.xml><?xml version="1.0" encoding="utf-8"?>
<ds:datastoreItem xmlns:ds="http://schemas.openxmlformats.org/officeDocument/2006/customXml" ds:itemID="{B120C838-4C53-40D3-9864-400138EC6EDD}"/>
</file>

<file path=customXml/itemProps4.xml><?xml version="1.0" encoding="utf-8"?>
<ds:datastoreItem xmlns:ds="http://schemas.openxmlformats.org/officeDocument/2006/customXml" ds:itemID="{DBEC367E-82EA-48CF-83F1-EC54D7F0357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Jonas</dc:creator>
  <cp:keywords/>
  <dc:description/>
  <cp:lastModifiedBy>Anderson, Mike</cp:lastModifiedBy>
  <cp:revision/>
  <dcterms:created xsi:type="dcterms:W3CDTF">2019-04-02T06:44:55Z</dcterms:created>
  <dcterms:modified xsi:type="dcterms:W3CDTF">2023-05-12T09:29:30Z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0x010100A5BF1C78D9F64B679A5EBDE1C6598EBC01002D7C47F8D1FA7C4FAC096C5BA9D41879</vt:lpwstr>
  </property>
  <property fmtid="{D5CDD505-2E9C-101B-9397-08002B2CF9AE}" pid="3" name="InformationType">
    <vt:lpwstr/>
  </property>
  <property fmtid="{D5CDD505-2E9C-101B-9397-08002B2CF9AE}" pid="4" name="Distribution">
    <vt:lpwstr>9;#Internal EA|b77da37e-7166-4741-8c12-4679faab22d9</vt:lpwstr>
  </property>
  <property fmtid="{D5CDD505-2E9C-101B-9397-08002B2CF9AE}" pid="5" name="HOCopyrightLevel">
    <vt:lpwstr>7;#Crown|69589897-2828-4761-976e-717fd8e631c9</vt:lpwstr>
  </property>
  <property fmtid="{D5CDD505-2E9C-101B-9397-08002B2CF9AE}" pid="6" name="HOGovernmentSecurityClassification">
    <vt:lpwstr>6;#Official|14c80daa-741b-422c-9722-f71693c9ede4</vt:lpwstr>
  </property>
  <property fmtid="{D5CDD505-2E9C-101B-9397-08002B2CF9AE}" pid="7" name="HOSiteType">
    <vt:lpwstr>10;#Community|144ac7d7-0b9a-42f9-9385-2935294b6de3</vt:lpwstr>
  </property>
  <property fmtid="{D5CDD505-2E9C-101B-9397-08002B2CF9AE}" pid="8" name="OrganisationalUnit">
    <vt:lpwstr>8;#EA|d5f78ddb-b1b6-4328-9877-d7e3ed06fdac</vt:lpwstr>
  </property>
</Properties>
</file>