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va María\Documents\MUEA\Sistemes de propulsió d'aeronaus\jet_engine_parametrization\docs\"/>
    </mc:Choice>
  </mc:AlternateContent>
  <bookViews>
    <workbookView xWindow="0" yWindow="0" windowWidth="20490" windowHeight="7755" activeTab="3"/>
  </bookViews>
  <sheets>
    <sheet name="Real sense mixer" sheetId="1" r:id="rId1"/>
    <sheet name="Verificacio turbofan" sheetId="2" r:id="rId2"/>
    <sheet name="Verificació motor real" sheetId="3" r:id="rId3"/>
    <sheet name="Verificació MIXER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4" l="1"/>
  <c r="K7" i="4"/>
  <c r="K8" i="4"/>
  <c r="K9" i="4"/>
  <c r="K5" i="4"/>
  <c r="K5" i="3" l="1"/>
  <c r="K6" i="3"/>
  <c r="K7" i="3"/>
  <c r="K8" i="3"/>
  <c r="K10" i="3"/>
  <c r="K11" i="3"/>
  <c r="K12" i="3"/>
  <c r="K14" i="3"/>
  <c r="K15" i="3"/>
  <c r="K16" i="3"/>
  <c r="K17" i="3"/>
  <c r="K18" i="3"/>
  <c r="K19" i="3"/>
  <c r="K20" i="3"/>
  <c r="K21" i="3"/>
  <c r="K22" i="3"/>
  <c r="K23" i="3"/>
  <c r="K24" i="3"/>
  <c r="K4" i="3"/>
  <c r="F19" i="3"/>
  <c r="F18" i="3"/>
  <c r="I19" i="3"/>
  <c r="I18" i="3"/>
  <c r="I17" i="3"/>
  <c r="I16" i="3"/>
  <c r="F17" i="3"/>
  <c r="F16" i="3"/>
  <c r="F15" i="3"/>
  <c r="F14" i="3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5" i="2"/>
  <c r="C24" i="1" l="1"/>
  <c r="D14" i="1" l="1"/>
  <c r="D13" i="1"/>
  <c r="C13" i="1"/>
</calcChain>
</file>

<file path=xl/sharedStrings.xml><?xml version="1.0" encoding="utf-8"?>
<sst xmlns="http://schemas.openxmlformats.org/spreadsheetml/2006/main" count="149" uniqueCount="102">
  <si>
    <t>0t</t>
  </si>
  <si>
    <t>2t</t>
  </si>
  <si>
    <t>2.5t</t>
  </si>
  <si>
    <t>3t</t>
  </si>
  <si>
    <t>4t</t>
  </si>
  <si>
    <t>4.5t</t>
  </si>
  <si>
    <t>5t</t>
  </si>
  <si>
    <t>6t</t>
  </si>
  <si>
    <t>9t</t>
  </si>
  <si>
    <t>Pressió (kPa)</t>
  </si>
  <si>
    <t>Temperatura (K)</t>
  </si>
  <si>
    <t>r</t>
  </si>
  <si>
    <t>Etapa</t>
  </si>
  <si>
    <t>PI</t>
  </si>
  <si>
    <t>TAU</t>
  </si>
  <si>
    <t>d</t>
  </si>
  <si>
    <t>f</t>
  </si>
  <si>
    <t>MOTOR REAL SENSE MIXER</t>
  </si>
  <si>
    <t>c</t>
  </si>
  <si>
    <t>cH</t>
  </si>
  <si>
    <t>b</t>
  </si>
  <si>
    <t>lambda</t>
  </si>
  <si>
    <t>tH</t>
  </si>
  <si>
    <t>tL</t>
  </si>
  <si>
    <t>n</t>
  </si>
  <si>
    <t>M9</t>
  </si>
  <si>
    <t>M19</t>
  </si>
  <si>
    <t>Fadim</t>
  </si>
  <si>
    <t>mpunto</t>
  </si>
  <si>
    <t>mcore</t>
  </si>
  <si>
    <t>msecundari</t>
  </si>
  <si>
    <t>mfuel</t>
  </si>
  <si>
    <t>Dades del problema</t>
  </si>
  <si>
    <t>PI.f</t>
  </si>
  <si>
    <t>PI.c</t>
  </si>
  <si>
    <t>alpha</t>
  </si>
  <si>
    <t>F</t>
  </si>
  <si>
    <t>Tt4</t>
  </si>
  <si>
    <t>PROBLEMA 2.4</t>
  </si>
  <si>
    <t>h</t>
  </si>
  <si>
    <t>M</t>
  </si>
  <si>
    <t>Resultats guia problemes</t>
  </si>
  <si>
    <t>TAU.c</t>
  </si>
  <si>
    <t>TAU.f</t>
  </si>
  <si>
    <t>PI.r</t>
  </si>
  <si>
    <t>TAU.r</t>
  </si>
  <si>
    <t>TAU.lamb</t>
  </si>
  <si>
    <t>TAU.tH</t>
  </si>
  <si>
    <t>PI.tH</t>
  </si>
  <si>
    <t>TAU.tL</t>
  </si>
  <si>
    <t>PI.tL</t>
  </si>
  <si>
    <t>m0</t>
  </si>
  <si>
    <t>mf</t>
  </si>
  <si>
    <t>Resultats programa Matlab</t>
  </si>
  <si>
    <t>Error relatiu</t>
  </si>
  <si>
    <t>PROBLEMA 4.2</t>
  </si>
  <si>
    <t>Dades</t>
  </si>
  <si>
    <t>ETAd</t>
  </si>
  <si>
    <t>Pic</t>
  </si>
  <si>
    <t>Pib</t>
  </si>
  <si>
    <t>ETAc</t>
  </si>
  <si>
    <t>ETAb</t>
  </si>
  <si>
    <t>ETAn</t>
  </si>
  <si>
    <t>Pir</t>
  </si>
  <si>
    <t>Pid</t>
  </si>
  <si>
    <t>Pit</t>
  </si>
  <si>
    <t>Pin</t>
  </si>
  <si>
    <t>TAUr</t>
  </si>
  <si>
    <t>TAUc</t>
  </si>
  <si>
    <t>TAUlamb</t>
  </si>
  <si>
    <t>TAUt</t>
  </si>
  <si>
    <t>Pt0</t>
  </si>
  <si>
    <t>PT2</t>
  </si>
  <si>
    <t>Pt3</t>
  </si>
  <si>
    <t>Pt5</t>
  </si>
  <si>
    <t>Pt9</t>
  </si>
  <si>
    <t>Tt0</t>
  </si>
  <si>
    <t>Tt2</t>
  </si>
  <si>
    <t>Tt3</t>
  </si>
  <si>
    <t>Pt4</t>
  </si>
  <si>
    <t>Tt5</t>
  </si>
  <si>
    <t>Tt9</t>
  </si>
  <si>
    <t>Resultats MATLAB</t>
  </si>
  <si>
    <t>PROBLEMA 2.5</t>
  </si>
  <si>
    <t>M5</t>
  </si>
  <si>
    <t>Tt5/To</t>
  </si>
  <si>
    <t>Pt5/P0</t>
  </si>
  <si>
    <t>m5/m6</t>
  </si>
  <si>
    <t>M13</t>
  </si>
  <si>
    <t>T13/T0</t>
  </si>
  <si>
    <t>R5</t>
  </si>
  <si>
    <t>R13</t>
  </si>
  <si>
    <t>gamma5</t>
  </si>
  <si>
    <t>gamma13</t>
  </si>
  <si>
    <t>Resultats guia problema</t>
  </si>
  <si>
    <t>Resultats codi MATLAB</t>
  </si>
  <si>
    <t>Cp13</t>
  </si>
  <si>
    <t>Cp5</t>
  </si>
  <si>
    <t>Cp6</t>
  </si>
  <si>
    <t>gamma6</t>
  </si>
  <si>
    <t>M6</t>
  </si>
  <si>
    <t>Error relatiu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</si>
</sst>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6"/>
  <sheetViews>
    <sheetView topLeftCell="A7" workbookViewId="0">
      <selection activeCell="F24" sqref="F24"/>
    </sheetView>
  </sheetViews>
  <sheetFormatPr defaultRowHeight="15" x14ac:dyDescent="0.25"/>
  <cols>
    <col min="2" max="2" width="11.28515625" customWidth="1"/>
    <col min="3" max="3" width="15" customWidth="1"/>
    <col min="4" max="4" width="17.5703125" customWidth="1"/>
    <col min="8" max="8" width="12.28515625" customWidth="1"/>
    <col min="9" max="9" width="15" customWidth="1"/>
    <col min="10" max="10" width="19.5703125" customWidth="1"/>
  </cols>
  <sheetData>
    <row r="2" spans="2:10" x14ac:dyDescent="0.25">
      <c r="B2" t="s">
        <v>17</v>
      </c>
    </row>
    <row r="4" spans="2:10" x14ac:dyDescent="0.25">
      <c r="B4" t="s">
        <v>12</v>
      </c>
      <c r="C4" t="s">
        <v>9</v>
      </c>
      <c r="D4" t="s">
        <v>10</v>
      </c>
      <c r="H4" t="s">
        <v>12</v>
      </c>
      <c r="I4" t="s">
        <v>13</v>
      </c>
      <c r="J4" t="s">
        <v>14</v>
      </c>
    </row>
    <row r="5" spans="2:10" x14ac:dyDescent="0.25">
      <c r="B5">
        <v>0</v>
      </c>
      <c r="C5">
        <v>28.45</v>
      </c>
      <c r="D5">
        <v>226.25</v>
      </c>
      <c r="H5" t="s">
        <v>11</v>
      </c>
      <c r="I5">
        <v>1.2310000000000001</v>
      </c>
      <c r="J5">
        <v>1.0609999999999999</v>
      </c>
    </row>
    <row r="6" spans="2:10" x14ac:dyDescent="0.25">
      <c r="B6" t="s">
        <v>0</v>
      </c>
      <c r="C6">
        <v>35.021999999999998</v>
      </c>
      <c r="D6">
        <v>240.05099999999999</v>
      </c>
      <c r="H6" t="s">
        <v>15</v>
      </c>
      <c r="I6">
        <v>0.96</v>
      </c>
      <c r="J6">
        <v>1</v>
      </c>
    </row>
    <row r="7" spans="2:10" x14ac:dyDescent="0.25">
      <c r="B7" t="s">
        <v>1</v>
      </c>
      <c r="C7">
        <v>33.619999999999997</v>
      </c>
      <c r="D7">
        <v>240.05099999999999</v>
      </c>
      <c r="H7" t="s">
        <v>16</v>
      </c>
      <c r="I7">
        <v>2.2000000000000002</v>
      </c>
      <c r="J7">
        <v>1.28</v>
      </c>
    </row>
    <row r="8" spans="2:10" x14ac:dyDescent="0.25">
      <c r="B8" t="s">
        <v>2</v>
      </c>
      <c r="C8">
        <v>73.959999999999994</v>
      </c>
      <c r="D8">
        <v>308.97000000000003</v>
      </c>
      <c r="H8" t="s">
        <v>18</v>
      </c>
      <c r="I8">
        <v>22.6</v>
      </c>
    </row>
    <row r="9" spans="2:10" x14ac:dyDescent="0.25">
      <c r="B9" t="s">
        <v>3</v>
      </c>
      <c r="C9">
        <v>759.57</v>
      </c>
      <c r="D9">
        <v>640.91999999999996</v>
      </c>
      <c r="H9" t="s">
        <v>19</v>
      </c>
      <c r="I9">
        <v>10.27</v>
      </c>
      <c r="J9">
        <v>2.0699999999999998</v>
      </c>
    </row>
    <row r="10" spans="2:10" x14ac:dyDescent="0.25">
      <c r="B10" t="s">
        <v>4</v>
      </c>
      <c r="C10">
        <v>713.99</v>
      </c>
      <c r="D10">
        <v>1780</v>
      </c>
      <c r="H10" t="s">
        <v>20</v>
      </c>
      <c r="I10">
        <v>0.94</v>
      </c>
    </row>
    <row r="11" spans="2:10" x14ac:dyDescent="0.25">
      <c r="B11" t="s">
        <v>5</v>
      </c>
      <c r="C11">
        <v>310.64</v>
      </c>
      <c r="D11">
        <v>1509.4</v>
      </c>
      <c r="H11" t="s">
        <v>21</v>
      </c>
      <c r="J11">
        <v>7.867</v>
      </c>
    </row>
    <row r="12" spans="2:10" x14ac:dyDescent="0.25">
      <c r="B12" t="s">
        <v>6</v>
      </c>
      <c r="C12">
        <v>159.11000000000001</v>
      </c>
      <c r="D12">
        <v>1321.2</v>
      </c>
      <c r="H12" t="s">
        <v>22</v>
      </c>
      <c r="I12">
        <v>0.435</v>
      </c>
      <c r="J12">
        <v>0.84799999999999998</v>
      </c>
    </row>
    <row r="13" spans="2:10" x14ac:dyDescent="0.25">
      <c r="B13" t="s">
        <v>7</v>
      </c>
      <c r="C13">
        <f>C12</f>
        <v>159.11000000000001</v>
      </c>
      <c r="D13">
        <f>D12</f>
        <v>1321.2</v>
      </c>
      <c r="H13" t="s">
        <v>23</v>
      </c>
      <c r="I13">
        <v>0.51219999999999999</v>
      </c>
      <c r="J13">
        <v>0.87529999999999997</v>
      </c>
    </row>
    <row r="14" spans="2:10" x14ac:dyDescent="0.25">
      <c r="B14" t="s">
        <v>8</v>
      </c>
      <c r="C14">
        <v>155.93</v>
      </c>
      <c r="D14">
        <f>D13</f>
        <v>1321.2</v>
      </c>
      <c r="H14" t="s">
        <v>24</v>
      </c>
      <c r="I14">
        <v>0.98</v>
      </c>
      <c r="J14">
        <v>1</v>
      </c>
    </row>
    <row r="15" spans="2:10" x14ac:dyDescent="0.25">
      <c r="B15">
        <v>9</v>
      </c>
      <c r="C15">
        <v>150.97999999999999</v>
      </c>
      <c r="D15">
        <v>1148.82</v>
      </c>
    </row>
    <row r="16" spans="2:10" x14ac:dyDescent="0.25">
      <c r="B16">
        <v>19</v>
      </c>
      <c r="C16">
        <v>68.8</v>
      </c>
      <c r="D16">
        <v>257.5</v>
      </c>
    </row>
    <row r="19" spans="2:3" x14ac:dyDescent="0.25">
      <c r="B19" t="s">
        <v>16</v>
      </c>
      <c r="C19">
        <v>3.6700000000000003E-2</v>
      </c>
    </row>
    <row r="20" spans="2:3" x14ac:dyDescent="0.25">
      <c r="B20" t="s">
        <v>25</v>
      </c>
      <c r="C20">
        <v>1</v>
      </c>
    </row>
    <row r="21" spans="2:3" x14ac:dyDescent="0.25">
      <c r="B21" t="s">
        <v>26</v>
      </c>
      <c r="C21">
        <v>1</v>
      </c>
    </row>
    <row r="22" spans="2:3" x14ac:dyDescent="0.25">
      <c r="B22" t="s">
        <v>27</v>
      </c>
      <c r="C22">
        <v>5.33</v>
      </c>
    </row>
    <row r="23" spans="2:3" x14ac:dyDescent="0.25">
      <c r="B23" t="s">
        <v>28</v>
      </c>
      <c r="C23">
        <v>15.56</v>
      </c>
    </row>
    <row r="24" spans="2:3" x14ac:dyDescent="0.25">
      <c r="B24" t="s">
        <v>29</v>
      </c>
      <c r="C24">
        <f>C23</f>
        <v>15.56</v>
      </c>
    </row>
    <row r="25" spans="2:3" x14ac:dyDescent="0.25">
      <c r="B25" t="s">
        <v>30</v>
      </c>
      <c r="C25">
        <v>36.56</v>
      </c>
    </row>
    <row r="26" spans="2:3" x14ac:dyDescent="0.25">
      <c r="B26" t="s">
        <v>31</v>
      </c>
      <c r="C26">
        <v>0.56999999999999995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M12" sqref="M12"/>
    </sheetView>
  </sheetViews>
  <sheetFormatPr defaultRowHeight="15" x14ac:dyDescent="0.25"/>
  <cols>
    <col min="1" max="1" width="16.42578125" customWidth="1"/>
    <col min="2" max="2" width="21.42578125" customWidth="1"/>
    <col min="7" max="7" width="17.7109375" customWidth="1"/>
    <col min="11" max="11" width="22.140625" customWidth="1"/>
    <col min="13" max="13" width="13.140625" customWidth="1"/>
  </cols>
  <sheetData>
    <row r="1" spans="1:13" x14ac:dyDescent="0.25">
      <c r="A1" t="s">
        <v>38</v>
      </c>
    </row>
    <row r="3" spans="1:13" x14ac:dyDescent="0.25">
      <c r="B3" t="s">
        <v>32</v>
      </c>
      <c r="F3" t="s">
        <v>41</v>
      </c>
      <c r="J3" t="s">
        <v>53</v>
      </c>
      <c r="M3" t="s">
        <v>54</v>
      </c>
    </row>
    <row r="5" spans="1:13" x14ac:dyDescent="0.25">
      <c r="B5" t="s">
        <v>33</v>
      </c>
      <c r="C5">
        <v>1.5</v>
      </c>
      <c r="F5" t="s">
        <v>42</v>
      </c>
      <c r="G5">
        <v>2.0299999999999998</v>
      </c>
      <c r="J5" t="s">
        <v>42</v>
      </c>
      <c r="K5">
        <v>2.0339</v>
      </c>
      <c r="M5">
        <f>ABS((G5-K5)/K5)*100</f>
        <v>0.19174984020847813</v>
      </c>
    </row>
    <row r="6" spans="1:13" x14ac:dyDescent="0.25">
      <c r="B6" t="s">
        <v>34</v>
      </c>
      <c r="C6">
        <v>12</v>
      </c>
      <c r="F6" t="s">
        <v>43</v>
      </c>
      <c r="G6">
        <v>1.1200000000000001</v>
      </c>
      <c r="J6" t="s">
        <v>43</v>
      </c>
      <c r="K6">
        <v>1.1228</v>
      </c>
      <c r="M6">
        <f t="shared" ref="M6:M18" si="0">ABS((G6-K6)/K6)*100</f>
        <v>0.24937655860348359</v>
      </c>
    </row>
    <row r="7" spans="1:13" x14ac:dyDescent="0.25">
      <c r="B7" t="s">
        <v>35</v>
      </c>
      <c r="C7">
        <v>6</v>
      </c>
      <c r="F7" t="s">
        <v>44</v>
      </c>
      <c r="G7">
        <v>1</v>
      </c>
      <c r="J7" t="s">
        <v>44</v>
      </c>
      <c r="K7">
        <v>1</v>
      </c>
      <c r="M7">
        <f t="shared" si="0"/>
        <v>0</v>
      </c>
    </row>
    <row r="8" spans="1:13" x14ac:dyDescent="0.25">
      <c r="B8" t="s">
        <v>36</v>
      </c>
      <c r="C8">
        <v>50000</v>
      </c>
      <c r="F8" t="s">
        <v>45</v>
      </c>
      <c r="G8">
        <v>1</v>
      </c>
      <c r="J8" t="s">
        <v>45</v>
      </c>
      <c r="K8">
        <v>1</v>
      </c>
      <c r="M8">
        <f t="shared" si="0"/>
        <v>0</v>
      </c>
    </row>
    <row r="9" spans="1:13" x14ac:dyDescent="0.25">
      <c r="B9" t="s">
        <v>37</v>
      </c>
      <c r="C9">
        <v>1143</v>
      </c>
      <c r="F9" t="s">
        <v>46</v>
      </c>
      <c r="G9">
        <v>3.97</v>
      </c>
      <c r="J9" t="s">
        <v>46</v>
      </c>
      <c r="K9">
        <v>3.9666999999999999</v>
      </c>
      <c r="M9">
        <f t="shared" si="0"/>
        <v>8.3192578213636084E-2</v>
      </c>
    </row>
    <row r="10" spans="1:13" x14ac:dyDescent="0.25">
      <c r="B10" t="s">
        <v>39</v>
      </c>
      <c r="C10">
        <v>0</v>
      </c>
      <c r="F10" t="s">
        <v>47</v>
      </c>
      <c r="G10">
        <v>0.77</v>
      </c>
      <c r="J10" t="s">
        <v>47</v>
      </c>
      <c r="K10">
        <v>0.77329999999999999</v>
      </c>
      <c r="M10">
        <f t="shared" si="0"/>
        <v>0.42674253200568596</v>
      </c>
    </row>
    <row r="11" spans="1:13" x14ac:dyDescent="0.25">
      <c r="B11" t="s">
        <v>40</v>
      </c>
      <c r="C11">
        <v>0</v>
      </c>
      <c r="F11" t="s">
        <v>48</v>
      </c>
      <c r="G11">
        <v>0.4</v>
      </c>
      <c r="J11" t="s">
        <v>48</v>
      </c>
      <c r="K11">
        <v>0.40670000000000001</v>
      </c>
      <c r="M11">
        <f t="shared" si="0"/>
        <v>1.647405950331936</v>
      </c>
    </row>
    <row r="12" spans="1:13" x14ac:dyDescent="0.25">
      <c r="F12" t="s">
        <v>49</v>
      </c>
      <c r="G12">
        <v>0.72499999999999998</v>
      </c>
      <c r="J12" t="s">
        <v>49</v>
      </c>
      <c r="K12">
        <v>0.72340000000000004</v>
      </c>
      <c r="M12">
        <f t="shared" si="0"/>
        <v>0.22117777163394178</v>
      </c>
    </row>
    <row r="13" spans="1:13" x14ac:dyDescent="0.25">
      <c r="F13" t="s">
        <v>50</v>
      </c>
      <c r="G13">
        <v>0.32400000000000001</v>
      </c>
      <c r="J13" t="s">
        <v>50</v>
      </c>
      <c r="K13">
        <v>0.32200000000000001</v>
      </c>
      <c r="M13">
        <f t="shared" si="0"/>
        <v>0.62111801242236087</v>
      </c>
    </row>
    <row r="14" spans="1:13" x14ac:dyDescent="0.25">
      <c r="F14" t="s">
        <v>25</v>
      </c>
      <c r="G14">
        <v>0.82</v>
      </c>
      <c r="J14" t="s">
        <v>25</v>
      </c>
      <c r="K14">
        <v>0.83030000000000004</v>
      </c>
      <c r="M14">
        <f t="shared" si="0"/>
        <v>1.2405154763338655</v>
      </c>
    </row>
    <row r="15" spans="1:13" x14ac:dyDescent="0.25">
      <c r="F15" t="s">
        <v>26</v>
      </c>
      <c r="G15">
        <v>0.78300000000000003</v>
      </c>
      <c r="J15" t="s">
        <v>26</v>
      </c>
      <c r="K15">
        <v>0.78369999999999995</v>
      </c>
      <c r="M15">
        <f t="shared" si="0"/>
        <v>8.9319892816118782E-2</v>
      </c>
    </row>
    <row r="16" spans="1:13" x14ac:dyDescent="0.25">
      <c r="F16" t="s">
        <v>27</v>
      </c>
      <c r="G16">
        <v>5.8360000000000003</v>
      </c>
      <c r="J16" t="s">
        <v>27</v>
      </c>
      <c r="K16">
        <v>5.8769999999999998</v>
      </c>
      <c r="M16">
        <f t="shared" si="0"/>
        <v>0.6976348477114086</v>
      </c>
    </row>
    <row r="17" spans="6:13" x14ac:dyDescent="0.25">
      <c r="F17" t="s">
        <v>51</v>
      </c>
      <c r="G17">
        <v>26.2</v>
      </c>
      <c r="J17" t="s">
        <v>51</v>
      </c>
      <c r="K17">
        <v>25.003799999999998</v>
      </c>
      <c r="M17">
        <f t="shared" si="0"/>
        <v>4.7840728209312227</v>
      </c>
    </row>
    <row r="18" spans="6:13" x14ac:dyDescent="0.25">
      <c r="F18" t="s">
        <v>52</v>
      </c>
      <c r="G18">
        <v>0.34200000000000003</v>
      </c>
      <c r="J18" t="s">
        <v>52</v>
      </c>
      <c r="K18">
        <v>0.33410000000000001</v>
      </c>
      <c r="M18">
        <f t="shared" si="0"/>
        <v>2.3645615085303855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G1" sqref="G1"/>
    </sheetView>
  </sheetViews>
  <sheetFormatPr defaultRowHeight="15" x14ac:dyDescent="0.25"/>
  <cols>
    <col min="5" max="5" width="22.7109375" customWidth="1"/>
    <col min="6" max="6" width="11.7109375" customWidth="1"/>
    <col min="7" max="7" width="14.5703125" customWidth="1"/>
    <col min="8" max="8" width="18.85546875" customWidth="1"/>
    <col min="11" max="11" width="14.140625" customWidth="1"/>
  </cols>
  <sheetData>
    <row r="1" spans="1:11" x14ac:dyDescent="0.25">
      <c r="A1" t="s">
        <v>55</v>
      </c>
    </row>
    <row r="3" spans="1:11" x14ac:dyDescent="0.25">
      <c r="B3" t="s">
        <v>56</v>
      </c>
      <c r="E3" t="s">
        <v>41</v>
      </c>
      <c r="H3" t="s">
        <v>82</v>
      </c>
      <c r="K3" t="s">
        <v>54</v>
      </c>
    </row>
    <row r="4" spans="1:11" x14ac:dyDescent="0.25">
      <c r="B4" t="s">
        <v>57</v>
      </c>
      <c r="C4">
        <v>0.92</v>
      </c>
      <c r="E4" t="s">
        <v>63</v>
      </c>
      <c r="F4">
        <v>1.52</v>
      </c>
      <c r="H4" t="s">
        <v>63</v>
      </c>
      <c r="I4">
        <v>1.5243</v>
      </c>
      <c r="K4">
        <f>100*ABS((F4-I4)/I4)</f>
        <v>0.28209670012464544</v>
      </c>
    </row>
    <row r="5" spans="1:11" x14ac:dyDescent="0.25">
      <c r="B5" t="s">
        <v>58</v>
      </c>
      <c r="C5">
        <v>25</v>
      </c>
      <c r="E5" t="s">
        <v>64</v>
      </c>
      <c r="F5">
        <v>0.92</v>
      </c>
      <c r="H5" t="s">
        <v>64</v>
      </c>
      <c r="I5">
        <v>0.92</v>
      </c>
      <c r="K5">
        <f t="shared" ref="K5:K24" si="0">100*ABS((F5-I5)/I5)</f>
        <v>0</v>
      </c>
    </row>
    <row r="6" spans="1:11" x14ac:dyDescent="0.25">
      <c r="B6" t="s">
        <v>59</v>
      </c>
      <c r="C6">
        <v>0.97</v>
      </c>
      <c r="E6" t="s">
        <v>65</v>
      </c>
      <c r="F6">
        <v>0.27300000000000002</v>
      </c>
      <c r="H6" t="s">
        <v>65</v>
      </c>
      <c r="I6">
        <v>0.28289999999999998</v>
      </c>
      <c r="K6">
        <f t="shared" si="0"/>
        <v>3.499469777306456</v>
      </c>
    </row>
    <row r="7" spans="1:11" x14ac:dyDescent="0.25">
      <c r="B7" t="s">
        <v>37</v>
      </c>
      <c r="C7">
        <v>1700</v>
      </c>
      <c r="E7" t="s">
        <v>66</v>
      </c>
      <c r="F7">
        <v>0.92</v>
      </c>
      <c r="H7" t="s">
        <v>66</v>
      </c>
      <c r="I7">
        <v>0.92</v>
      </c>
      <c r="K7">
        <f t="shared" si="0"/>
        <v>0</v>
      </c>
    </row>
    <row r="8" spans="1:11" x14ac:dyDescent="0.25">
      <c r="B8" t="s">
        <v>60</v>
      </c>
      <c r="C8">
        <v>0.86</v>
      </c>
      <c r="E8" t="s">
        <v>67</v>
      </c>
      <c r="F8">
        <v>1.1279999999999999</v>
      </c>
      <c r="H8" t="s">
        <v>67</v>
      </c>
      <c r="I8">
        <v>1.1279999999999999</v>
      </c>
      <c r="K8">
        <f t="shared" si="0"/>
        <v>0</v>
      </c>
    </row>
    <row r="9" spans="1:11" x14ac:dyDescent="0.25">
      <c r="B9" t="s">
        <v>61</v>
      </c>
      <c r="C9">
        <v>0.98</v>
      </c>
    </row>
    <row r="10" spans="1:11" x14ac:dyDescent="0.25">
      <c r="B10" t="s">
        <v>62</v>
      </c>
      <c r="C10">
        <v>0.92</v>
      </c>
      <c r="E10" t="s">
        <v>68</v>
      </c>
      <c r="F10">
        <v>2.76</v>
      </c>
      <c r="H10" t="s">
        <v>68</v>
      </c>
      <c r="I10">
        <v>2.7541000000000002</v>
      </c>
      <c r="K10">
        <f t="shared" si="0"/>
        <v>0.21422606296066124</v>
      </c>
    </row>
    <row r="11" spans="1:11" x14ac:dyDescent="0.25">
      <c r="E11" t="s">
        <v>69</v>
      </c>
      <c r="F11">
        <v>6.93</v>
      </c>
      <c r="H11" t="s">
        <v>69</v>
      </c>
      <c r="I11">
        <v>6.9387999999999996</v>
      </c>
      <c r="K11">
        <f t="shared" si="0"/>
        <v>0.12682308180088658</v>
      </c>
    </row>
    <row r="12" spans="1:11" x14ac:dyDescent="0.25">
      <c r="E12" t="s">
        <v>70</v>
      </c>
      <c r="F12">
        <v>0.75</v>
      </c>
      <c r="H12" t="s">
        <v>70</v>
      </c>
      <c r="I12">
        <v>0.72130000000000005</v>
      </c>
      <c r="K12">
        <f t="shared" si="0"/>
        <v>3.9789269374739975</v>
      </c>
    </row>
    <row r="14" spans="1:11" x14ac:dyDescent="0.25">
      <c r="E14" t="s">
        <v>71</v>
      </c>
      <c r="F14">
        <f>91.2*10^3</f>
        <v>91200</v>
      </c>
      <c r="H14" t="s">
        <v>71</v>
      </c>
      <c r="I14">
        <v>91460</v>
      </c>
      <c r="K14">
        <f t="shared" si="0"/>
        <v>0.28427727968510824</v>
      </c>
    </row>
    <row r="15" spans="1:11" x14ac:dyDescent="0.25">
      <c r="E15" t="s">
        <v>72</v>
      </c>
      <c r="F15">
        <f>83.9*10^3</f>
        <v>83900</v>
      </c>
      <c r="H15" t="s">
        <v>72</v>
      </c>
      <c r="I15">
        <v>84144</v>
      </c>
      <c r="K15">
        <f t="shared" si="0"/>
        <v>0.28997908347594603</v>
      </c>
    </row>
    <row r="16" spans="1:11" x14ac:dyDescent="0.25">
      <c r="E16" t="s">
        <v>73</v>
      </c>
      <c r="F16">
        <f>10^3*2098</f>
        <v>2098000</v>
      </c>
      <c r="H16" t="s">
        <v>73</v>
      </c>
      <c r="I16">
        <f>2.1036*10^6</f>
        <v>2103600</v>
      </c>
      <c r="K16">
        <f t="shared" si="0"/>
        <v>0.26621030614185209</v>
      </c>
    </row>
    <row r="17" spans="5:11" x14ac:dyDescent="0.25">
      <c r="E17" t="s">
        <v>79</v>
      </c>
      <c r="F17">
        <f>10^3*2034</f>
        <v>2034000</v>
      </c>
      <c r="H17" t="s">
        <v>79</v>
      </c>
      <c r="I17">
        <f>2.0405*10^6</f>
        <v>2040500.0000000002</v>
      </c>
      <c r="K17">
        <f t="shared" si="0"/>
        <v>0.31854937515316012</v>
      </c>
    </row>
    <row r="18" spans="5:11" x14ac:dyDescent="0.25">
      <c r="E18" t="s">
        <v>74</v>
      </c>
      <c r="F18">
        <f>10^3*570</f>
        <v>570000</v>
      </c>
      <c r="H18" t="s">
        <v>74</v>
      </c>
      <c r="I18">
        <f>5.7717*10^5</f>
        <v>577170</v>
      </c>
      <c r="K18">
        <f t="shared" si="0"/>
        <v>1.2422683091636779</v>
      </c>
    </row>
    <row r="19" spans="5:11" x14ac:dyDescent="0.25">
      <c r="E19" t="s">
        <v>75</v>
      </c>
      <c r="F19">
        <f>F18*0.92</f>
        <v>524400</v>
      </c>
      <c r="H19" t="s">
        <v>75</v>
      </c>
      <c r="I19">
        <f>5.31*10^5</f>
        <v>531000</v>
      </c>
      <c r="K19">
        <f t="shared" si="0"/>
        <v>1.2429378531073447</v>
      </c>
    </row>
    <row r="20" spans="5:11" x14ac:dyDescent="0.25">
      <c r="E20" t="s">
        <v>76</v>
      </c>
      <c r="F20">
        <v>276.3</v>
      </c>
      <c r="H20" t="s">
        <v>76</v>
      </c>
      <c r="I20">
        <v>276.36</v>
      </c>
      <c r="K20">
        <f t="shared" si="0"/>
        <v>2.1710811984369038E-2</v>
      </c>
    </row>
    <row r="21" spans="5:11" x14ac:dyDescent="0.25">
      <c r="E21" t="s">
        <v>77</v>
      </c>
      <c r="F21">
        <v>276.3</v>
      </c>
      <c r="H21" t="s">
        <v>77</v>
      </c>
      <c r="I21">
        <v>276.36</v>
      </c>
      <c r="K21">
        <f t="shared" si="0"/>
        <v>2.1710811984369038E-2</v>
      </c>
    </row>
    <row r="22" spans="5:11" x14ac:dyDescent="0.25">
      <c r="E22" t="s">
        <v>78</v>
      </c>
      <c r="F22">
        <v>760</v>
      </c>
      <c r="H22" t="s">
        <v>78</v>
      </c>
      <c r="I22">
        <v>761.10979999999995</v>
      </c>
      <c r="K22">
        <f t="shared" si="0"/>
        <v>0.14581338986831469</v>
      </c>
    </row>
    <row r="23" spans="5:11" x14ac:dyDescent="0.25">
      <c r="E23" t="s">
        <v>80</v>
      </c>
      <c r="F23">
        <v>1282</v>
      </c>
      <c r="H23" t="s">
        <v>80</v>
      </c>
      <c r="I23">
        <v>1226.3</v>
      </c>
      <c r="K23">
        <f t="shared" si="0"/>
        <v>4.5421185680502365</v>
      </c>
    </row>
    <row r="24" spans="5:11" x14ac:dyDescent="0.25">
      <c r="E24" t="s">
        <v>81</v>
      </c>
      <c r="F24">
        <v>1282</v>
      </c>
      <c r="H24" t="s">
        <v>81</v>
      </c>
      <c r="I24">
        <v>1226.3</v>
      </c>
      <c r="K24">
        <f t="shared" si="0"/>
        <v>4.5421185680502365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topLeftCell="B1" workbookViewId="0">
      <selection activeCell="M8" sqref="M8"/>
    </sheetView>
  </sheetViews>
  <sheetFormatPr defaultRowHeight="15" x14ac:dyDescent="0.25"/>
  <cols>
    <col min="5" max="5" width="23.85546875" customWidth="1"/>
  </cols>
  <sheetData>
    <row r="1" spans="1:11" x14ac:dyDescent="0.25">
      <c r="A1" t="s">
        <v>83</v>
      </c>
    </row>
    <row r="3" spans="1:11" x14ac:dyDescent="0.25">
      <c r="B3" t="s">
        <v>56</v>
      </c>
      <c r="E3" t="s">
        <v>94</v>
      </c>
      <c r="H3" t="s">
        <v>95</v>
      </c>
      <c r="K3" t="s">
        <v>101</v>
      </c>
    </row>
    <row r="4" spans="1:11" x14ac:dyDescent="0.25">
      <c r="B4" t="s">
        <v>84</v>
      </c>
      <c r="C4">
        <v>1</v>
      </c>
    </row>
    <row r="5" spans="1:11" x14ac:dyDescent="0.25">
      <c r="B5" t="s">
        <v>85</v>
      </c>
      <c r="C5">
        <v>4.0999999999999996</v>
      </c>
      <c r="E5" t="s">
        <v>96</v>
      </c>
      <c r="F5">
        <v>1004.5</v>
      </c>
      <c r="H5" t="s">
        <v>96</v>
      </c>
      <c r="I5">
        <v>1004.5</v>
      </c>
      <c r="K5">
        <f>100*(ABS((F5-I5)/I5))</f>
        <v>0</v>
      </c>
    </row>
    <row r="6" spans="1:11" x14ac:dyDescent="0.25">
      <c r="B6" t="s">
        <v>86</v>
      </c>
      <c r="C6">
        <v>4.2</v>
      </c>
      <c r="E6" t="s">
        <v>97</v>
      </c>
      <c r="F6">
        <v>1248.5999999999999</v>
      </c>
      <c r="H6" t="s">
        <v>97</v>
      </c>
      <c r="I6">
        <v>1243.7</v>
      </c>
      <c r="K6">
        <f t="shared" ref="K6:K9" si="0">100*(ABS((F6-I6)/I6))</f>
        <v>0.39398568786683796</v>
      </c>
    </row>
    <row r="7" spans="1:11" x14ac:dyDescent="0.25">
      <c r="B7" t="s">
        <v>87</v>
      </c>
      <c r="C7">
        <v>0.72</v>
      </c>
      <c r="E7" t="s">
        <v>98</v>
      </c>
      <c r="F7">
        <v>1176.5999999999999</v>
      </c>
      <c r="H7" t="s">
        <v>98</v>
      </c>
      <c r="I7">
        <v>1176.7</v>
      </c>
      <c r="K7">
        <f t="shared" si="0"/>
        <v>8.49834282316108E-3</v>
      </c>
    </row>
    <row r="8" spans="1:11" x14ac:dyDescent="0.25">
      <c r="B8" t="s">
        <v>88</v>
      </c>
      <c r="C8">
        <v>0.39</v>
      </c>
      <c r="E8" t="s">
        <v>99</v>
      </c>
      <c r="F8">
        <v>1.32</v>
      </c>
      <c r="H8" t="s">
        <v>99</v>
      </c>
      <c r="I8">
        <v>1.3226</v>
      </c>
      <c r="K8">
        <f t="shared" si="0"/>
        <v>0.19658248903674092</v>
      </c>
    </row>
    <row r="9" spans="1:11" x14ac:dyDescent="0.25">
      <c r="B9" t="s">
        <v>89</v>
      </c>
      <c r="C9">
        <v>1.51</v>
      </c>
      <c r="E9" t="s">
        <v>100</v>
      </c>
      <c r="F9">
        <v>0.43</v>
      </c>
      <c r="H9" t="s">
        <v>100</v>
      </c>
      <c r="I9">
        <v>0.42749999999999999</v>
      </c>
      <c r="K9">
        <f t="shared" si="0"/>
        <v>0.58479532163742742</v>
      </c>
    </row>
    <row r="10" spans="1:11" x14ac:dyDescent="0.25">
      <c r="B10" t="s">
        <v>90</v>
      </c>
      <c r="C10">
        <v>287</v>
      </c>
    </row>
    <row r="11" spans="1:11" x14ac:dyDescent="0.25">
      <c r="B11" t="s">
        <v>91</v>
      </c>
      <c r="C11">
        <v>287</v>
      </c>
    </row>
    <row r="12" spans="1:11" x14ac:dyDescent="0.25">
      <c r="B12" t="s">
        <v>92</v>
      </c>
      <c r="C12">
        <v>1.3</v>
      </c>
    </row>
    <row r="13" spans="1:11" x14ac:dyDescent="0.25">
      <c r="B13" t="s">
        <v>93</v>
      </c>
      <c r="C13">
        <v>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Real sense mixer</vt:lpstr>
      <vt:lpstr>Verificacio turbofan</vt:lpstr>
      <vt:lpstr>Verificació motor real</vt:lpstr>
      <vt:lpstr>Verificació MIXER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María</dc:creator>
  <cp:lastModifiedBy>Eva María</cp:lastModifiedBy>
  <dcterms:created xsi:type="dcterms:W3CDTF">2018-05-22T11:10:45Z</dcterms:created>
  <dcterms:modified xsi:type="dcterms:W3CDTF">2018-05-23T16:29:39Z</dcterms:modified>
</cp:coreProperties>
</file>