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ootcamp\week_1_excel\weekly_challenge\Kickstarter-Analysis\"/>
    </mc:Choice>
  </mc:AlternateContent>
  <xr:revisionPtr revIDLastSave="0" documentId="13_ncr:1_{D3053A81-B0EE-42EF-8020-D2DACBCEE3B4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data" sheetId="1" r:id="rId1"/>
    <sheet name="Theater Outcomes by Launch Date" sheetId="13" r:id="rId2"/>
    <sheet name="Outcomes Based on Goals" sheetId="14" r:id="rId3"/>
    <sheet name="Edinburgh Research" sheetId="5" r:id="rId4"/>
    <sheet name="Category Statistic" sheetId="2" r:id="rId5"/>
    <sheet name="SubCategory statistic" sheetId="3" r:id="rId6"/>
    <sheet name="Launch Date statistic" sheetId="4" r:id="rId7"/>
  </sheets>
  <definedNames>
    <definedName name="_xlnm._FilterDatabase" localSheetId="0" hidden="1">data!$A$1:$U$4115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D3" i="14"/>
  <c r="D4" i="14"/>
  <c r="D5" i="14"/>
  <c r="D6" i="14"/>
  <c r="D7" i="14"/>
  <c r="D8" i="14"/>
  <c r="D9" i="14"/>
  <c r="D10" i="14"/>
  <c r="D11" i="14"/>
  <c r="D12" i="14"/>
  <c r="D13" i="14"/>
  <c r="C2" i="14"/>
  <c r="C3" i="14"/>
  <c r="C4" i="14"/>
  <c r="C5" i="14"/>
  <c r="C6" i="14"/>
  <c r="C7" i="14"/>
  <c r="C8" i="14"/>
  <c r="C9" i="14"/>
  <c r="C10" i="14"/>
  <c r="C11" i="14"/>
  <c r="C12" i="14"/>
  <c r="C13" i="14"/>
  <c r="B2" i="14"/>
  <c r="B3" i="14"/>
  <c r="B4" i="14"/>
  <c r="B5" i="14"/>
  <c r="B6" i="14"/>
  <c r="B7" i="14"/>
  <c r="B8" i="14"/>
  <c r="B9" i="14"/>
  <c r="B10" i="14"/>
  <c r="B11" i="14"/>
  <c r="B12" i="14"/>
  <c r="B13" i="14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2540" i="1"/>
  <c r="T644" i="1"/>
  <c r="T2541" i="1"/>
  <c r="T2542" i="1"/>
  <c r="T2544" i="1"/>
  <c r="T2545" i="1"/>
  <c r="T649" i="1"/>
  <c r="T2546" i="1"/>
  <c r="T2547" i="1"/>
  <c r="T2548" i="1"/>
  <c r="T2549" i="1"/>
  <c r="T2552" i="1"/>
  <c r="T2553" i="1"/>
  <c r="T2554" i="1"/>
  <c r="T2555" i="1"/>
  <c r="T2556" i="1"/>
  <c r="T2557" i="1"/>
  <c r="T2558" i="1"/>
  <c r="T25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643" i="1"/>
  <c r="T645" i="1"/>
  <c r="T646" i="1"/>
  <c r="T647" i="1"/>
  <c r="T648" i="1"/>
  <c r="T650" i="1"/>
  <c r="T651" i="1"/>
  <c r="T2530" i="1"/>
  <c r="T652" i="1"/>
  <c r="T653" i="1"/>
  <c r="T654" i="1"/>
  <c r="T655" i="1"/>
  <c r="T656" i="1"/>
  <c r="T657" i="1"/>
  <c r="T658" i="1"/>
  <c r="T659" i="1"/>
  <c r="T660" i="1"/>
  <c r="T661" i="1"/>
  <c r="T2523" i="1"/>
  <c r="T2524" i="1"/>
  <c r="T2543" i="1"/>
  <c r="T2525" i="1"/>
  <c r="T2526" i="1"/>
  <c r="T2527" i="1"/>
  <c r="T2528" i="1"/>
  <c r="T2529" i="1"/>
  <c r="T2531" i="1"/>
  <c r="T2550" i="1"/>
  <c r="T2551" i="1"/>
  <c r="T2532" i="1"/>
  <c r="T2533" i="1"/>
  <c r="T2534" i="1"/>
  <c r="T2535" i="1"/>
  <c r="T2536" i="1"/>
  <c r="T2537" i="1"/>
  <c r="T2538" i="1"/>
  <c r="T2559" i="1"/>
  <c r="T2560" i="1"/>
  <c r="T2539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2540" i="1"/>
  <c r="U2540" i="1" s="1"/>
  <c r="S644" i="1"/>
  <c r="U644" i="1" s="1"/>
  <c r="S2541" i="1"/>
  <c r="U2541" i="1" s="1"/>
  <c r="S2542" i="1"/>
  <c r="U2542" i="1" s="1"/>
  <c r="S2544" i="1"/>
  <c r="U2544" i="1" s="1"/>
  <c r="S2545" i="1"/>
  <c r="U2545" i="1" s="1"/>
  <c r="S649" i="1"/>
  <c r="U649" i="1" s="1"/>
  <c r="S2546" i="1"/>
  <c r="U2546" i="1" s="1"/>
  <c r="S2547" i="1"/>
  <c r="U2547" i="1" s="1"/>
  <c r="S2548" i="1"/>
  <c r="U2548" i="1" s="1"/>
  <c r="S2549" i="1"/>
  <c r="U2549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61" i="1"/>
  <c r="U25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643" i="1"/>
  <c r="U643" i="1" s="1"/>
  <c r="S645" i="1"/>
  <c r="U645" i="1" s="1"/>
  <c r="S646" i="1"/>
  <c r="U646" i="1" s="1"/>
  <c r="S647" i="1"/>
  <c r="U647" i="1" s="1"/>
  <c r="S648" i="1"/>
  <c r="U648" i="1" s="1"/>
  <c r="S650" i="1"/>
  <c r="U650" i="1" s="1"/>
  <c r="S651" i="1"/>
  <c r="U651" i="1" s="1"/>
  <c r="S2530" i="1"/>
  <c r="U2530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523" i="1"/>
  <c r="U2523" i="1" s="1"/>
  <c r="S2524" i="1"/>
  <c r="U2524" i="1" s="1"/>
  <c r="S2543" i="1"/>
  <c r="U2543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1" i="1"/>
  <c r="U2531" i="1" s="1"/>
  <c r="S2550" i="1"/>
  <c r="U2550" i="1" s="1"/>
  <c r="S2551" i="1"/>
  <c r="U255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59" i="1"/>
  <c r="U2559" i="1" s="1"/>
  <c r="S2560" i="1"/>
  <c r="U2560" i="1" s="1"/>
  <c r="S2539" i="1"/>
  <c r="U2539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2540" i="1"/>
  <c r="P644" i="1"/>
  <c r="P2541" i="1"/>
  <c r="P2542" i="1"/>
  <c r="P2544" i="1"/>
  <c r="P2545" i="1"/>
  <c r="P649" i="1"/>
  <c r="P2546" i="1"/>
  <c r="P2547" i="1"/>
  <c r="P2548" i="1"/>
  <c r="P2549" i="1"/>
  <c r="P2552" i="1"/>
  <c r="P2553" i="1"/>
  <c r="P2554" i="1"/>
  <c r="P2555" i="1"/>
  <c r="P2556" i="1"/>
  <c r="P2557" i="1"/>
  <c r="P2558" i="1"/>
  <c r="P25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643" i="1"/>
  <c r="P645" i="1"/>
  <c r="P646" i="1"/>
  <c r="P647" i="1"/>
  <c r="P648" i="1"/>
  <c r="P650" i="1"/>
  <c r="P651" i="1"/>
  <c r="P2530" i="1"/>
  <c r="P652" i="1"/>
  <c r="P653" i="1"/>
  <c r="P654" i="1"/>
  <c r="P655" i="1"/>
  <c r="P656" i="1"/>
  <c r="P657" i="1"/>
  <c r="P658" i="1"/>
  <c r="P659" i="1"/>
  <c r="P660" i="1"/>
  <c r="P661" i="1"/>
  <c r="P2523" i="1"/>
  <c r="P2524" i="1"/>
  <c r="P2543" i="1"/>
  <c r="P2525" i="1"/>
  <c r="P2526" i="1"/>
  <c r="P2527" i="1"/>
  <c r="P2528" i="1"/>
  <c r="P2529" i="1"/>
  <c r="P2531" i="1"/>
  <c r="P2550" i="1"/>
  <c r="P2551" i="1"/>
  <c r="P2532" i="1"/>
  <c r="P2533" i="1"/>
  <c r="P2534" i="1"/>
  <c r="P2535" i="1"/>
  <c r="P2536" i="1"/>
  <c r="P2537" i="1"/>
  <c r="P2538" i="1"/>
  <c r="P2559" i="1"/>
  <c r="P2560" i="1"/>
  <c r="P2539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2553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2542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2540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2546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2554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2558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2541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2549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658" i="1"/>
  <c r="O1848" i="1"/>
  <c r="O2225" i="1"/>
  <c r="O285" i="1"/>
  <c r="O1006" i="1"/>
  <c r="O1510" i="1"/>
  <c r="O2229" i="1"/>
  <c r="O1271" i="1"/>
  <c r="O1218" i="1"/>
  <c r="O3255" i="1"/>
  <c r="O661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2557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64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2555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2556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23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656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648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647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31" i="1"/>
  <c r="O1011" i="1"/>
  <c r="O2532" i="1"/>
  <c r="O473" i="1"/>
  <c r="O2721" i="1"/>
  <c r="O1746" i="1"/>
  <c r="O956" i="1"/>
  <c r="O1899" i="1"/>
  <c r="O3312" i="1"/>
  <c r="O1036" i="1"/>
  <c r="O653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652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2544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655" i="1"/>
  <c r="O2527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645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650" i="1"/>
  <c r="O654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651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29" i="1"/>
  <c r="O3608" i="1"/>
  <c r="O2528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3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3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2547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3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2561" i="1"/>
  <c r="O3242" i="1"/>
  <c r="O408" i="1"/>
  <c r="O12" i="1"/>
  <c r="O3787" i="1"/>
  <c r="O2552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24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3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3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657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2548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646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660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2545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39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3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25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26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65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3" i="14" l="1"/>
  <c r="H5" i="14"/>
  <c r="G12" i="14"/>
  <c r="H8" i="14"/>
  <c r="F3" i="14"/>
  <c r="H11" i="14"/>
  <c r="F6" i="14"/>
  <c r="E2" i="14"/>
  <c r="F2" i="14" s="1"/>
  <c r="E10" i="14"/>
  <c r="H10" i="14" s="1"/>
  <c r="E6" i="14"/>
  <c r="H6" i="14" s="1"/>
  <c r="E13" i="14"/>
  <c r="H13" i="14" s="1"/>
  <c r="E9" i="14"/>
  <c r="F9" i="14" s="1"/>
  <c r="E5" i="14"/>
  <c r="G5" i="14" s="1"/>
  <c r="E12" i="14"/>
  <c r="F12" i="14" s="1"/>
  <c r="E8" i="14"/>
  <c r="G8" i="14" s="1"/>
  <c r="E4" i="14"/>
  <c r="H4" i="14" s="1"/>
  <c r="E11" i="14"/>
  <c r="G11" i="14" s="1"/>
  <c r="E7" i="14"/>
  <c r="H7" i="14" s="1"/>
  <c r="E3" i="14"/>
  <c r="H3" i="14" s="1"/>
  <c r="G2" i="14" l="1"/>
  <c r="G9" i="14"/>
  <c r="H2" i="14"/>
  <c r="G6" i="14"/>
  <c r="F10" i="14"/>
  <c r="G3" i="14"/>
  <c r="F7" i="14"/>
  <c r="H12" i="14"/>
  <c r="F4" i="14"/>
  <c r="H9" i="14"/>
  <c r="G13" i="14"/>
  <c r="G10" i="14"/>
  <c r="G7" i="14"/>
  <c r="F11" i="14"/>
  <c r="G4" i="14"/>
  <c r="F8" i="14"/>
  <c r="F5" i="14"/>
</calcChain>
</file>

<file path=xl/sharedStrings.xml><?xml version="1.0" encoding="utf-8"?>
<sst xmlns="http://schemas.openxmlformats.org/spreadsheetml/2006/main" count="33035" uniqueCount="8406">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</sst>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A-4717-8A9C-534C963F90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A-4717-8A9C-534C963F90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A-4717-8A9C-534C963F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897136"/>
        <c:axId val="1104897968"/>
      </c:lineChart>
      <c:catAx>
        <c:axId val="110489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97968"/>
        <c:crosses val="autoZero"/>
        <c:auto val="1"/>
        <c:lblAlgn val="ctr"/>
        <c:lblOffset val="100"/>
        <c:noMultiLvlLbl val="0"/>
      </c:catAx>
      <c:valAx>
        <c:axId val="11048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1E-4C69-9F95-D4CD8959680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1E-4C69-9F95-D4CD8959680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1E-4C69-9F95-D4CD89596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508752"/>
        <c:axId val="2100509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1E-4C69-9F95-D4CD895968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21E-4C69-9F95-D4CD895968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1E-4C69-9F95-D4CD895968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1E-4C69-9F95-D4CD89596803}"/>
                  </c:ext>
                </c:extLst>
              </c15:ser>
            </c15:filteredLineSeries>
          </c:ext>
        </c:extLst>
      </c:lineChart>
      <c:catAx>
        <c:axId val="21005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09168"/>
        <c:crosses val="autoZero"/>
        <c:auto val="1"/>
        <c:lblAlgn val="ctr"/>
        <c:lblOffset val="100"/>
        <c:noMultiLvlLbl val="0"/>
      </c:catAx>
      <c:valAx>
        <c:axId val="21005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Outcomes based on Goal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A-4040-9D92-658EA2B8044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A-4040-9D92-658EA2B8044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A-4040-9D92-658EA2B80443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A-4040-9D92-658EA2B80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0531936"/>
        <c:axId val="1500522368"/>
      </c:barChart>
      <c:catAx>
        <c:axId val="15005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522368"/>
        <c:crosses val="autoZero"/>
        <c:auto val="1"/>
        <c:lblAlgn val="ctr"/>
        <c:lblOffset val="100"/>
        <c:noMultiLvlLbl val="0"/>
      </c:catAx>
      <c:valAx>
        <c:axId val="15005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5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997082239720034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6-4A8F-A990-05F231126C2A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A6-4A8F-A990-05F231126C2A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A6-4A8F-A990-05F231126C2A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A6-4A8F-A990-05F23112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685744"/>
        <c:axId val="68693232"/>
      </c:barChart>
      <c:catAx>
        <c:axId val="686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3232"/>
        <c:crosses val="autoZero"/>
        <c:auto val="1"/>
        <c:lblAlgn val="ctr"/>
        <c:lblOffset val="100"/>
        <c:noMultiLvlLbl val="0"/>
      </c:catAx>
      <c:valAx>
        <c:axId val="686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648333333333333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7-4C82-9A6C-DFA8EE2EF0D3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47-4C82-9A6C-DFA8EE2EF0D3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47-4C82-9A6C-DFA8EE2EF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91984"/>
        <c:axId val="68680752"/>
      </c:barChart>
      <c:catAx>
        <c:axId val="6869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0752"/>
        <c:crosses val="autoZero"/>
        <c:auto val="1"/>
        <c:lblAlgn val="ctr"/>
        <c:lblOffset val="100"/>
        <c:noMultiLvlLbl val="0"/>
      </c:catAx>
      <c:valAx>
        <c:axId val="686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statistic!PivotTable3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32130516817927879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2-4C99-AD66-3C8933CF50AD}"/>
            </c:ext>
          </c:extLst>
        </c:ser>
        <c:ser>
          <c:idx val="1"/>
          <c:order val="1"/>
          <c:tx>
            <c:strRef>
              <c:f>'Launch Date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2-4C99-AD66-3C8933CF50AD}"/>
            </c:ext>
          </c:extLst>
        </c:ser>
        <c:ser>
          <c:idx val="2"/>
          <c:order val="2"/>
          <c:tx>
            <c:strRef>
              <c:f>'Launch Date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2-4C99-AD66-3C8933CF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75008"/>
        <c:axId val="74380000"/>
      </c:lineChart>
      <c:catAx>
        <c:axId val="74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80000"/>
        <c:crosses val="autoZero"/>
        <c:auto val="1"/>
        <c:lblAlgn val="ctr"/>
        <c:lblOffset val="100"/>
        <c:noMultiLvlLbl val="0"/>
      </c:catAx>
      <c:valAx>
        <c:axId val="743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3</xdr:row>
      <xdr:rowOff>9525</xdr:rowOff>
    </xdr:from>
    <xdr:to>
      <xdr:col>13</xdr:col>
      <xdr:colOff>273050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4B0AA-431E-4977-85B4-F45D5F884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14</xdr:row>
      <xdr:rowOff>92075</xdr:rowOff>
    </xdr:from>
    <xdr:to>
      <xdr:col>4</xdr:col>
      <xdr:colOff>384175</xdr:colOff>
      <xdr:row>29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45071-B61E-401C-B308-06B5F72F6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796925</xdr:colOff>
      <xdr:row>13</xdr:row>
      <xdr:rowOff>174625</xdr:rowOff>
    </xdr:from>
    <xdr:to>
      <xdr:col>9</xdr:col>
      <xdr:colOff>238125</xdr:colOff>
      <xdr:row>28</xdr:row>
      <xdr:rowOff>155575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718BEE-C288-4F10-90AD-3AE363EA8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92075</xdr:rowOff>
    </xdr:from>
    <xdr:to>
      <xdr:col>10</xdr:col>
      <xdr:colOff>952500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52F53-3570-46CE-BE3B-0663A11EE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5</xdr:row>
      <xdr:rowOff>142875</xdr:rowOff>
    </xdr:from>
    <xdr:to>
      <xdr:col>14</xdr:col>
      <xdr:colOff>171450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25B95-8E9A-4083-90DA-6D71C0F80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66675</xdr:rowOff>
    </xdr:from>
    <xdr:to>
      <xdr:col>14</xdr:col>
      <xdr:colOff>419100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AFE07-A590-4C1B-A07B-C647DF788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ez Suyono" refreshedDate="44428.632999884256" createdVersion="7" refreshedVersion="7" minRefreshableVersion="3" recordCount="4114" xr:uid="{A18CC4DC-0A03-451C-8F33-A310589F57D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ez Suyono" refreshedDate="44428.716329050927" createdVersion="7" refreshedVersion="7" minRefreshableVersion="3" recordCount="4114" xr:uid="{F8D1C1CA-4D0D-4956-A090-7ABEE2D15C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ez Suyono" refreshedDate="44430.66072453704" createdVersion="7" refreshedVersion="7" minRefreshableVersion="3" recordCount="4114" xr:uid="{FD2CE3E5-23D2-4708-8BDA-C6EB74837A84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music"/>
        <s v="publishing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9-22T23:13:41"/>
        <d v="2015-07-14T15:37:54"/>
        <d v="2016-03-31T13:46:00"/>
        <d v="2014-10-18T23:24:52"/>
        <d v="2014-11-18T19:22:37"/>
        <d v="2012-05-29T20:16:11"/>
        <d v="2016-02-16T18:25:49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5-08-01T20:01:43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5-07-14T13:40:48"/>
        <d v="2015-04-06T15:24:35"/>
        <d v="2014-09-16T15:58:59"/>
        <d v="2013-07-28T10:46:58"/>
        <d v="2016-07-13T00:37:54"/>
        <d v="2014-07-12T20:27:47"/>
        <d v="2014-09-09T16:38:28"/>
        <d v="2014-08-26T21:53:33"/>
        <d v="2014-10-20T00:53:04"/>
        <d v="2014-11-13T00:25:11"/>
        <d v="2016-09-05T15:00:37"/>
        <d v="2013-04-26T18:11:10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4-04-15T17:53:06"/>
        <d v="2015-03-30T20:38:26"/>
        <d v="2015-07-24T14:14:55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3"/>
    <s v="classical music"/>
    <x v="641"/>
    <d v="2015-10-13T23:13: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3"/>
    <s v="classical music"/>
    <x v="643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3"/>
    <s v="classical music"/>
    <x v="644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3"/>
    <s v="classical music"/>
    <x v="645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classical music"/>
    <x v="646"/>
    <d v="2012-06-28T20:16:11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3"/>
    <s v="classical music"/>
    <x v="648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3"/>
    <s v="classical music"/>
    <x v="649"/>
    <d v="2013-10-18T03:59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3"/>
    <s v="classical music"/>
    <x v="650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3"/>
    <s v="classical music"/>
    <x v="651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3"/>
    <s v="classical music"/>
    <x v="652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3"/>
    <s v="classical music"/>
    <x v="653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3"/>
    <s v="classical music"/>
    <x v="654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classical music"/>
    <x v="655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3"/>
    <s v="classical music"/>
    <x v="656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3"/>
    <s v="classical music"/>
    <x v="657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3"/>
    <s v="classical music"/>
    <x v="658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3"/>
    <s v="classical music"/>
    <x v="659"/>
    <d v="2013-02-24T04:59:00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3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3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3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3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3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3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3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3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3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3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3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3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3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3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3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3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3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3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3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3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3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3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3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3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3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3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3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3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3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3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3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3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3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3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3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3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3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3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3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3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3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3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3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3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3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3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3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3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3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3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3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3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3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3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3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3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3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3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3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3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3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3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3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3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3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3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3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3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3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3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3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3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3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3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3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3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3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3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3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3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3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3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3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3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3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3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3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3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3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3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3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3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3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3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3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3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3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3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3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3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3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3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3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3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3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3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3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3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3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3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3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3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3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3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3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3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3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3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3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3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3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3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3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3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3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3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3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3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3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3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3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3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3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3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3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3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3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3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3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3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3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3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3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3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3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3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3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3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3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3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3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3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3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3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3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3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3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3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3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3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3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3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3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3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3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3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3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3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3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3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3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3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3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3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3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3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3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3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3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3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3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3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3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3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3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3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3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3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3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3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3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3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3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3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3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3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3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3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3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3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3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3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3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3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3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3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3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3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3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3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3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3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3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3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3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3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3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3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3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3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3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3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3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3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3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3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3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3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3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3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3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3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3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3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3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3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3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3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3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3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3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3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3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3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3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3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3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3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3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3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3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3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3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3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3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3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3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3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3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3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3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3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3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3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3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3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3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3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3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3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3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3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3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3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3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3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3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3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3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3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3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3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3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3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3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3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3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3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3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3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3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3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3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3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3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3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3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3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3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3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3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3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3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3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3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3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3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3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3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3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3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3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3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3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3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3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3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3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3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3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3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3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3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3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3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3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3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3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3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3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3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3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3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3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3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3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3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3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3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3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3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3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3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3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3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3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3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3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3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3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3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3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3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3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3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3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3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3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3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3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3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3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3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3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3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3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3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3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3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3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3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3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3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3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3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3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3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3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3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3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3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3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3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3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3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3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3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3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3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3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3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3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3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3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3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3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3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3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3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3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3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3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3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3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3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3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3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3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3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3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3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3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3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3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3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3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3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3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3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3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3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3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3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3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3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3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3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3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3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3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3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3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3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3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3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3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3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3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3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3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3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3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3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3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3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3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3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3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3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3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3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3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3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3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3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3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3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3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3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3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3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3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3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3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3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3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3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3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3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3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3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3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3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3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3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3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3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3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3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3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3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3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3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3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3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3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3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3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3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3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3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3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3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3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3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3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3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3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3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3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3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3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3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3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3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3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3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3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3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3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3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3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3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3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3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3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3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3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3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3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3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3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3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3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3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3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3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3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3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3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3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3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3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3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3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3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3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3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3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3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3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3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3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3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3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3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3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3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3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3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3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3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3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3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3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3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3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3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3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3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3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3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3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3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3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3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3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3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3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3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3"/>
    <s v="classical music"/>
    <x v="2521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3"/>
    <s v="classical music"/>
    <x v="2522"/>
    <d v="2011-10-29T16:12:01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3"/>
    <s v="classical music"/>
    <x v="2523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3"/>
    <s v="classical music"/>
    <x v="2524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3"/>
    <s v="classical music"/>
    <x v="2525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3"/>
    <s v="classical music"/>
    <x v="2526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3"/>
    <s v="classical music"/>
    <x v="2527"/>
    <d v="2013-10-05T05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3"/>
    <s v="classical music"/>
    <x v="2528"/>
    <d v="2015-08-20T11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3"/>
    <s v="classical music"/>
    <x v="2529"/>
    <d v="2012-04-04T17:33:23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3"/>
    <s v="classical music"/>
    <x v="253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3"/>
    <s v="classical music"/>
    <x v="253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3"/>
    <s v="classical music"/>
    <x v="253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3"/>
    <s v="classical music"/>
    <x v="253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3"/>
    <s v="classical music"/>
    <x v="253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3"/>
    <s v="classical music"/>
    <x v="253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3"/>
    <s v="classical music"/>
    <x v="2536"/>
    <d v="2012-12-24T23:47:37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3"/>
    <s v="classical music"/>
    <x v="2537"/>
    <d v="2011-11-15T19:3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2538"/>
    <d v="2015-08-13T13:40:4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2539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2540"/>
    <d v="2014-10-29T01:00:00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3"/>
    <s v="classical music"/>
    <x v="2541"/>
    <d v="2013-09-26T10:46:58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542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2543"/>
    <d v="2014-08-11T20:27:47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2544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2545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2546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2547"/>
    <d v="2014-12-13T00:25:1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3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3"/>
    <s v="classical music"/>
    <x v="2549"/>
    <d v="2013-05-31T17:00:00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550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2551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2552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2553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554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555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2556"/>
    <d v="2015-07-26T18:00:00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3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3"/>
    <s v="classical music"/>
    <x v="2558"/>
    <d v="2015-05-01T13:59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2559"/>
    <d v="2015-08-23T14:14:5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0D18C-3975-4317-89B9-AD79AAAEF88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3"/>
        <item x="8"/>
        <item x="4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43C59-2249-4388-B59D-526AA043A0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EA32-FACA-4971-ACB6-443BEF2357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20058-46AD-491B-996D-C026FE9340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95" zoomScaleNormal="95" workbookViewId="0">
      <selection activeCell="S522" sqref="S52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8386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(((I579/60)/60)/24+DATE(1970,1,1))</f>
        <v>42510.589143518519</v>
      </c>
      <c r="U579">
        <f t="shared" ref="U579:U642" si="50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" si="51">ROUND(E642/D642*100,0)</f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58" hidden="1" x14ac:dyDescent="0.35">
      <c r="A643">
        <v>2521</v>
      </c>
      <c r="B643" s="9" t="s">
        <v>2521</v>
      </c>
      <c r="C643" s="3" t="s">
        <v>6631</v>
      </c>
      <c r="D643" s="5">
        <v>12500</v>
      </c>
      <c r="E643" s="7">
        <v>13685.99</v>
      </c>
      <c r="F643" t="s">
        <v>8218</v>
      </c>
      <c r="G643" t="s">
        <v>8223</v>
      </c>
      <c r="H643" t="s">
        <v>8245</v>
      </c>
      <c r="I643">
        <v>1444778021</v>
      </c>
      <c r="J643">
        <v>1442963621</v>
      </c>
      <c r="K643" t="b">
        <v>0</v>
      </c>
      <c r="L643">
        <v>132</v>
      </c>
      <c r="M643" t="b">
        <v>1</v>
      </c>
      <c r="N643" t="s">
        <v>8298</v>
      </c>
      <c r="O643">
        <f t="shared" ref="O643:O706" si="52">ROUND(E643/D643*100,0)</f>
        <v>109</v>
      </c>
      <c r="P643">
        <f t="shared" ref="P643:P706" si="53">IFERROR(ROUND(E643/L643,2),0)</f>
        <v>103.68</v>
      </c>
      <c r="Q643" s="11" t="s">
        <v>8323</v>
      </c>
      <c r="R643" t="s">
        <v>8352</v>
      </c>
      <c r="S643" s="15">
        <f t="shared" ref="S643:S706" si="54">(((J643/60)/60)/24)+DATE(1970,1,1)</f>
        <v>42269.967835648145</v>
      </c>
      <c r="T643" s="15">
        <f t="shared" ref="T643:T706" si="55">(((I643/60)/60)/24+DATE(1970,1,1))</f>
        <v>42290.967835648145</v>
      </c>
      <c r="U643">
        <f t="shared" ref="U643:U706" si="56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11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  <c r="U644">
        <f t="shared" si="56"/>
        <v>2015</v>
      </c>
    </row>
    <row r="645" spans="1:21" ht="43.5" hidden="1" x14ac:dyDescent="0.35">
      <c r="A645">
        <v>2522</v>
      </c>
      <c r="B645" s="9" t="s">
        <v>2522</v>
      </c>
      <c r="C645" s="3" t="s">
        <v>6632</v>
      </c>
      <c r="D645" s="5">
        <v>5000</v>
      </c>
      <c r="E645" s="7">
        <v>5000</v>
      </c>
      <c r="F645" t="s">
        <v>8218</v>
      </c>
      <c r="G645" t="s">
        <v>8223</v>
      </c>
      <c r="H645" t="s">
        <v>8245</v>
      </c>
      <c r="I645">
        <v>1461336720</v>
      </c>
      <c r="J645">
        <v>1459431960</v>
      </c>
      <c r="K645" t="b">
        <v>0</v>
      </c>
      <c r="L645">
        <v>27</v>
      </c>
      <c r="M645" t="b">
        <v>1</v>
      </c>
      <c r="N645" t="s">
        <v>8298</v>
      </c>
      <c r="O645">
        <f t="shared" si="52"/>
        <v>100</v>
      </c>
      <c r="P645">
        <f t="shared" si="53"/>
        <v>185.19</v>
      </c>
      <c r="Q645" s="11" t="s">
        <v>8323</v>
      </c>
      <c r="R645" t="s">
        <v>8352</v>
      </c>
      <c r="S645" s="15">
        <f t="shared" si="54"/>
        <v>42460.573611111111</v>
      </c>
      <c r="T645" s="15">
        <f t="shared" si="55"/>
        <v>42482.619444444441</v>
      </c>
      <c r="U645">
        <f t="shared" si="56"/>
        <v>2016</v>
      </c>
    </row>
    <row r="646" spans="1:21" ht="43.5" hidden="1" x14ac:dyDescent="0.35">
      <c r="A646">
        <v>2523</v>
      </c>
      <c r="B646" s="9" t="s">
        <v>2523</v>
      </c>
      <c r="C646" s="3" t="s">
        <v>6633</v>
      </c>
      <c r="D646" s="5">
        <v>900</v>
      </c>
      <c r="E646" s="7">
        <v>1408</v>
      </c>
      <c r="F646" t="s">
        <v>8218</v>
      </c>
      <c r="G646" t="s">
        <v>8223</v>
      </c>
      <c r="H646" t="s">
        <v>8245</v>
      </c>
      <c r="I646">
        <v>1416270292</v>
      </c>
      <c r="J646">
        <v>1413674692</v>
      </c>
      <c r="K646" t="b">
        <v>0</v>
      </c>
      <c r="L646">
        <v>26</v>
      </c>
      <c r="M646" t="b">
        <v>1</v>
      </c>
      <c r="N646" t="s">
        <v>8298</v>
      </c>
      <c r="O646">
        <f t="shared" si="52"/>
        <v>156</v>
      </c>
      <c r="P646">
        <f t="shared" si="53"/>
        <v>54.15</v>
      </c>
      <c r="Q646" s="11" t="s">
        <v>8323</v>
      </c>
      <c r="R646" t="s">
        <v>8352</v>
      </c>
      <c r="S646" s="15">
        <f t="shared" si="54"/>
        <v>41930.975601851853</v>
      </c>
      <c r="T646" s="15">
        <f t="shared" si="55"/>
        <v>41961.017268518524</v>
      </c>
      <c r="U646">
        <f t="shared" si="56"/>
        <v>2014</v>
      </c>
    </row>
    <row r="647" spans="1:21" ht="43.5" hidden="1" x14ac:dyDescent="0.35">
      <c r="A647">
        <v>2524</v>
      </c>
      <c r="B647" s="9" t="s">
        <v>2524</v>
      </c>
      <c r="C647" s="3" t="s">
        <v>6634</v>
      </c>
      <c r="D647" s="5">
        <v>7500</v>
      </c>
      <c r="E647" s="7">
        <v>7620</v>
      </c>
      <c r="F647" t="s">
        <v>8218</v>
      </c>
      <c r="G647" t="s">
        <v>8223</v>
      </c>
      <c r="H647" t="s">
        <v>8245</v>
      </c>
      <c r="I647">
        <v>1419136200</v>
      </c>
      <c r="J647">
        <v>1416338557</v>
      </c>
      <c r="K647" t="b">
        <v>0</v>
      </c>
      <c r="L647">
        <v>43</v>
      </c>
      <c r="M647" t="b">
        <v>1</v>
      </c>
      <c r="N647" t="s">
        <v>8298</v>
      </c>
      <c r="O647">
        <f t="shared" si="52"/>
        <v>102</v>
      </c>
      <c r="P647">
        <f t="shared" si="53"/>
        <v>177.21</v>
      </c>
      <c r="Q647" s="11" t="s">
        <v>8323</v>
      </c>
      <c r="R647" t="s">
        <v>8352</v>
      </c>
      <c r="S647" s="15">
        <f t="shared" si="54"/>
        <v>41961.807372685187</v>
      </c>
      <c r="T647" s="15">
        <f t="shared" si="55"/>
        <v>41994.1875</v>
      </c>
      <c r="U647">
        <f t="shared" si="56"/>
        <v>2014</v>
      </c>
    </row>
    <row r="648" spans="1:21" ht="43.5" hidden="1" x14ac:dyDescent="0.35">
      <c r="A648">
        <v>2525</v>
      </c>
      <c r="B648" s="9" t="s">
        <v>2525</v>
      </c>
      <c r="C648" s="3" t="s">
        <v>6635</v>
      </c>
      <c r="D648" s="5">
        <v>8000</v>
      </c>
      <c r="E648" s="7">
        <v>8026</v>
      </c>
      <c r="F648" t="s">
        <v>8218</v>
      </c>
      <c r="G648" t="s">
        <v>8223</v>
      </c>
      <c r="H648" t="s">
        <v>8245</v>
      </c>
      <c r="I648">
        <v>1340914571</v>
      </c>
      <c r="J648">
        <v>1338322571</v>
      </c>
      <c r="K648" t="b">
        <v>0</v>
      </c>
      <c r="L648">
        <v>80</v>
      </c>
      <c r="M648" t="b">
        <v>1</v>
      </c>
      <c r="N648" t="s">
        <v>8298</v>
      </c>
      <c r="O648">
        <f t="shared" si="52"/>
        <v>100</v>
      </c>
      <c r="P648">
        <f t="shared" si="53"/>
        <v>100.33</v>
      </c>
      <c r="Q648" s="11" t="s">
        <v>8323</v>
      </c>
      <c r="R648" t="s">
        <v>8352</v>
      </c>
      <c r="S648" s="15">
        <f t="shared" si="54"/>
        <v>41058.844571759262</v>
      </c>
      <c r="T648" s="15">
        <f t="shared" si="55"/>
        <v>41088.844571759262</v>
      </c>
      <c r="U648">
        <f t="shared" si="56"/>
        <v>2012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11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  <c r="U649">
        <f t="shared" si="56"/>
        <v>2016</v>
      </c>
    </row>
    <row r="650" spans="1:21" ht="43.5" hidden="1" x14ac:dyDescent="0.35">
      <c r="A650">
        <v>2526</v>
      </c>
      <c r="B650" s="9" t="s">
        <v>2526</v>
      </c>
      <c r="C650" s="3" t="s">
        <v>6636</v>
      </c>
      <c r="D650" s="5">
        <v>4000</v>
      </c>
      <c r="E650" s="7">
        <v>4518</v>
      </c>
      <c r="F650" t="s">
        <v>8218</v>
      </c>
      <c r="G650" t="s">
        <v>8223</v>
      </c>
      <c r="H650" t="s">
        <v>8245</v>
      </c>
      <c r="I650">
        <v>1418014740</v>
      </c>
      <c r="J650">
        <v>1415585474</v>
      </c>
      <c r="K650" t="b">
        <v>0</v>
      </c>
      <c r="L650">
        <v>33</v>
      </c>
      <c r="M650" t="b">
        <v>1</v>
      </c>
      <c r="N650" t="s">
        <v>8298</v>
      </c>
      <c r="O650">
        <f t="shared" si="52"/>
        <v>113</v>
      </c>
      <c r="P650">
        <f t="shared" si="53"/>
        <v>136.91</v>
      </c>
      <c r="Q650" s="11" t="s">
        <v>8323</v>
      </c>
      <c r="R650" t="s">
        <v>8352</v>
      </c>
      <c r="S650" s="15">
        <f t="shared" si="54"/>
        <v>41953.091134259259</v>
      </c>
      <c r="T650" s="15">
        <f t="shared" si="55"/>
        <v>41981.207638888889</v>
      </c>
      <c r="U650">
        <f t="shared" si="56"/>
        <v>2014</v>
      </c>
    </row>
    <row r="651" spans="1:21" ht="43.5" hidden="1" x14ac:dyDescent="0.35">
      <c r="A651">
        <v>2527</v>
      </c>
      <c r="B651" s="9" t="s">
        <v>2527</v>
      </c>
      <c r="C651" s="3" t="s">
        <v>6637</v>
      </c>
      <c r="D651" s="5">
        <v>4000</v>
      </c>
      <c r="E651" s="7">
        <v>4085</v>
      </c>
      <c r="F651" t="s">
        <v>8218</v>
      </c>
      <c r="G651" t="s">
        <v>8223</v>
      </c>
      <c r="H651" t="s">
        <v>8245</v>
      </c>
      <c r="I651">
        <v>1382068740</v>
      </c>
      <c r="J651">
        <v>1380477691</v>
      </c>
      <c r="K651" t="b">
        <v>0</v>
      </c>
      <c r="L651">
        <v>71</v>
      </c>
      <c r="M651" t="b">
        <v>1</v>
      </c>
      <c r="N651" t="s">
        <v>8298</v>
      </c>
      <c r="O651">
        <f t="shared" si="52"/>
        <v>102</v>
      </c>
      <c r="P651">
        <f t="shared" si="53"/>
        <v>57.54</v>
      </c>
      <c r="Q651" s="11" t="s">
        <v>8323</v>
      </c>
      <c r="R651" t="s">
        <v>8352</v>
      </c>
      <c r="S651" s="15">
        <f t="shared" si="54"/>
        <v>41546.75105324074</v>
      </c>
      <c r="T651" s="15">
        <f t="shared" si="55"/>
        <v>41565.165972222225</v>
      </c>
      <c r="U651">
        <f t="shared" si="56"/>
        <v>2013</v>
      </c>
    </row>
    <row r="652" spans="1:21" ht="29" hidden="1" x14ac:dyDescent="0.35">
      <c r="A652">
        <v>2529</v>
      </c>
      <c r="B652" s="9" t="s">
        <v>2529</v>
      </c>
      <c r="C652" s="3" t="s">
        <v>6639</v>
      </c>
      <c r="D652" s="5">
        <v>6000</v>
      </c>
      <c r="E652" s="7">
        <v>6257</v>
      </c>
      <c r="F652" t="s">
        <v>8218</v>
      </c>
      <c r="G652" t="s">
        <v>8223</v>
      </c>
      <c r="H652" t="s">
        <v>8245</v>
      </c>
      <c r="I652">
        <v>1332636975</v>
      </c>
      <c r="J652">
        <v>1328752575</v>
      </c>
      <c r="K652" t="b">
        <v>0</v>
      </c>
      <c r="L652">
        <v>76</v>
      </c>
      <c r="M652" t="b">
        <v>1</v>
      </c>
      <c r="N652" t="s">
        <v>8298</v>
      </c>
      <c r="O652">
        <f t="shared" si="52"/>
        <v>104</v>
      </c>
      <c r="P652">
        <f t="shared" si="53"/>
        <v>82.33</v>
      </c>
      <c r="Q652" s="11" t="s">
        <v>8323</v>
      </c>
      <c r="R652" t="s">
        <v>8352</v>
      </c>
      <c r="S652" s="15">
        <f t="shared" si="54"/>
        <v>40948.080729166664</v>
      </c>
      <c r="T652" s="15">
        <f t="shared" si="55"/>
        <v>40993.0390625</v>
      </c>
      <c r="U652">
        <f t="shared" si="56"/>
        <v>2012</v>
      </c>
    </row>
    <row r="653" spans="1:21" ht="43.5" hidden="1" x14ac:dyDescent="0.35">
      <c r="A653">
        <v>2530</v>
      </c>
      <c r="B653" s="9" t="s">
        <v>2530</v>
      </c>
      <c r="C653" s="3" t="s">
        <v>6640</v>
      </c>
      <c r="D653" s="5">
        <v>6500</v>
      </c>
      <c r="E653" s="7">
        <v>6500</v>
      </c>
      <c r="F653" t="s">
        <v>8218</v>
      </c>
      <c r="G653" t="s">
        <v>8223</v>
      </c>
      <c r="H653" t="s">
        <v>8245</v>
      </c>
      <c r="I653">
        <v>1429505400</v>
      </c>
      <c r="J653">
        <v>1426711505</v>
      </c>
      <c r="K653" t="b">
        <v>0</v>
      </c>
      <c r="L653">
        <v>48</v>
      </c>
      <c r="M653" t="b">
        <v>1</v>
      </c>
      <c r="N653" t="s">
        <v>8298</v>
      </c>
      <c r="O653">
        <f t="shared" si="52"/>
        <v>100</v>
      </c>
      <c r="P653">
        <f t="shared" si="53"/>
        <v>135.41999999999999</v>
      </c>
      <c r="Q653" s="11" t="s">
        <v>8323</v>
      </c>
      <c r="R653" t="s">
        <v>8352</v>
      </c>
      <c r="S653" s="15">
        <f t="shared" si="54"/>
        <v>42081.864641203705</v>
      </c>
      <c r="T653" s="15">
        <f t="shared" si="55"/>
        <v>42114.201388888891</v>
      </c>
      <c r="U653">
        <f t="shared" si="56"/>
        <v>2015</v>
      </c>
    </row>
    <row r="654" spans="1:21" ht="58" hidden="1" x14ac:dyDescent="0.35">
      <c r="A654">
        <v>2531</v>
      </c>
      <c r="B654" s="9" t="s">
        <v>2531</v>
      </c>
      <c r="C654" s="3" t="s">
        <v>6641</v>
      </c>
      <c r="D654" s="5">
        <v>4500</v>
      </c>
      <c r="E654" s="7">
        <v>4518</v>
      </c>
      <c r="F654" t="s">
        <v>8218</v>
      </c>
      <c r="G654" t="s">
        <v>8223</v>
      </c>
      <c r="H654" t="s">
        <v>8245</v>
      </c>
      <c r="I654">
        <v>1439611140</v>
      </c>
      <c r="J654">
        <v>1437668354</v>
      </c>
      <c r="K654" t="b">
        <v>0</v>
      </c>
      <c r="L654">
        <v>61</v>
      </c>
      <c r="M654" t="b">
        <v>1</v>
      </c>
      <c r="N654" t="s">
        <v>8298</v>
      </c>
      <c r="O654">
        <f t="shared" si="52"/>
        <v>100</v>
      </c>
      <c r="P654">
        <f t="shared" si="53"/>
        <v>74.069999999999993</v>
      </c>
      <c r="Q654" s="11" t="s">
        <v>8323</v>
      </c>
      <c r="R654" t="s">
        <v>8352</v>
      </c>
      <c r="S654" s="15">
        <f t="shared" si="54"/>
        <v>42208.680023148147</v>
      </c>
      <c r="T654" s="15">
        <f t="shared" si="55"/>
        <v>42231.165972222225</v>
      </c>
      <c r="U654">
        <f t="shared" si="56"/>
        <v>2015</v>
      </c>
    </row>
    <row r="655" spans="1:21" ht="43.5" hidden="1" x14ac:dyDescent="0.35">
      <c r="A655">
        <v>2532</v>
      </c>
      <c r="B655" s="9" t="s">
        <v>2532</v>
      </c>
      <c r="C655" s="3" t="s">
        <v>6642</v>
      </c>
      <c r="D655" s="5">
        <v>4000</v>
      </c>
      <c r="E655" s="7">
        <v>5045</v>
      </c>
      <c r="F655" t="s">
        <v>8218</v>
      </c>
      <c r="G655" t="s">
        <v>8223</v>
      </c>
      <c r="H655" t="s">
        <v>8245</v>
      </c>
      <c r="I655">
        <v>1345148566</v>
      </c>
      <c r="J655">
        <v>1342556566</v>
      </c>
      <c r="K655" t="b">
        <v>0</v>
      </c>
      <c r="L655">
        <v>60</v>
      </c>
      <c r="M655" t="b">
        <v>1</v>
      </c>
      <c r="N655" t="s">
        <v>8298</v>
      </c>
      <c r="O655">
        <f t="shared" si="52"/>
        <v>126</v>
      </c>
      <c r="P655">
        <f t="shared" si="53"/>
        <v>84.08</v>
      </c>
      <c r="Q655" s="11" t="s">
        <v>8323</v>
      </c>
      <c r="R655" t="s">
        <v>8352</v>
      </c>
      <c r="S655" s="15">
        <f t="shared" si="54"/>
        <v>41107.849143518521</v>
      </c>
      <c r="T655" s="15">
        <f t="shared" si="55"/>
        <v>41137.849143518521</v>
      </c>
      <c r="U655">
        <f t="shared" si="56"/>
        <v>2012</v>
      </c>
    </row>
    <row r="656" spans="1:21" ht="43.5" hidden="1" x14ac:dyDescent="0.35">
      <c r="A656">
        <v>2533</v>
      </c>
      <c r="B656" s="9" t="s">
        <v>2533</v>
      </c>
      <c r="C656" s="3" t="s">
        <v>6643</v>
      </c>
      <c r="D656" s="5">
        <v>7500</v>
      </c>
      <c r="E656" s="7">
        <v>8300</v>
      </c>
      <c r="F656" t="s">
        <v>8218</v>
      </c>
      <c r="G656" t="s">
        <v>8223</v>
      </c>
      <c r="H656" t="s">
        <v>8245</v>
      </c>
      <c r="I656">
        <v>1362160868</v>
      </c>
      <c r="J656">
        <v>1359568911</v>
      </c>
      <c r="K656" t="b">
        <v>0</v>
      </c>
      <c r="L656">
        <v>136</v>
      </c>
      <c r="M656" t="b">
        <v>1</v>
      </c>
      <c r="N656" t="s">
        <v>8298</v>
      </c>
      <c r="O656">
        <f t="shared" si="52"/>
        <v>111</v>
      </c>
      <c r="P656">
        <f t="shared" si="53"/>
        <v>61.03</v>
      </c>
      <c r="Q656" s="11" t="s">
        <v>8323</v>
      </c>
      <c r="R656" t="s">
        <v>8352</v>
      </c>
      <c r="S656" s="15">
        <f t="shared" si="54"/>
        <v>41304.751284722224</v>
      </c>
      <c r="T656" s="15">
        <f t="shared" si="55"/>
        <v>41334.750787037039</v>
      </c>
      <c r="U656">
        <f t="shared" si="56"/>
        <v>2013</v>
      </c>
    </row>
    <row r="657" spans="1:21" ht="58" hidden="1" x14ac:dyDescent="0.35">
      <c r="A657">
        <v>2534</v>
      </c>
      <c r="B657" s="9" t="s">
        <v>2534</v>
      </c>
      <c r="C657" s="3" t="s">
        <v>6644</v>
      </c>
      <c r="D657" s="5">
        <v>2000</v>
      </c>
      <c r="E657" s="7">
        <v>2100</v>
      </c>
      <c r="F657" t="s">
        <v>8218</v>
      </c>
      <c r="G657" t="s">
        <v>8223</v>
      </c>
      <c r="H657" t="s">
        <v>8245</v>
      </c>
      <c r="I657">
        <v>1262325600</v>
      </c>
      <c r="J657">
        <v>1257871712</v>
      </c>
      <c r="K657" t="b">
        <v>0</v>
      </c>
      <c r="L657">
        <v>14</v>
      </c>
      <c r="M657" t="b">
        <v>1</v>
      </c>
      <c r="N657" t="s">
        <v>8298</v>
      </c>
      <c r="O657">
        <f t="shared" si="52"/>
        <v>105</v>
      </c>
      <c r="P657">
        <f t="shared" si="53"/>
        <v>150</v>
      </c>
      <c r="Q657" s="11" t="s">
        <v>8323</v>
      </c>
      <c r="R657" t="s">
        <v>8352</v>
      </c>
      <c r="S657" s="15">
        <f t="shared" si="54"/>
        <v>40127.700370370374</v>
      </c>
      <c r="T657" s="15">
        <f t="shared" si="55"/>
        <v>40179.25</v>
      </c>
      <c r="U657">
        <f t="shared" si="56"/>
        <v>2009</v>
      </c>
    </row>
    <row r="658" spans="1:21" hidden="1" x14ac:dyDescent="0.35">
      <c r="A658">
        <v>2535</v>
      </c>
      <c r="B658" s="9" t="s">
        <v>2535</v>
      </c>
      <c r="C658" s="3" t="s">
        <v>6645</v>
      </c>
      <c r="D658" s="5">
        <v>20000</v>
      </c>
      <c r="E658" s="7">
        <v>20755</v>
      </c>
      <c r="F658" t="s">
        <v>8218</v>
      </c>
      <c r="G658" t="s">
        <v>8223</v>
      </c>
      <c r="H658" t="s">
        <v>8245</v>
      </c>
      <c r="I658">
        <v>1417463945</v>
      </c>
      <c r="J658">
        <v>1414781945</v>
      </c>
      <c r="K658" t="b">
        <v>0</v>
      </c>
      <c r="L658">
        <v>78</v>
      </c>
      <c r="M658" t="b">
        <v>1</v>
      </c>
      <c r="N658" t="s">
        <v>8298</v>
      </c>
      <c r="O658">
        <f t="shared" si="52"/>
        <v>104</v>
      </c>
      <c r="P658">
        <f t="shared" si="53"/>
        <v>266.08999999999997</v>
      </c>
      <c r="Q658" s="11" t="s">
        <v>8323</v>
      </c>
      <c r="R658" t="s">
        <v>8352</v>
      </c>
      <c r="S658" s="15">
        <f t="shared" si="54"/>
        <v>41943.791030092594</v>
      </c>
      <c r="T658" s="15">
        <f t="shared" si="55"/>
        <v>41974.832696759258</v>
      </c>
      <c r="U658">
        <f t="shared" si="56"/>
        <v>2014</v>
      </c>
    </row>
    <row r="659" spans="1:21" ht="43.5" hidden="1" x14ac:dyDescent="0.35">
      <c r="A659">
        <v>2536</v>
      </c>
      <c r="B659" s="9" t="s">
        <v>2536</v>
      </c>
      <c r="C659" s="3" t="s">
        <v>6646</v>
      </c>
      <c r="D659" s="5">
        <v>25</v>
      </c>
      <c r="E659" s="7">
        <v>29</v>
      </c>
      <c r="F659" t="s">
        <v>8218</v>
      </c>
      <c r="G659" t="s">
        <v>8223</v>
      </c>
      <c r="H659" t="s">
        <v>8245</v>
      </c>
      <c r="I659">
        <v>1375151566</v>
      </c>
      <c r="J659">
        <v>1373337166</v>
      </c>
      <c r="K659" t="b">
        <v>0</v>
      </c>
      <c r="L659">
        <v>4</v>
      </c>
      <c r="M659" t="b">
        <v>1</v>
      </c>
      <c r="N659" t="s">
        <v>8298</v>
      </c>
      <c r="O659">
        <f t="shared" si="52"/>
        <v>116</v>
      </c>
      <c r="P659">
        <f t="shared" si="53"/>
        <v>7.25</v>
      </c>
      <c r="Q659" s="11" t="s">
        <v>8323</v>
      </c>
      <c r="R659" t="s">
        <v>8352</v>
      </c>
      <c r="S659" s="15">
        <f t="shared" si="54"/>
        <v>41464.106087962966</v>
      </c>
      <c r="T659" s="15">
        <f t="shared" si="55"/>
        <v>41485.106087962966</v>
      </c>
      <c r="U659">
        <f t="shared" si="56"/>
        <v>2013</v>
      </c>
    </row>
    <row r="660" spans="1:21" ht="43.5" hidden="1" x14ac:dyDescent="0.35">
      <c r="A660">
        <v>2537</v>
      </c>
      <c r="B660" s="9" t="s">
        <v>2537</v>
      </c>
      <c r="C660" s="3" t="s">
        <v>6647</v>
      </c>
      <c r="D660" s="5">
        <v>1000</v>
      </c>
      <c r="E660" s="7">
        <v>1100</v>
      </c>
      <c r="F660" t="s">
        <v>8218</v>
      </c>
      <c r="G660" t="s">
        <v>8223</v>
      </c>
      <c r="H660" t="s">
        <v>8245</v>
      </c>
      <c r="I660">
        <v>1312212855</v>
      </c>
      <c r="J660">
        <v>1307028855</v>
      </c>
      <c r="K660" t="b">
        <v>0</v>
      </c>
      <c r="L660">
        <v>11</v>
      </c>
      <c r="M660" t="b">
        <v>1</v>
      </c>
      <c r="N660" t="s">
        <v>8298</v>
      </c>
      <c r="O660">
        <f t="shared" si="52"/>
        <v>110</v>
      </c>
      <c r="P660">
        <f t="shared" si="53"/>
        <v>100</v>
      </c>
      <c r="Q660" s="11" t="s">
        <v>8323</v>
      </c>
      <c r="R660" t="s">
        <v>8352</v>
      </c>
      <c r="S660" s="15">
        <f t="shared" si="54"/>
        <v>40696.648784722223</v>
      </c>
      <c r="T660" s="15">
        <f t="shared" si="55"/>
        <v>40756.648784722223</v>
      </c>
      <c r="U660">
        <f t="shared" si="56"/>
        <v>2011</v>
      </c>
    </row>
    <row r="661" spans="1:21" ht="29" hidden="1" x14ac:dyDescent="0.35">
      <c r="A661">
        <v>2538</v>
      </c>
      <c r="B661" s="9" t="s">
        <v>2538</v>
      </c>
      <c r="C661" s="3" t="s">
        <v>6648</v>
      </c>
      <c r="D661" s="5">
        <v>18000</v>
      </c>
      <c r="E661" s="7">
        <v>20343.169999999998</v>
      </c>
      <c r="F661" t="s">
        <v>8218</v>
      </c>
      <c r="G661" t="s">
        <v>8223</v>
      </c>
      <c r="H661" t="s">
        <v>8245</v>
      </c>
      <c r="I661">
        <v>1361681940</v>
      </c>
      <c r="J661">
        <v>1359029661</v>
      </c>
      <c r="K661" t="b">
        <v>0</v>
      </c>
      <c r="L661">
        <v>185</v>
      </c>
      <c r="M661" t="b">
        <v>1</v>
      </c>
      <c r="N661" t="s">
        <v>8298</v>
      </c>
      <c r="O661">
        <f t="shared" si="52"/>
        <v>113</v>
      </c>
      <c r="P661">
        <f t="shared" si="53"/>
        <v>109.96</v>
      </c>
      <c r="Q661" s="11" t="s">
        <v>8323</v>
      </c>
      <c r="R661" t="s">
        <v>8352</v>
      </c>
      <c r="S661" s="15">
        <f t="shared" si="54"/>
        <v>41298.509965277779</v>
      </c>
      <c r="T661" s="15">
        <f t="shared" si="55"/>
        <v>41329.207638888889</v>
      </c>
      <c r="U661">
        <f t="shared" si="56"/>
        <v>2013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1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  <c r="U662">
        <f t="shared" si="56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1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  <c r="U663">
        <f t="shared" si="56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1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  <c r="U664">
        <f t="shared" si="56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1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  <c r="U665">
        <f t="shared" si="56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1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  <c r="U666">
        <f t="shared" si="56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1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  <c r="U667">
        <f t="shared" si="56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1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  <c r="U668">
        <f t="shared" si="56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1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  <c r="U669">
        <f t="shared" si="56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1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  <c r="U670">
        <f t="shared" si="56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1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  <c r="U671">
        <f t="shared" si="56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1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  <c r="U672">
        <f t="shared" si="56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1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  <c r="U673">
        <f t="shared" si="56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1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  <c r="U674">
        <f t="shared" si="56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1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  <c r="U675">
        <f t="shared" si="56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1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  <c r="U676">
        <f t="shared" si="56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1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  <c r="U677">
        <f t="shared" si="56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1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  <c r="U678">
        <f t="shared" si="56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1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  <c r="U679">
        <f t="shared" si="56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1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  <c r="U680">
        <f t="shared" si="56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1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  <c r="U681">
        <f t="shared" si="56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1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  <c r="U682">
        <f t="shared" si="56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1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  <c r="U683">
        <f t="shared" si="56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1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  <c r="U684">
        <f t="shared" si="56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1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  <c r="U685">
        <f t="shared" si="56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1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  <c r="U686">
        <f t="shared" si="56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1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  <c r="U687">
        <f t="shared" si="56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3"/>
        <v>0</v>
      </c>
      <c r="Q688" s="11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  <c r="U688">
        <f t="shared" si="56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1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  <c r="U689">
        <f t="shared" si="56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1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  <c r="U690">
        <f t="shared" si="56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1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  <c r="U691">
        <f t="shared" si="56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1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  <c r="U692">
        <f t="shared" si="56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1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  <c r="U693">
        <f t="shared" si="56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1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  <c r="U694">
        <f t="shared" si="56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1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  <c r="U695">
        <f t="shared" si="56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1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  <c r="U696">
        <f t="shared" si="56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1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  <c r="U697">
        <f t="shared" si="56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1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  <c r="U698">
        <f t="shared" si="56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3"/>
        <v>20.34</v>
      </c>
      <c r="Q699" s="11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  <c r="U699">
        <f t="shared" si="56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3"/>
        <v>530.69000000000005</v>
      </c>
      <c r="Q700" s="11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  <c r="U700">
        <f t="shared" si="56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3"/>
        <v>120.39</v>
      </c>
      <c r="Q701" s="11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  <c r="U701">
        <f t="shared" si="56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3"/>
        <v>13</v>
      </c>
      <c r="Q702" s="11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  <c r="U702">
        <f t="shared" si="56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3"/>
        <v>291.33</v>
      </c>
      <c r="Q703" s="11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  <c r="U703">
        <f t="shared" si="56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3"/>
        <v>124.92</v>
      </c>
      <c r="Q704" s="11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  <c r="U704">
        <f t="shared" si="56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3"/>
        <v>119.57</v>
      </c>
      <c r="Q705" s="11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  <c r="U705">
        <f t="shared" si="56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2"/>
        <v>1</v>
      </c>
      <c r="P706">
        <f t="shared" si="53"/>
        <v>120.25</v>
      </c>
      <c r="Q706" s="11" t="s">
        <v>8317</v>
      </c>
      <c r="R706" t="s">
        <v>8319</v>
      </c>
      <c r="S706" s="15">
        <f t="shared" si="54"/>
        <v>42726.192916666667</v>
      </c>
      <c r="T706" s="15">
        <f t="shared" si="55"/>
        <v>42786.192916666667</v>
      </c>
      <c r="U706">
        <f t="shared" si="56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7">ROUND(E707/D707*100,0)</f>
        <v>1</v>
      </c>
      <c r="P707">
        <f t="shared" ref="P707:P770" si="58">IFERROR(ROUND(E707/L707,2),0)</f>
        <v>195.4</v>
      </c>
      <c r="Q707" s="11" t="s">
        <v>8317</v>
      </c>
      <c r="R707" t="s">
        <v>8319</v>
      </c>
      <c r="S707" s="15">
        <f t="shared" ref="S707:S770" si="59">(((J707/60)/60)/24)+DATE(1970,1,1)</f>
        <v>42726.491643518515</v>
      </c>
      <c r="T707" s="15">
        <f t="shared" ref="T707:T770" si="60">(((I707/60)/60)/24+DATE(1970,1,1))</f>
        <v>42756.491643518515</v>
      </c>
      <c r="U707">
        <f t="shared" ref="U707:U770" si="61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11" t="s">
        <v>8317</v>
      </c>
      <c r="R708" t="s">
        <v>8319</v>
      </c>
      <c r="S708" s="15">
        <f t="shared" si="59"/>
        <v>42676.995173611111</v>
      </c>
      <c r="T708" s="15">
        <f t="shared" si="60"/>
        <v>42718.777083333334</v>
      </c>
      <c r="U708">
        <f t="shared" si="61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1" t="s">
        <v>8317</v>
      </c>
      <c r="R709" t="s">
        <v>8319</v>
      </c>
      <c r="S709" s="15">
        <f t="shared" si="59"/>
        <v>42696.663506944446</v>
      </c>
      <c r="T709" s="15">
        <f t="shared" si="60"/>
        <v>42736.663506944446</v>
      </c>
      <c r="U709">
        <f t="shared" si="61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1" t="s">
        <v>8317</v>
      </c>
      <c r="R710" t="s">
        <v>8319</v>
      </c>
      <c r="S710" s="15">
        <f t="shared" si="59"/>
        <v>41835.581018518518</v>
      </c>
      <c r="T710" s="15">
        <f t="shared" si="60"/>
        <v>41895.581018518518</v>
      </c>
      <c r="U710">
        <f t="shared" si="61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1" t="s">
        <v>8317</v>
      </c>
      <c r="R711" t="s">
        <v>8319</v>
      </c>
      <c r="S711" s="15">
        <f t="shared" si="59"/>
        <v>41948.041192129633</v>
      </c>
      <c r="T711" s="15">
        <f t="shared" si="60"/>
        <v>41978.041192129633</v>
      </c>
      <c r="U711">
        <f t="shared" si="61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11" t="s">
        <v>8317</v>
      </c>
      <c r="R712" t="s">
        <v>8319</v>
      </c>
      <c r="S712" s="15">
        <f t="shared" si="59"/>
        <v>41837.984976851854</v>
      </c>
      <c r="T712" s="15">
        <f t="shared" si="60"/>
        <v>41871.030555555553</v>
      </c>
      <c r="U712">
        <f t="shared" si="61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1" t="s">
        <v>8317</v>
      </c>
      <c r="R713" t="s">
        <v>8319</v>
      </c>
      <c r="S713" s="15">
        <f t="shared" si="59"/>
        <v>42678.459120370375</v>
      </c>
      <c r="T713" s="15">
        <f t="shared" si="60"/>
        <v>42718.500787037032</v>
      </c>
      <c r="U713">
        <f t="shared" si="61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1" t="s">
        <v>8317</v>
      </c>
      <c r="R714" t="s">
        <v>8319</v>
      </c>
      <c r="S714" s="15">
        <f t="shared" si="59"/>
        <v>42384.680925925932</v>
      </c>
      <c r="T714" s="15">
        <f t="shared" si="60"/>
        <v>42414.680925925932</v>
      </c>
      <c r="U714">
        <f t="shared" si="61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1" t="s">
        <v>8317</v>
      </c>
      <c r="R715" t="s">
        <v>8319</v>
      </c>
      <c r="S715" s="15">
        <f t="shared" si="59"/>
        <v>42496.529305555552</v>
      </c>
      <c r="T715" s="15">
        <f t="shared" si="60"/>
        <v>42526.529305555552</v>
      </c>
      <c r="U715">
        <f t="shared" si="61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1" t="s">
        <v>8317</v>
      </c>
      <c r="R716" t="s">
        <v>8319</v>
      </c>
      <c r="S716" s="15">
        <f t="shared" si="59"/>
        <v>42734.787986111114</v>
      </c>
      <c r="T716" s="15">
        <f t="shared" si="60"/>
        <v>42794.787986111114</v>
      </c>
      <c r="U716">
        <f t="shared" si="61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1" t="s">
        <v>8317</v>
      </c>
      <c r="R717" t="s">
        <v>8319</v>
      </c>
      <c r="S717" s="15">
        <f t="shared" si="59"/>
        <v>42273.090740740736</v>
      </c>
      <c r="T717" s="15">
        <f t="shared" si="60"/>
        <v>42313.132407407407</v>
      </c>
      <c r="U717">
        <f t="shared" si="61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1" t="s">
        <v>8317</v>
      </c>
      <c r="R718" t="s">
        <v>8319</v>
      </c>
      <c r="S718" s="15">
        <f t="shared" si="59"/>
        <v>41940.658645833333</v>
      </c>
      <c r="T718" s="15">
        <f t="shared" si="60"/>
        <v>41974</v>
      </c>
      <c r="U718">
        <f t="shared" si="61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1" t="s">
        <v>8317</v>
      </c>
      <c r="R719" t="s">
        <v>8319</v>
      </c>
      <c r="S719" s="15">
        <f t="shared" si="59"/>
        <v>41857.854189814818</v>
      </c>
      <c r="T719" s="15">
        <f t="shared" si="60"/>
        <v>41887.854189814818</v>
      </c>
      <c r="U719">
        <f t="shared" si="61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1" t="s">
        <v>8317</v>
      </c>
      <c r="R720" t="s">
        <v>8319</v>
      </c>
      <c r="S720" s="15">
        <f t="shared" si="59"/>
        <v>42752.845451388886</v>
      </c>
      <c r="T720" s="15">
        <f t="shared" si="60"/>
        <v>42784.249305555553</v>
      </c>
      <c r="U720">
        <f t="shared" si="61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1" t="s">
        <v>8317</v>
      </c>
      <c r="R721" t="s">
        <v>8319</v>
      </c>
      <c r="S721" s="15">
        <f t="shared" si="59"/>
        <v>42409.040231481486</v>
      </c>
      <c r="T721" s="15">
        <f t="shared" si="60"/>
        <v>42423.040231481486</v>
      </c>
      <c r="U721">
        <f t="shared" si="61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1" t="s">
        <v>8320</v>
      </c>
      <c r="R722" t="s">
        <v>8321</v>
      </c>
      <c r="S722" s="15">
        <f t="shared" si="59"/>
        <v>40909.649201388893</v>
      </c>
      <c r="T722" s="15">
        <f t="shared" si="60"/>
        <v>40937.649201388893</v>
      </c>
      <c r="U722">
        <f t="shared" si="61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1" t="s">
        <v>8320</v>
      </c>
      <c r="R723" t="s">
        <v>8321</v>
      </c>
      <c r="S723" s="15">
        <f t="shared" si="59"/>
        <v>41807.571840277778</v>
      </c>
      <c r="T723" s="15">
        <f t="shared" si="60"/>
        <v>41852.571840277778</v>
      </c>
      <c r="U723">
        <f t="shared" si="61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1" t="s">
        <v>8320</v>
      </c>
      <c r="R724" t="s">
        <v>8321</v>
      </c>
      <c r="S724" s="15">
        <f t="shared" si="59"/>
        <v>40977.805300925924</v>
      </c>
      <c r="T724" s="15">
        <f t="shared" si="60"/>
        <v>41007.76363425926</v>
      </c>
      <c r="U724">
        <f t="shared" si="61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1" t="s">
        <v>8320</v>
      </c>
      <c r="R725" t="s">
        <v>8321</v>
      </c>
      <c r="S725" s="15">
        <f t="shared" si="59"/>
        <v>42184.816539351858</v>
      </c>
      <c r="T725" s="15">
        <f t="shared" si="60"/>
        <v>42215.165972222225</v>
      </c>
      <c r="U725">
        <f t="shared" si="61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1" t="s">
        <v>8320</v>
      </c>
      <c r="R726" t="s">
        <v>8321</v>
      </c>
      <c r="S726" s="15">
        <f t="shared" si="59"/>
        <v>40694.638460648144</v>
      </c>
      <c r="T726" s="15">
        <f t="shared" si="60"/>
        <v>40724.638460648144</v>
      </c>
      <c r="U726">
        <f t="shared" si="61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1" t="s">
        <v>8320</v>
      </c>
      <c r="R727" t="s">
        <v>8321</v>
      </c>
      <c r="S727" s="15">
        <f t="shared" si="59"/>
        <v>42321.626296296294</v>
      </c>
      <c r="T727" s="15">
        <f t="shared" si="60"/>
        <v>42351.626296296294</v>
      </c>
      <c r="U727">
        <f t="shared" si="61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1" t="s">
        <v>8320</v>
      </c>
      <c r="R728" t="s">
        <v>8321</v>
      </c>
      <c r="S728" s="15">
        <f t="shared" si="59"/>
        <v>41346.042673611111</v>
      </c>
      <c r="T728" s="15">
        <f t="shared" si="60"/>
        <v>41376.042673611111</v>
      </c>
      <c r="U728">
        <f t="shared" si="61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1" t="s">
        <v>8320</v>
      </c>
      <c r="R729" t="s">
        <v>8321</v>
      </c>
      <c r="S729" s="15">
        <f t="shared" si="59"/>
        <v>41247.020243055551</v>
      </c>
      <c r="T729" s="15">
        <f t="shared" si="60"/>
        <v>41288.888888888891</v>
      </c>
      <c r="U729">
        <f t="shared" si="61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1" t="s">
        <v>8320</v>
      </c>
      <c r="R730" t="s">
        <v>8321</v>
      </c>
      <c r="S730" s="15">
        <f t="shared" si="59"/>
        <v>40731.837465277778</v>
      </c>
      <c r="T730" s="15">
        <f t="shared" si="60"/>
        <v>40776.837465277778</v>
      </c>
      <c r="U730">
        <f t="shared" si="61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1" t="s">
        <v>8320</v>
      </c>
      <c r="R731" t="s">
        <v>8321</v>
      </c>
      <c r="S731" s="15">
        <f t="shared" si="59"/>
        <v>41111.185891203706</v>
      </c>
      <c r="T731" s="15">
        <f t="shared" si="60"/>
        <v>41171.185891203706</v>
      </c>
      <c r="U731">
        <f t="shared" si="61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1" t="s">
        <v>8320</v>
      </c>
      <c r="R732" t="s">
        <v>8321</v>
      </c>
      <c r="S732" s="15">
        <f t="shared" si="59"/>
        <v>40854.745266203703</v>
      </c>
      <c r="T732" s="15">
        <f t="shared" si="60"/>
        <v>40884.745266203703</v>
      </c>
      <c r="U732">
        <f t="shared" si="61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1" t="s">
        <v>8320</v>
      </c>
      <c r="R733" t="s">
        <v>8321</v>
      </c>
      <c r="S733" s="15">
        <f t="shared" si="59"/>
        <v>40879.795682870368</v>
      </c>
      <c r="T733" s="15">
        <f t="shared" si="60"/>
        <v>40930.25</v>
      </c>
      <c r="U733">
        <f t="shared" si="61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1" t="s">
        <v>8320</v>
      </c>
      <c r="R734" t="s">
        <v>8321</v>
      </c>
      <c r="S734" s="15">
        <f t="shared" si="59"/>
        <v>41486.424317129626</v>
      </c>
      <c r="T734" s="15">
        <f t="shared" si="60"/>
        <v>41546.424317129626</v>
      </c>
      <c r="U734">
        <f t="shared" si="61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1" t="s">
        <v>8320</v>
      </c>
      <c r="R735" t="s">
        <v>8321</v>
      </c>
      <c r="S735" s="15">
        <f t="shared" si="59"/>
        <v>41598.420046296298</v>
      </c>
      <c r="T735" s="15">
        <f t="shared" si="60"/>
        <v>41628.420046296298</v>
      </c>
      <c r="U735">
        <f t="shared" si="61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1" t="s">
        <v>8320</v>
      </c>
      <c r="R736" t="s">
        <v>8321</v>
      </c>
      <c r="S736" s="15">
        <f t="shared" si="59"/>
        <v>42102.164583333331</v>
      </c>
      <c r="T736" s="15">
        <f t="shared" si="60"/>
        <v>42133.208333333328</v>
      </c>
      <c r="U736">
        <f t="shared" si="61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1" t="s">
        <v>8320</v>
      </c>
      <c r="R737" t="s">
        <v>8321</v>
      </c>
      <c r="S737" s="15">
        <f t="shared" si="59"/>
        <v>41946.029467592591</v>
      </c>
      <c r="T737" s="15">
        <f t="shared" si="60"/>
        <v>41977.027083333334</v>
      </c>
      <c r="U737">
        <f t="shared" si="61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1" t="s">
        <v>8320</v>
      </c>
      <c r="R738" t="s">
        <v>8321</v>
      </c>
      <c r="S738" s="15">
        <f t="shared" si="59"/>
        <v>41579.734259259261</v>
      </c>
      <c r="T738" s="15">
        <f t="shared" si="60"/>
        <v>41599.207638888889</v>
      </c>
      <c r="U738">
        <f t="shared" si="61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1" t="s">
        <v>8320</v>
      </c>
      <c r="R739" t="s">
        <v>8321</v>
      </c>
      <c r="S739" s="15">
        <f t="shared" si="59"/>
        <v>41667.275312500002</v>
      </c>
      <c r="T739" s="15">
        <f t="shared" si="60"/>
        <v>41684.833333333336</v>
      </c>
      <c r="U739">
        <f t="shared" si="61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1" t="s">
        <v>8320</v>
      </c>
      <c r="R740" t="s">
        <v>8321</v>
      </c>
      <c r="S740" s="15">
        <f t="shared" si="59"/>
        <v>41943.604097222218</v>
      </c>
      <c r="T740" s="15">
        <f t="shared" si="60"/>
        <v>41974.207638888889</v>
      </c>
      <c r="U740">
        <f t="shared" si="61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1" t="s">
        <v>8320</v>
      </c>
      <c r="R741" t="s">
        <v>8321</v>
      </c>
      <c r="S741" s="15">
        <f t="shared" si="59"/>
        <v>41829.502650462964</v>
      </c>
      <c r="T741" s="15">
        <f t="shared" si="60"/>
        <v>41862.502650462964</v>
      </c>
      <c r="U741">
        <f t="shared" si="61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1" t="s">
        <v>8320</v>
      </c>
      <c r="R742" t="s">
        <v>8321</v>
      </c>
      <c r="S742" s="15">
        <f t="shared" si="59"/>
        <v>42162.146782407406</v>
      </c>
      <c r="T742" s="15">
        <f t="shared" si="60"/>
        <v>42176.146782407406</v>
      </c>
      <c r="U742">
        <f t="shared" si="61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1" t="s">
        <v>8320</v>
      </c>
      <c r="R743" t="s">
        <v>8321</v>
      </c>
      <c r="S743" s="15">
        <f t="shared" si="59"/>
        <v>41401.648217592592</v>
      </c>
      <c r="T743" s="15">
        <f t="shared" si="60"/>
        <v>41436.648217592592</v>
      </c>
      <c r="U743">
        <f t="shared" si="61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1" t="s">
        <v>8320</v>
      </c>
      <c r="R744" t="s">
        <v>8321</v>
      </c>
      <c r="S744" s="15">
        <f t="shared" si="59"/>
        <v>41689.917962962965</v>
      </c>
      <c r="T744" s="15">
        <f t="shared" si="60"/>
        <v>41719.876296296294</v>
      </c>
      <c r="U744">
        <f t="shared" si="61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1" t="s">
        <v>8320</v>
      </c>
      <c r="R745" t="s">
        <v>8321</v>
      </c>
      <c r="S745" s="15">
        <f t="shared" si="59"/>
        <v>40990.709317129629</v>
      </c>
      <c r="T745" s="15">
        <f t="shared" si="60"/>
        <v>41015.875</v>
      </c>
      <c r="U745">
        <f t="shared" si="61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1" t="s">
        <v>8320</v>
      </c>
      <c r="R746" t="s">
        <v>8321</v>
      </c>
      <c r="S746" s="15">
        <f t="shared" si="59"/>
        <v>41226.95721064815</v>
      </c>
      <c r="T746" s="15">
        <f t="shared" si="60"/>
        <v>41256.95721064815</v>
      </c>
      <c r="U746">
        <f t="shared" si="61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1" t="s">
        <v>8320</v>
      </c>
      <c r="R747" t="s">
        <v>8321</v>
      </c>
      <c r="S747" s="15">
        <f t="shared" si="59"/>
        <v>41367.572280092594</v>
      </c>
      <c r="T747" s="15">
        <f t="shared" si="60"/>
        <v>41397.572280092594</v>
      </c>
      <c r="U747">
        <f t="shared" si="61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1" t="s">
        <v>8320</v>
      </c>
      <c r="R748" t="s">
        <v>8321</v>
      </c>
      <c r="S748" s="15">
        <f t="shared" si="59"/>
        <v>41157.042928240742</v>
      </c>
      <c r="T748" s="15">
        <f t="shared" si="60"/>
        <v>41175.165972222225</v>
      </c>
      <c r="U748">
        <f t="shared" si="61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1" t="s">
        <v>8320</v>
      </c>
      <c r="R749" t="s">
        <v>8321</v>
      </c>
      <c r="S749" s="15">
        <f t="shared" si="59"/>
        <v>41988.548831018517</v>
      </c>
      <c r="T749" s="15">
        <f t="shared" si="60"/>
        <v>42019.454166666663</v>
      </c>
      <c r="U749">
        <f t="shared" si="61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1" t="s">
        <v>8320</v>
      </c>
      <c r="R750" t="s">
        <v>8321</v>
      </c>
      <c r="S750" s="15">
        <f t="shared" si="59"/>
        <v>41831.846828703703</v>
      </c>
      <c r="T750" s="15">
        <f t="shared" si="60"/>
        <v>41861.846828703703</v>
      </c>
      <c r="U750">
        <f t="shared" si="61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1" t="s">
        <v>8320</v>
      </c>
      <c r="R751" t="s">
        <v>8321</v>
      </c>
      <c r="S751" s="15">
        <f t="shared" si="59"/>
        <v>42733.94131944445</v>
      </c>
      <c r="T751" s="15">
        <f t="shared" si="60"/>
        <v>42763.94131944445</v>
      </c>
      <c r="U751">
        <f t="shared" si="61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1" t="s">
        <v>8320</v>
      </c>
      <c r="R752" t="s">
        <v>8321</v>
      </c>
      <c r="S752" s="15">
        <f t="shared" si="59"/>
        <v>41299.878148148149</v>
      </c>
      <c r="T752" s="15">
        <f t="shared" si="60"/>
        <v>41329.878148148149</v>
      </c>
      <c r="U752">
        <f t="shared" si="61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1" t="s">
        <v>8320</v>
      </c>
      <c r="R753" t="s">
        <v>8321</v>
      </c>
      <c r="S753" s="15">
        <f t="shared" si="59"/>
        <v>40713.630497685182</v>
      </c>
      <c r="T753" s="15">
        <f t="shared" si="60"/>
        <v>40759.630497685182</v>
      </c>
      <c r="U753">
        <f t="shared" si="61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1" t="s">
        <v>8320</v>
      </c>
      <c r="R754" t="s">
        <v>8321</v>
      </c>
      <c r="S754" s="15">
        <f t="shared" si="59"/>
        <v>42639.421493055561</v>
      </c>
      <c r="T754" s="15">
        <f t="shared" si="60"/>
        <v>42659.458333333328</v>
      </c>
      <c r="U754">
        <f t="shared" si="61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1" t="s">
        <v>8320</v>
      </c>
      <c r="R755" t="s">
        <v>8321</v>
      </c>
      <c r="S755" s="15">
        <f t="shared" si="59"/>
        <v>42019.590173611112</v>
      </c>
      <c r="T755" s="15">
        <f t="shared" si="60"/>
        <v>42049.590173611112</v>
      </c>
      <c r="U755">
        <f t="shared" si="61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1" t="s">
        <v>8320</v>
      </c>
      <c r="R756" t="s">
        <v>8321</v>
      </c>
      <c r="S756" s="15">
        <f t="shared" si="59"/>
        <v>41249.749085648145</v>
      </c>
      <c r="T756" s="15">
        <f t="shared" si="60"/>
        <v>41279.749085648145</v>
      </c>
      <c r="U756">
        <f t="shared" si="61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1" t="s">
        <v>8320</v>
      </c>
      <c r="R757" t="s">
        <v>8321</v>
      </c>
      <c r="S757" s="15">
        <f t="shared" si="59"/>
        <v>41383.605057870373</v>
      </c>
      <c r="T757" s="15">
        <f t="shared" si="60"/>
        <v>41414.02847222222</v>
      </c>
      <c r="U757">
        <f t="shared" si="61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1" t="s">
        <v>8320</v>
      </c>
      <c r="R758" t="s">
        <v>8321</v>
      </c>
      <c r="S758" s="15">
        <f t="shared" si="59"/>
        <v>40590.766886574071</v>
      </c>
      <c r="T758" s="15">
        <f t="shared" si="60"/>
        <v>40651.725219907406</v>
      </c>
      <c r="U758">
        <f t="shared" si="61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1" t="s">
        <v>8320</v>
      </c>
      <c r="R759" t="s">
        <v>8321</v>
      </c>
      <c r="S759" s="15">
        <f t="shared" si="59"/>
        <v>41235.054560185185</v>
      </c>
      <c r="T759" s="15">
        <f t="shared" si="60"/>
        <v>41249.054560185185</v>
      </c>
      <c r="U759">
        <f t="shared" si="61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1" t="s">
        <v>8320</v>
      </c>
      <c r="R760" t="s">
        <v>8321</v>
      </c>
      <c r="S760" s="15">
        <f t="shared" si="59"/>
        <v>40429.836435185185</v>
      </c>
      <c r="T760" s="15">
        <f t="shared" si="60"/>
        <v>40459.836435185185</v>
      </c>
      <c r="U760">
        <f t="shared" si="61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1" t="s">
        <v>8320</v>
      </c>
      <c r="R761" t="s">
        <v>8321</v>
      </c>
      <c r="S761" s="15">
        <f t="shared" si="59"/>
        <v>41789.330312500002</v>
      </c>
      <c r="T761" s="15">
        <f t="shared" si="60"/>
        <v>41829.330312500002</v>
      </c>
      <c r="U761">
        <f t="shared" si="61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8"/>
        <v>0</v>
      </c>
      <c r="Q762" s="11" t="s">
        <v>8320</v>
      </c>
      <c r="R762" t="s">
        <v>8322</v>
      </c>
      <c r="S762" s="15">
        <f t="shared" si="59"/>
        <v>42670.764039351852</v>
      </c>
      <c r="T762" s="15">
        <f t="shared" si="60"/>
        <v>42700.805706018517</v>
      </c>
      <c r="U762">
        <f t="shared" si="61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8"/>
        <v>39.17</v>
      </c>
      <c r="Q763" s="11" t="s">
        <v>8320</v>
      </c>
      <c r="R763" t="s">
        <v>8322</v>
      </c>
      <c r="S763" s="15">
        <f t="shared" si="59"/>
        <v>41642.751458333332</v>
      </c>
      <c r="T763" s="15">
        <f t="shared" si="60"/>
        <v>41672.751458333332</v>
      </c>
      <c r="U763">
        <f t="shared" si="61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8"/>
        <v>0</v>
      </c>
      <c r="Q764" s="11" t="s">
        <v>8320</v>
      </c>
      <c r="R764" t="s">
        <v>8322</v>
      </c>
      <c r="S764" s="15">
        <f t="shared" si="59"/>
        <v>42690.858449074076</v>
      </c>
      <c r="T764" s="15">
        <f t="shared" si="60"/>
        <v>42708.25</v>
      </c>
      <c r="U764">
        <f t="shared" si="61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8"/>
        <v>5</v>
      </c>
      <c r="Q765" s="11" t="s">
        <v>8320</v>
      </c>
      <c r="R765" t="s">
        <v>8322</v>
      </c>
      <c r="S765" s="15">
        <f t="shared" si="59"/>
        <v>41471.446851851848</v>
      </c>
      <c r="T765" s="15">
        <f t="shared" si="60"/>
        <v>41501.446851851848</v>
      </c>
      <c r="U765">
        <f t="shared" si="61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58"/>
        <v>0</v>
      </c>
      <c r="Q766" s="11" t="s">
        <v>8320</v>
      </c>
      <c r="R766" t="s">
        <v>8322</v>
      </c>
      <c r="S766" s="15">
        <f t="shared" si="59"/>
        <v>42227.173159722224</v>
      </c>
      <c r="T766" s="15">
        <f t="shared" si="60"/>
        <v>42257.173159722224</v>
      </c>
      <c r="U766">
        <f t="shared" si="61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8"/>
        <v>57.3</v>
      </c>
      <c r="Q767" s="11" t="s">
        <v>8320</v>
      </c>
      <c r="R767" t="s">
        <v>8322</v>
      </c>
      <c r="S767" s="15">
        <f t="shared" si="59"/>
        <v>41901.542638888888</v>
      </c>
      <c r="T767" s="15">
        <f t="shared" si="60"/>
        <v>41931.542638888888</v>
      </c>
      <c r="U767">
        <f t="shared" si="61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58"/>
        <v>0</v>
      </c>
      <c r="Q768" s="11" t="s">
        <v>8320</v>
      </c>
      <c r="R768" t="s">
        <v>8322</v>
      </c>
      <c r="S768" s="15">
        <f t="shared" si="59"/>
        <v>42021.783368055556</v>
      </c>
      <c r="T768" s="15">
        <f t="shared" si="60"/>
        <v>42051.783368055556</v>
      </c>
      <c r="U768">
        <f t="shared" si="61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8"/>
        <v>59</v>
      </c>
      <c r="Q769" s="11" t="s">
        <v>8320</v>
      </c>
      <c r="R769" t="s">
        <v>8322</v>
      </c>
      <c r="S769" s="15">
        <f t="shared" si="59"/>
        <v>42115.143634259264</v>
      </c>
      <c r="T769" s="15">
        <f t="shared" si="60"/>
        <v>42145.143634259264</v>
      </c>
      <c r="U769">
        <f t="shared" si="61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7"/>
        <v>0</v>
      </c>
      <c r="P770">
        <f t="shared" si="58"/>
        <v>0</v>
      </c>
      <c r="Q770" s="11" t="s">
        <v>8320</v>
      </c>
      <c r="R770" t="s">
        <v>8322</v>
      </c>
      <c r="S770" s="15">
        <f t="shared" si="59"/>
        <v>41594.207060185188</v>
      </c>
      <c r="T770" s="15">
        <f t="shared" si="60"/>
        <v>41624.207060185188</v>
      </c>
      <c r="U770">
        <f t="shared" si="61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2">ROUND(E771/D771*100,0)</f>
        <v>41</v>
      </c>
      <c r="P771">
        <f t="shared" ref="P771:P834" si="63">IFERROR(ROUND(E771/L771,2),0)</f>
        <v>31.85</v>
      </c>
      <c r="Q771" s="11" t="s">
        <v>8320</v>
      </c>
      <c r="R771" t="s">
        <v>8322</v>
      </c>
      <c r="S771" s="15">
        <f t="shared" ref="S771:S834" si="64">(((J771/60)/60)/24)+DATE(1970,1,1)</f>
        <v>41604.996458333335</v>
      </c>
      <c r="T771" s="15">
        <f t="shared" ref="T771:T834" si="65">(((I771/60)/60)/24+DATE(1970,1,1))</f>
        <v>41634.996458333335</v>
      </c>
      <c r="U771">
        <f t="shared" ref="U771:U834" si="66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3"/>
        <v>0</v>
      </c>
      <c r="Q772" s="11" t="s">
        <v>8320</v>
      </c>
      <c r="R772" t="s">
        <v>8322</v>
      </c>
      <c r="S772" s="15">
        <f t="shared" si="64"/>
        <v>41289.999641203707</v>
      </c>
      <c r="T772" s="15">
        <f t="shared" si="65"/>
        <v>41329.999641203707</v>
      </c>
      <c r="U772">
        <f t="shared" si="66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11" t="s">
        <v>8320</v>
      </c>
      <c r="R773" t="s">
        <v>8322</v>
      </c>
      <c r="S773" s="15">
        <f t="shared" si="64"/>
        <v>42349.824097222227</v>
      </c>
      <c r="T773" s="15">
        <f t="shared" si="65"/>
        <v>42399.824097222227</v>
      </c>
      <c r="U773">
        <f t="shared" si="66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11" t="s">
        <v>8320</v>
      </c>
      <c r="R774" t="s">
        <v>8322</v>
      </c>
      <c r="S774" s="15">
        <f t="shared" si="64"/>
        <v>40068.056932870371</v>
      </c>
      <c r="T774" s="15">
        <f t="shared" si="65"/>
        <v>40118.165972222225</v>
      </c>
      <c r="U774">
        <f t="shared" si="66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11" t="s">
        <v>8320</v>
      </c>
      <c r="R775" t="s">
        <v>8322</v>
      </c>
      <c r="S775" s="15">
        <f t="shared" si="64"/>
        <v>42100.735937499994</v>
      </c>
      <c r="T775" s="15">
        <f t="shared" si="65"/>
        <v>42134.959027777775</v>
      </c>
      <c r="U775">
        <f t="shared" si="66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11" t="s">
        <v>8320</v>
      </c>
      <c r="R776" t="s">
        <v>8322</v>
      </c>
      <c r="S776" s="15">
        <f t="shared" si="64"/>
        <v>41663.780300925922</v>
      </c>
      <c r="T776" s="15">
        <f t="shared" si="65"/>
        <v>41693.780300925922</v>
      </c>
      <c r="U776">
        <f t="shared" si="66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11" t="s">
        <v>8320</v>
      </c>
      <c r="R777" t="s">
        <v>8322</v>
      </c>
      <c r="S777" s="15">
        <f t="shared" si="64"/>
        <v>40863.060127314813</v>
      </c>
      <c r="T777" s="15">
        <f t="shared" si="65"/>
        <v>40893.060127314813</v>
      </c>
      <c r="U777">
        <f t="shared" si="66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3"/>
        <v>63.12</v>
      </c>
      <c r="Q778" s="11" t="s">
        <v>8320</v>
      </c>
      <c r="R778" t="s">
        <v>8322</v>
      </c>
      <c r="S778" s="15">
        <f t="shared" si="64"/>
        <v>42250.685706018514</v>
      </c>
      <c r="T778" s="15">
        <f t="shared" si="65"/>
        <v>42288.208333333328</v>
      </c>
      <c r="U778">
        <f t="shared" si="66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1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  <c r="U779">
        <f t="shared" si="66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1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  <c r="U780">
        <f t="shared" si="66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1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  <c r="U781">
        <f t="shared" si="66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1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  <c r="U782">
        <f t="shared" si="66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1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  <c r="U783">
        <f t="shared" si="66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1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  <c r="U784">
        <f t="shared" si="66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1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  <c r="U785">
        <f t="shared" si="66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1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  <c r="U786">
        <f t="shared" si="66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1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  <c r="U787">
        <f t="shared" si="66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1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  <c r="U788">
        <f t="shared" si="66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1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  <c r="U789">
        <f t="shared" si="66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1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  <c r="U790">
        <f t="shared" si="66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1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  <c r="U791">
        <f t="shared" si="66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1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  <c r="U792">
        <f t="shared" si="66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1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  <c r="U793">
        <f t="shared" si="66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1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  <c r="U794">
        <f t="shared" si="66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1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  <c r="U795">
        <f t="shared" si="66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1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  <c r="U796">
        <f t="shared" si="66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1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  <c r="U797">
        <f t="shared" si="66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1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  <c r="U798">
        <f t="shared" si="66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1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  <c r="U799">
        <f t="shared" si="66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1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  <c r="U800">
        <f t="shared" si="66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1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  <c r="U801">
        <f t="shared" si="66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1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  <c r="U802">
        <f t="shared" si="66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1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  <c r="U803">
        <f t="shared" si="66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1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  <c r="U804">
        <f t="shared" si="66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1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  <c r="U805">
        <f t="shared" si="66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1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  <c r="U806">
        <f t="shared" si="66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1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  <c r="U807">
        <f t="shared" si="66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1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  <c r="U808">
        <f t="shared" si="66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1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  <c r="U809">
        <f t="shared" si="66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1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  <c r="U810">
        <f t="shared" si="66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1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  <c r="U811">
        <f t="shared" si="66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1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  <c r="U812">
        <f t="shared" si="66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1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  <c r="U813">
        <f t="shared" si="66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1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  <c r="U814">
        <f t="shared" si="66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1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  <c r="U815">
        <f t="shared" si="66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1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  <c r="U816">
        <f t="shared" si="66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1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  <c r="U817">
        <f t="shared" si="66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1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  <c r="U818">
        <f t="shared" si="66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1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  <c r="U819">
        <f t="shared" si="66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1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  <c r="U820">
        <f t="shared" si="66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1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  <c r="U821">
        <f t="shared" si="66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1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  <c r="U822">
        <f t="shared" si="66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1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  <c r="U823">
        <f t="shared" si="66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1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  <c r="U824">
        <f t="shared" si="66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1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  <c r="U825">
        <f t="shared" si="66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1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  <c r="U826">
        <f t="shared" si="66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3"/>
        <v>126.81</v>
      </c>
      <c r="Q827" s="11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  <c r="U827">
        <f t="shared" si="66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3"/>
        <v>113.88</v>
      </c>
      <c r="Q828" s="11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  <c r="U828">
        <f t="shared" si="66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3"/>
        <v>28.18</v>
      </c>
      <c r="Q829" s="11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  <c r="U829">
        <f t="shared" si="66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3"/>
        <v>36.61</v>
      </c>
      <c r="Q830" s="11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  <c r="U830">
        <f t="shared" si="66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3"/>
        <v>32.5</v>
      </c>
      <c r="Q831" s="11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  <c r="U831">
        <f t="shared" si="66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3"/>
        <v>60.66</v>
      </c>
      <c r="Q832" s="11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  <c r="U832">
        <f t="shared" si="66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3"/>
        <v>175</v>
      </c>
      <c r="Q833" s="11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  <c r="U833">
        <f t="shared" si="66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2"/>
        <v>101</v>
      </c>
      <c r="P834">
        <f t="shared" si="63"/>
        <v>97.99</v>
      </c>
      <c r="Q834" s="11" t="s">
        <v>8323</v>
      </c>
      <c r="R834" t="s">
        <v>8324</v>
      </c>
      <c r="S834" s="15">
        <f t="shared" si="64"/>
        <v>40869.675173611111</v>
      </c>
      <c r="T834" s="15">
        <f t="shared" si="65"/>
        <v>40929.342361111114</v>
      </c>
      <c r="U834">
        <f t="shared" si="66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7">ROUND(E835/D835*100,0)</f>
        <v>102</v>
      </c>
      <c r="P835">
        <f t="shared" ref="P835:P898" si="68">IFERROR(ROUND(E835/L835,2),0)</f>
        <v>148.78</v>
      </c>
      <c r="Q835" s="11" t="s">
        <v>8323</v>
      </c>
      <c r="R835" t="s">
        <v>8324</v>
      </c>
      <c r="S835" s="15">
        <f t="shared" ref="S835:S898" si="69">(((J835/60)/60)/24)+DATE(1970,1,1)</f>
        <v>41718.878182870372</v>
      </c>
      <c r="T835" s="15">
        <f t="shared" ref="T835:T898" si="70">(((I835/60)/60)/24+DATE(1970,1,1))</f>
        <v>41748.878182870372</v>
      </c>
      <c r="U835">
        <f t="shared" ref="U835:U898" si="71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11" t="s">
        <v>8323</v>
      </c>
      <c r="R836" t="s">
        <v>8324</v>
      </c>
      <c r="S836" s="15">
        <f t="shared" si="69"/>
        <v>41422.822824074072</v>
      </c>
      <c r="T836" s="15">
        <f t="shared" si="70"/>
        <v>41456.165972222225</v>
      </c>
      <c r="U836">
        <f t="shared" si="71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11" t="s">
        <v>8323</v>
      </c>
      <c r="R837" t="s">
        <v>8324</v>
      </c>
      <c r="S837" s="15">
        <f t="shared" si="69"/>
        <v>41005.45784722222</v>
      </c>
      <c r="T837" s="15">
        <f t="shared" si="70"/>
        <v>41048.125</v>
      </c>
      <c r="U837">
        <f t="shared" si="71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11" t="s">
        <v>8323</v>
      </c>
      <c r="R838" t="s">
        <v>8324</v>
      </c>
      <c r="S838" s="15">
        <f t="shared" si="69"/>
        <v>41524.056921296295</v>
      </c>
      <c r="T838" s="15">
        <f t="shared" si="70"/>
        <v>41554.056921296295</v>
      </c>
      <c r="U838">
        <f t="shared" si="71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11" t="s">
        <v>8323</v>
      </c>
      <c r="R839" t="s">
        <v>8324</v>
      </c>
      <c r="S839" s="15">
        <f t="shared" si="69"/>
        <v>41730.998402777775</v>
      </c>
      <c r="T839" s="15">
        <f t="shared" si="70"/>
        <v>41760.998402777775</v>
      </c>
      <c r="U839">
        <f t="shared" si="71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11" t="s">
        <v>8323</v>
      </c>
      <c r="R840" t="s">
        <v>8324</v>
      </c>
      <c r="S840" s="15">
        <f t="shared" si="69"/>
        <v>40895.897974537038</v>
      </c>
      <c r="T840" s="15">
        <f t="shared" si="70"/>
        <v>40925.897974537038</v>
      </c>
      <c r="U840">
        <f t="shared" si="71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11" t="s">
        <v>8323</v>
      </c>
      <c r="R841" t="s">
        <v>8324</v>
      </c>
      <c r="S841" s="15">
        <f t="shared" si="69"/>
        <v>41144.763379629629</v>
      </c>
      <c r="T841" s="15">
        <f t="shared" si="70"/>
        <v>41174.763379629629</v>
      </c>
      <c r="U841">
        <f t="shared" si="71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8"/>
        <v>63.38</v>
      </c>
      <c r="Q842" s="11" t="s">
        <v>8323</v>
      </c>
      <c r="R842" t="s">
        <v>8325</v>
      </c>
      <c r="S842" s="15">
        <f t="shared" si="69"/>
        <v>42607.226701388892</v>
      </c>
      <c r="T842" s="15">
        <f t="shared" si="70"/>
        <v>42637.226701388892</v>
      </c>
      <c r="U842">
        <f t="shared" si="71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8"/>
        <v>53.89</v>
      </c>
      <c r="Q843" s="11" t="s">
        <v>8323</v>
      </c>
      <c r="R843" t="s">
        <v>8325</v>
      </c>
      <c r="S843" s="15">
        <f t="shared" si="69"/>
        <v>41923.838692129626</v>
      </c>
      <c r="T843" s="15">
        <f t="shared" si="70"/>
        <v>41953.88035879629</v>
      </c>
      <c r="U843">
        <f t="shared" si="71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8"/>
        <v>66.87</v>
      </c>
      <c r="Q844" s="11" t="s">
        <v>8323</v>
      </c>
      <c r="R844" t="s">
        <v>8325</v>
      </c>
      <c r="S844" s="15">
        <f t="shared" si="69"/>
        <v>41526.592395833337</v>
      </c>
      <c r="T844" s="15">
        <f t="shared" si="70"/>
        <v>41561.165972222225</v>
      </c>
      <c r="U844">
        <f t="shared" si="71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1" t="s">
        <v>8323</v>
      </c>
      <c r="R845" t="s">
        <v>8325</v>
      </c>
      <c r="S845" s="15">
        <f t="shared" si="69"/>
        <v>42695.257870370369</v>
      </c>
      <c r="T845" s="15">
        <f t="shared" si="70"/>
        <v>42712.333333333328</v>
      </c>
      <c r="U845">
        <f t="shared" si="71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8"/>
        <v>36.630000000000003</v>
      </c>
      <c r="Q846" s="11" t="s">
        <v>8323</v>
      </c>
      <c r="R846" t="s">
        <v>8325</v>
      </c>
      <c r="S846" s="15">
        <f t="shared" si="69"/>
        <v>41905.684629629628</v>
      </c>
      <c r="T846" s="15">
        <f t="shared" si="70"/>
        <v>41944.207638888889</v>
      </c>
      <c r="U846">
        <f t="shared" si="71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8"/>
        <v>34.01</v>
      </c>
      <c r="Q847" s="11" t="s">
        <v>8323</v>
      </c>
      <c r="R847" t="s">
        <v>8325</v>
      </c>
      <c r="S847" s="15">
        <f t="shared" si="69"/>
        <v>42578.205972222218</v>
      </c>
      <c r="T847" s="15">
        <f t="shared" si="70"/>
        <v>42618.165972222225</v>
      </c>
      <c r="U847">
        <f t="shared" si="71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8"/>
        <v>28.55</v>
      </c>
      <c r="Q848" s="11" t="s">
        <v>8323</v>
      </c>
      <c r="R848" t="s">
        <v>8325</v>
      </c>
      <c r="S848" s="15">
        <f t="shared" si="69"/>
        <v>41694.391840277778</v>
      </c>
      <c r="T848" s="15">
        <f t="shared" si="70"/>
        <v>41708.583333333336</v>
      </c>
      <c r="U848">
        <f t="shared" si="71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8"/>
        <v>10</v>
      </c>
      <c r="Q849" s="11" t="s">
        <v>8323</v>
      </c>
      <c r="R849" t="s">
        <v>8325</v>
      </c>
      <c r="S849" s="15">
        <f t="shared" si="69"/>
        <v>42165.79833333334</v>
      </c>
      <c r="T849" s="15">
        <f t="shared" si="70"/>
        <v>42195.79833333334</v>
      </c>
      <c r="U849">
        <f t="shared" si="71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8"/>
        <v>18.75</v>
      </c>
      <c r="Q850" s="11" t="s">
        <v>8323</v>
      </c>
      <c r="R850" t="s">
        <v>8325</v>
      </c>
      <c r="S850" s="15">
        <f t="shared" si="69"/>
        <v>42078.792048611111</v>
      </c>
      <c r="T850" s="15">
        <f t="shared" si="70"/>
        <v>42108.792048611111</v>
      </c>
      <c r="U850">
        <f t="shared" si="71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8"/>
        <v>41.7</v>
      </c>
      <c r="Q851" s="11" t="s">
        <v>8323</v>
      </c>
      <c r="R851" t="s">
        <v>8325</v>
      </c>
      <c r="S851" s="15">
        <f t="shared" si="69"/>
        <v>42051.148888888885</v>
      </c>
      <c r="T851" s="15">
        <f t="shared" si="70"/>
        <v>42079.107222222221</v>
      </c>
      <c r="U851">
        <f t="shared" si="71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8"/>
        <v>46.67</v>
      </c>
      <c r="Q852" s="11" t="s">
        <v>8323</v>
      </c>
      <c r="R852" t="s">
        <v>8325</v>
      </c>
      <c r="S852" s="15">
        <f t="shared" si="69"/>
        <v>42452.827743055561</v>
      </c>
      <c r="T852" s="15">
        <f t="shared" si="70"/>
        <v>42485.207638888889</v>
      </c>
      <c r="U852">
        <f t="shared" si="71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8"/>
        <v>37.270000000000003</v>
      </c>
      <c r="Q853" s="11" t="s">
        <v>8323</v>
      </c>
      <c r="R853" t="s">
        <v>8325</v>
      </c>
      <c r="S853" s="15">
        <f t="shared" si="69"/>
        <v>42522.880243055552</v>
      </c>
      <c r="T853" s="15">
        <f t="shared" si="70"/>
        <v>42582.822916666672</v>
      </c>
      <c r="U853">
        <f t="shared" si="71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8"/>
        <v>59.26</v>
      </c>
      <c r="Q854" s="11" t="s">
        <v>8323</v>
      </c>
      <c r="R854" t="s">
        <v>8325</v>
      </c>
      <c r="S854" s="15">
        <f t="shared" si="69"/>
        <v>42656.805497685185</v>
      </c>
      <c r="T854" s="15">
        <f t="shared" si="70"/>
        <v>42667.875</v>
      </c>
      <c r="U854">
        <f t="shared" si="71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8"/>
        <v>30</v>
      </c>
      <c r="Q855" s="11" t="s">
        <v>8323</v>
      </c>
      <c r="R855" t="s">
        <v>8325</v>
      </c>
      <c r="S855" s="15">
        <f t="shared" si="69"/>
        <v>42021.832280092596</v>
      </c>
      <c r="T855" s="15">
        <f t="shared" si="70"/>
        <v>42051.832280092596</v>
      </c>
      <c r="U855">
        <f t="shared" si="71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8"/>
        <v>65.86</v>
      </c>
      <c r="Q856" s="11" t="s">
        <v>8323</v>
      </c>
      <c r="R856" t="s">
        <v>8325</v>
      </c>
      <c r="S856" s="15">
        <f t="shared" si="69"/>
        <v>42702.212337962963</v>
      </c>
      <c r="T856" s="15">
        <f t="shared" si="70"/>
        <v>42732.212337962963</v>
      </c>
      <c r="U856">
        <f t="shared" si="71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8"/>
        <v>31.91</v>
      </c>
      <c r="Q857" s="11" t="s">
        <v>8323</v>
      </c>
      <c r="R857" t="s">
        <v>8325</v>
      </c>
      <c r="S857" s="15">
        <f t="shared" si="69"/>
        <v>42545.125196759262</v>
      </c>
      <c r="T857" s="15">
        <f t="shared" si="70"/>
        <v>42575.125196759262</v>
      </c>
      <c r="U857">
        <f t="shared" si="71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8"/>
        <v>19.46</v>
      </c>
      <c r="Q858" s="11" t="s">
        <v>8323</v>
      </c>
      <c r="R858" t="s">
        <v>8325</v>
      </c>
      <c r="S858" s="15">
        <f t="shared" si="69"/>
        <v>42609.311990740738</v>
      </c>
      <c r="T858" s="15">
        <f t="shared" si="70"/>
        <v>42668.791666666672</v>
      </c>
      <c r="U858">
        <f t="shared" si="71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8"/>
        <v>50</v>
      </c>
      <c r="Q859" s="11" t="s">
        <v>8323</v>
      </c>
      <c r="R859" t="s">
        <v>8325</v>
      </c>
      <c r="S859" s="15">
        <f t="shared" si="69"/>
        <v>42291.581377314811</v>
      </c>
      <c r="T859" s="15">
        <f t="shared" si="70"/>
        <v>42333.623043981483</v>
      </c>
      <c r="U859">
        <f t="shared" si="71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8"/>
        <v>22.74</v>
      </c>
      <c r="Q860" s="11" t="s">
        <v>8323</v>
      </c>
      <c r="R860" t="s">
        <v>8325</v>
      </c>
      <c r="S860" s="15">
        <f t="shared" si="69"/>
        <v>42079.745578703703</v>
      </c>
      <c r="T860" s="15">
        <f t="shared" si="70"/>
        <v>42109.957638888889</v>
      </c>
      <c r="U860">
        <f t="shared" si="71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8"/>
        <v>42.72</v>
      </c>
      <c r="Q861" s="11" t="s">
        <v>8323</v>
      </c>
      <c r="R861" t="s">
        <v>8325</v>
      </c>
      <c r="S861" s="15">
        <f t="shared" si="69"/>
        <v>42128.820231481484</v>
      </c>
      <c r="T861" s="15">
        <f t="shared" si="70"/>
        <v>42159</v>
      </c>
      <c r="U861">
        <f t="shared" si="71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8"/>
        <v>52.92</v>
      </c>
      <c r="Q862" s="11" t="s">
        <v>8323</v>
      </c>
      <c r="R862" t="s">
        <v>8326</v>
      </c>
      <c r="S862" s="15">
        <f t="shared" si="69"/>
        <v>41570.482789351852</v>
      </c>
      <c r="T862" s="15">
        <f t="shared" si="70"/>
        <v>41600.524456018517</v>
      </c>
      <c r="U862">
        <f t="shared" si="71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8"/>
        <v>50.5</v>
      </c>
      <c r="Q863" s="11" t="s">
        <v>8323</v>
      </c>
      <c r="R863" t="s">
        <v>8326</v>
      </c>
      <c r="S863" s="15">
        <f t="shared" si="69"/>
        <v>42599.965324074074</v>
      </c>
      <c r="T863" s="15">
        <f t="shared" si="70"/>
        <v>42629.965324074074</v>
      </c>
      <c r="U863">
        <f t="shared" si="71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8"/>
        <v>42.5</v>
      </c>
      <c r="Q864" s="11" t="s">
        <v>8323</v>
      </c>
      <c r="R864" t="s">
        <v>8326</v>
      </c>
      <c r="S864" s="15">
        <f t="shared" si="69"/>
        <v>41559.5549537037</v>
      </c>
      <c r="T864" s="15">
        <f t="shared" si="70"/>
        <v>41589.596620370372</v>
      </c>
      <c r="U864">
        <f t="shared" si="71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8"/>
        <v>18</v>
      </c>
      <c r="Q865" s="11" t="s">
        <v>8323</v>
      </c>
      <c r="R865" t="s">
        <v>8326</v>
      </c>
      <c r="S865" s="15">
        <f t="shared" si="69"/>
        <v>40921.117662037039</v>
      </c>
      <c r="T865" s="15">
        <f t="shared" si="70"/>
        <v>40951.117662037039</v>
      </c>
      <c r="U865">
        <f t="shared" si="71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8"/>
        <v>34.18</v>
      </c>
      <c r="Q866" s="11" t="s">
        <v>8323</v>
      </c>
      <c r="R866" t="s">
        <v>8326</v>
      </c>
      <c r="S866" s="15">
        <f t="shared" si="69"/>
        <v>41541.106921296298</v>
      </c>
      <c r="T866" s="15">
        <f t="shared" si="70"/>
        <v>41563.415972222225</v>
      </c>
      <c r="U866">
        <f t="shared" si="71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8"/>
        <v>22.5</v>
      </c>
      <c r="Q867" s="11" t="s">
        <v>8323</v>
      </c>
      <c r="R867" t="s">
        <v>8326</v>
      </c>
      <c r="S867" s="15">
        <f t="shared" si="69"/>
        <v>41230.77311342593</v>
      </c>
      <c r="T867" s="15">
        <f t="shared" si="70"/>
        <v>41290.77311342593</v>
      </c>
      <c r="U867">
        <f t="shared" si="71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8"/>
        <v>58.18</v>
      </c>
      <c r="Q868" s="11" t="s">
        <v>8323</v>
      </c>
      <c r="R868" t="s">
        <v>8326</v>
      </c>
      <c r="S868" s="15">
        <f t="shared" si="69"/>
        <v>42025.637939814813</v>
      </c>
      <c r="T868" s="15">
        <f t="shared" si="70"/>
        <v>42063.631944444445</v>
      </c>
      <c r="U868">
        <f t="shared" si="71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8"/>
        <v>109.18</v>
      </c>
      <c r="Q869" s="11" t="s">
        <v>8323</v>
      </c>
      <c r="R869" t="s">
        <v>8326</v>
      </c>
      <c r="S869" s="15">
        <f t="shared" si="69"/>
        <v>40088.105393518519</v>
      </c>
      <c r="T869" s="15">
        <f t="shared" si="70"/>
        <v>40148.207638888889</v>
      </c>
      <c r="U869">
        <f t="shared" si="71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8"/>
        <v>50</v>
      </c>
      <c r="Q870" s="11" t="s">
        <v>8323</v>
      </c>
      <c r="R870" t="s">
        <v>8326</v>
      </c>
      <c r="S870" s="15">
        <f t="shared" si="69"/>
        <v>41616.027754629627</v>
      </c>
      <c r="T870" s="15">
        <f t="shared" si="70"/>
        <v>41646.027754629627</v>
      </c>
      <c r="U870">
        <f t="shared" si="71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8"/>
        <v>346.67</v>
      </c>
      <c r="Q871" s="11" t="s">
        <v>8323</v>
      </c>
      <c r="R871" t="s">
        <v>8326</v>
      </c>
      <c r="S871" s="15">
        <f t="shared" si="69"/>
        <v>41342.845567129632</v>
      </c>
      <c r="T871" s="15">
        <f t="shared" si="70"/>
        <v>41372.803900462961</v>
      </c>
      <c r="U871">
        <f t="shared" si="71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8"/>
        <v>12.4</v>
      </c>
      <c r="Q872" s="11" t="s">
        <v>8323</v>
      </c>
      <c r="R872" t="s">
        <v>8326</v>
      </c>
      <c r="S872" s="15">
        <f t="shared" si="69"/>
        <v>41488.022256944445</v>
      </c>
      <c r="T872" s="15">
        <f t="shared" si="70"/>
        <v>41518.022256944445</v>
      </c>
      <c r="U872">
        <f t="shared" si="71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8"/>
        <v>27.08</v>
      </c>
      <c r="Q873" s="11" t="s">
        <v>8323</v>
      </c>
      <c r="R873" t="s">
        <v>8326</v>
      </c>
      <c r="S873" s="15">
        <f t="shared" si="69"/>
        <v>41577.561284722222</v>
      </c>
      <c r="T873" s="15">
        <f t="shared" si="70"/>
        <v>41607.602951388886</v>
      </c>
      <c r="U873">
        <f t="shared" si="71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8"/>
        <v>32.5</v>
      </c>
      <c r="Q874" s="11" t="s">
        <v>8323</v>
      </c>
      <c r="R874" t="s">
        <v>8326</v>
      </c>
      <c r="S874" s="15">
        <f t="shared" si="69"/>
        <v>40567.825543981482</v>
      </c>
      <c r="T874" s="15">
        <f t="shared" si="70"/>
        <v>40612.825543981482</v>
      </c>
      <c r="U874">
        <f t="shared" si="71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8"/>
        <v>9</v>
      </c>
      <c r="Q875" s="11" t="s">
        <v>8323</v>
      </c>
      <c r="R875" t="s">
        <v>8326</v>
      </c>
      <c r="S875" s="15">
        <f t="shared" si="69"/>
        <v>41184.167129629634</v>
      </c>
      <c r="T875" s="15">
        <f t="shared" si="70"/>
        <v>41224.208796296298</v>
      </c>
      <c r="U875">
        <f t="shared" si="71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8"/>
        <v>34.76</v>
      </c>
      <c r="Q876" s="11" t="s">
        <v>8323</v>
      </c>
      <c r="R876" t="s">
        <v>8326</v>
      </c>
      <c r="S876" s="15">
        <f t="shared" si="69"/>
        <v>41368.583726851852</v>
      </c>
      <c r="T876" s="15">
        <f t="shared" si="70"/>
        <v>41398.583726851852</v>
      </c>
      <c r="U876">
        <f t="shared" si="71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68"/>
        <v>0</v>
      </c>
      <c r="Q877" s="11" t="s">
        <v>8323</v>
      </c>
      <c r="R877" t="s">
        <v>8326</v>
      </c>
      <c r="S877" s="15">
        <f t="shared" si="69"/>
        <v>42248.723738425921</v>
      </c>
      <c r="T877" s="15">
        <f t="shared" si="70"/>
        <v>42268.723738425921</v>
      </c>
      <c r="U877">
        <f t="shared" si="71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8"/>
        <v>28.58</v>
      </c>
      <c r="Q878" s="11" t="s">
        <v>8323</v>
      </c>
      <c r="R878" t="s">
        <v>8326</v>
      </c>
      <c r="S878" s="15">
        <f t="shared" si="69"/>
        <v>41276.496840277774</v>
      </c>
      <c r="T878" s="15">
        <f t="shared" si="70"/>
        <v>41309.496840277774</v>
      </c>
      <c r="U878">
        <f t="shared" si="71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8"/>
        <v>46.59</v>
      </c>
      <c r="Q879" s="11" t="s">
        <v>8323</v>
      </c>
      <c r="R879" t="s">
        <v>8326</v>
      </c>
      <c r="S879" s="15">
        <f t="shared" si="69"/>
        <v>41597.788888888892</v>
      </c>
      <c r="T879" s="15">
        <f t="shared" si="70"/>
        <v>41627.788888888892</v>
      </c>
      <c r="U879">
        <f t="shared" si="71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8"/>
        <v>32.5</v>
      </c>
      <c r="Q880" s="11" t="s">
        <v>8323</v>
      </c>
      <c r="R880" t="s">
        <v>8326</v>
      </c>
      <c r="S880" s="15">
        <f t="shared" si="69"/>
        <v>40505.232916666668</v>
      </c>
      <c r="T880" s="15">
        <f t="shared" si="70"/>
        <v>40535.232916666668</v>
      </c>
      <c r="U880">
        <f t="shared" si="71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8"/>
        <v>21.47</v>
      </c>
      <c r="Q881" s="11" t="s">
        <v>8323</v>
      </c>
      <c r="R881" t="s">
        <v>8326</v>
      </c>
      <c r="S881" s="15">
        <f t="shared" si="69"/>
        <v>41037.829918981479</v>
      </c>
      <c r="T881" s="15">
        <f t="shared" si="70"/>
        <v>41058.829918981479</v>
      </c>
      <c r="U881">
        <f t="shared" si="71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8"/>
        <v>14.13</v>
      </c>
      <c r="Q882" s="11" t="s">
        <v>8323</v>
      </c>
      <c r="R882" t="s">
        <v>8327</v>
      </c>
      <c r="S882" s="15">
        <f t="shared" si="69"/>
        <v>41179.32104166667</v>
      </c>
      <c r="T882" s="15">
        <f t="shared" si="70"/>
        <v>41212.32104166667</v>
      </c>
      <c r="U882">
        <f t="shared" si="71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8"/>
        <v>30</v>
      </c>
      <c r="Q883" s="11" t="s">
        <v>8323</v>
      </c>
      <c r="R883" t="s">
        <v>8327</v>
      </c>
      <c r="S883" s="15">
        <f t="shared" si="69"/>
        <v>40877.25099537037</v>
      </c>
      <c r="T883" s="15">
        <f t="shared" si="70"/>
        <v>40922.25099537037</v>
      </c>
      <c r="U883">
        <f t="shared" si="71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8"/>
        <v>21.57</v>
      </c>
      <c r="Q884" s="11" t="s">
        <v>8323</v>
      </c>
      <c r="R884" t="s">
        <v>8327</v>
      </c>
      <c r="S884" s="15">
        <f t="shared" si="69"/>
        <v>40759.860532407409</v>
      </c>
      <c r="T884" s="15">
        <f t="shared" si="70"/>
        <v>40792.860532407409</v>
      </c>
      <c r="U884">
        <f t="shared" si="71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8"/>
        <v>83.38</v>
      </c>
      <c r="Q885" s="11" t="s">
        <v>8323</v>
      </c>
      <c r="R885" t="s">
        <v>8327</v>
      </c>
      <c r="S885" s="15">
        <f t="shared" si="69"/>
        <v>42371.935590277775</v>
      </c>
      <c r="T885" s="15">
        <f t="shared" si="70"/>
        <v>42431.935590277775</v>
      </c>
      <c r="U885">
        <f t="shared" si="71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8"/>
        <v>10</v>
      </c>
      <c r="Q886" s="11" t="s">
        <v>8323</v>
      </c>
      <c r="R886" t="s">
        <v>8327</v>
      </c>
      <c r="S886" s="15">
        <f t="shared" si="69"/>
        <v>40981.802615740737</v>
      </c>
      <c r="T886" s="15">
        <f t="shared" si="70"/>
        <v>41041.104861111111</v>
      </c>
      <c r="U886">
        <f t="shared" si="71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8"/>
        <v>35.71</v>
      </c>
      <c r="Q887" s="11" t="s">
        <v>8323</v>
      </c>
      <c r="R887" t="s">
        <v>8327</v>
      </c>
      <c r="S887" s="15">
        <f t="shared" si="69"/>
        <v>42713.941099537042</v>
      </c>
      <c r="T887" s="15">
        <f t="shared" si="70"/>
        <v>42734.941099537042</v>
      </c>
      <c r="U887">
        <f t="shared" si="71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8"/>
        <v>29.29</v>
      </c>
      <c r="Q888" s="11" t="s">
        <v>8323</v>
      </c>
      <c r="R888" t="s">
        <v>8327</v>
      </c>
      <c r="S888" s="15">
        <f t="shared" si="69"/>
        <v>42603.870520833334</v>
      </c>
      <c r="T888" s="15">
        <f t="shared" si="70"/>
        <v>42628.870520833334</v>
      </c>
      <c r="U888">
        <f t="shared" si="71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68"/>
        <v>0</v>
      </c>
      <c r="Q889" s="11" t="s">
        <v>8323</v>
      </c>
      <c r="R889" t="s">
        <v>8327</v>
      </c>
      <c r="S889" s="15">
        <f t="shared" si="69"/>
        <v>41026.958969907406</v>
      </c>
      <c r="T889" s="15">
        <f t="shared" si="70"/>
        <v>41056.958969907406</v>
      </c>
      <c r="U889">
        <f t="shared" si="71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8"/>
        <v>18</v>
      </c>
      <c r="Q890" s="11" t="s">
        <v>8323</v>
      </c>
      <c r="R890" t="s">
        <v>8327</v>
      </c>
      <c r="S890" s="15">
        <f t="shared" si="69"/>
        <v>40751.753298611111</v>
      </c>
      <c r="T890" s="15">
        <f t="shared" si="70"/>
        <v>40787.25</v>
      </c>
      <c r="U890">
        <f t="shared" si="71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8"/>
        <v>73.760000000000005</v>
      </c>
      <c r="Q891" s="11" t="s">
        <v>8323</v>
      </c>
      <c r="R891" t="s">
        <v>8327</v>
      </c>
      <c r="S891" s="15">
        <f t="shared" si="69"/>
        <v>41887.784062500003</v>
      </c>
      <c r="T891" s="15">
        <f t="shared" si="70"/>
        <v>41917.784062500003</v>
      </c>
      <c r="U891">
        <f t="shared" si="71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8"/>
        <v>31.25</v>
      </c>
      <c r="Q892" s="11" t="s">
        <v>8323</v>
      </c>
      <c r="R892" t="s">
        <v>8327</v>
      </c>
      <c r="S892" s="15">
        <f t="shared" si="69"/>
        <v>41569.698831018519</v>
      </c>
      <c r="T892" s="15">
        <f t="shared" si="70"/>
        <v>41599.740497685183</v>
      </c>
      <c r="U892">
        <f t="shared" si="71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68"/>
        <v>28.89</v>
      </c>
      <c r="Q893" s="11" t="s">
        <v>8323</v>
      </c>
      <c r="R893" t="s">
        <v>8327</v>
      </c>
      <c r="S893" s="15">
        <f t="shared" si="69"/>
        <v>41842.031597222223</v>
      </c>
      <c r="T893" s="15">
        <f t="shared" si="70"/>
        <v>41872.031597222223</v>
      </c>
      <c r="U893">
        <f t="shared" si="71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68"/>
        <v>143.82</v>
      </c>
      <c r="Q894" s="11" t="s">
        <v>8323</v>
      </c>
      <c r="R894" t="s">
        <v>8327</v>
      </c>
      <c r="S894" s="15">
        <f t="shared" si="69"/>
        <v>40304.20003472222</v>
      </c>
      <c r="T894" s="15">
        <f t="shared" si="70"/>
        <v>40391.166666666664</v>
      </c>
      <c r="U894">
        <f t="shared" si="71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68"/>
        <v>40</v>
      </c>
      <c r="Q895" s="11" t="s">
        <v>8323</v>
      </c>
      <c r="R895" t="s">
        <v>8327</v>
      </c>
      <c r="S895" s="15">
        <f t="shared" si="69"/>
        <v>42065.897719907407</v>
      </c>
      <c r="T895" s="15">
        <f t="shared" si="70"/>
        <v>42095.856053240743</v>
      </c>
      <c r="U895">
        <f t="shared" si="71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68"/>
        <v>147.81</v>
      </c>
      <c r="Q896" s="11" t="s">
        <v>8323</v>
      </c>
      <c r="R896" t="s">
        <v>8327</v>
      </c>
      <c r="S896" s="15">
        <f t="shared" si="69"/>
        <v>42496.981597222228</v>
      </c>
      <c r="T896" s="15">
        <f t="shared" si="70"/>
        <v>42526.981597222228</v>
      </c>
      <c r="U896">
        <f t="shared" si="71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68"/>
        <v>27.86</v>
      </c>
      <c r="Q897" s="11" t="s">
        <v>8323</v>
      </c>
      <c r="R897" t="s">
        <v>8327</v>
      </c>
      <c r="S897" s="15">
        <f t="shared" si="69"/>
        <v>40431.127650462964</v>
      </c>
      <c r="T897" s="15">
        <f t="shared" si="70"/>
        <v>40476.127650462964</v>
      </c>
      <c r="U897">
        <f t="shared" si="71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7"/>
        <v>40</v>
      </c>
      <c r="P898">
        <f t="shared" si="68"/>
        <v>44.44</v>
      </c>
      <c r="Q898" s="11" t="s">
        <v>8323</v>
      </c>
      <c r="R898" t="s">
        <v>8327</v>
      </c>
      <c r="S898" s="15">
        <f t="shared" si="69"/>
        <v>42218.872986111113</v>
      </c>
      <c r="T898" s="15">
        <f t="shared" si="70"/>
        <v>42244.166666666672</v>
      </c>
      <c r="U898">
        <f t="shared" si="71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2">ROUND(E899/D899*100,0)</f>
        <v>0</v>
      </c>
      <c r="P899">
        <f t="shared" ref="P899:P962" si="73">IFERROR(ROUND(E899/L899,2),0)</f>
        <v>0</v>
      </c>
      <c r="Q899" s="11" t="s">
        <v>8323</v>
      </c>
      <c r="R899" t="s">
        <v>8327</v>
      </c>
      <c r="S899" s="15">
        <f t="shared" ref="S899:S962" si="74">(((J899/60)/60)/24)+DATE(1970,1,1)</f>
        <v>41211.688750000001</v>
      </c>
      <c r="T899" s="15">
        <f t="shared" ref="T899:T962" si="75">(((I899/60)/60)/24+DATE(1970,1,1))</f>
        <v>41241.730416666665</v>
      </c>
      <c r="U899">
        <f t="shared" ref="U899:U962" si="76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11" t="s">
        <v>8323</v>
      </c>
      <c r="R900" t="s">
        <v>8327</v>
      </c>
      <c r="S900" s="15">
        <f t="shared" si="74"/>
        <v>40878.758217592593</v>
      </c>
      <c r="T900" s="15">
        <f t="shared" si="75"/>
        <v>40923.758217592593</v>
      </c>
      <c r="U900">
        <f t="shared" si="76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11" t="s">
        <v>8323</v>
      </c>
      <c r="R901" t="s">
        <v>8327</v>
      </c>
      <c r="S901" s="15">
        <f t="shared" si="74"/>
        <v>40646.099097222221</v>
      </c>
      <c r="T901" s="15">
        <f t="shared" si="75"/>
        <v>40691.099097222221</v>
      </c>
      <c r="U901">
        <f t="shared" si="76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11" t="s">
        <v>8323</v>
      </c>
      <c r="R902" t="s">
        <v>8326</v>
      </c>
      <c r="S902" s="15">
        <f t="shared" si="74"/>
        <v>42429.84956018519</v>
      </c>
      <c r="T902" s="15">
        <f t="shared" si="75"/>
        <v>42459.807893518519</v>
      </c>
      <c r="U902">
        <f t="shared" si="76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3"/>
        <v>0</v>
      </c>
      <c r="Q903" s="11" t="s">
        <v>8323</v>
      </c>
      <c r="R903" t="s">
        <v>8326</v>
      </c>
      <c r="S903" s="15">
        <f t="shared" si="74"/>
        <v>40291.81150462963</v>
      </c>
      <c r="T903" s="15">
        <f t="shared" si="75"/>
        <v>40337.799305555556</v>
      </c>
      <c r="U903">
        <f t="shared" si="76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11" t="s">
        <v>8323</v>
      </c>
      <c r="R904" t="s">
        <v>8326</v>
      </c>
      <c r="S904" s="15">
        <f t="shared" si="74"/>
        <v>41829.965532407405</v>
      </c>
      <c r="T904" s="15">
        <f t="shared" si="75"/>
        <v>41881.645833333336</v>
      </c>
      <c r="U904">
        <f t="shared" si="76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11" t="s">
        <v>8323</v>
      </c>
      <c r="R905" t="s">
        <v>8326</v>
      </c>
      <c r="S905" s="15">
        <f t="shared" si="74"/>
        <v>41149.796064814815</v>
      </c>
      <c r="T905" s="15">
        <f t="shared" si="75"/>
        <v>41175.100694444445</v>
      </c>
      <c r="U905">
        <f t="shared" si="76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3"/>
        <v>50.33</v>
      </c>
      <c r="Q906" s="11" t="s">
        <v>8323</v>
      </c>
      <c r="R906" t="s">
        <v>8326</v>
      </c>
      <c r="S906" s="15">
        <f t="shared" si="74"/>
        <v>42342.080289351856</v>
      </c>
      <c r="T906" s="15">
        <f t="shared" si="75"/>
        <v>42372.080289351856</v>
      </c>
      <c r="U906">
        <f t="shared" si="76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3"/>
        <v>32.67</v>
      </c>
      <c r="Q907" s="11" t="s">
        <v>8323</v>
      </c>
      <c r="R907" t="s">
        <v>8326</v>
      </c>
      <c r="S907" s="15">
        <f t="shared" si="74"/>
        <v>40507.239884259259</v>
      </c>
      <c r="T907" s="15">
        <f t="shared" si="75"/>
        <v>40567.239884259259</v>
      </c>
      <c r="U907">
        <f t="shared" si="76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3"/>
        <v>0</v>
      </c>
      <c r="Q908" s="11" t="s">
        <v>8323</v>
      </c>
      <c r="R908" t="s">
        <v>8326</v>
      </c>
      <c r="S908" s="15">
        <f t="shared" si="74"/>
        <v>41681.189699074072</v>
      </c>
      <c r="T908" s="15">
        <f t="shared" si="75"/>
        <v>41711.148032407407</v>
      </c>
      <c r="U908">
        <f t="shared" si="76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3"/>
        <v>0</v>
      </c>
      <c r="Q909" s="11" t="s">
        <v>8323</v>
      </c>
      <c r="R909" t="s">
        <v>8326</v>
      </c>
      <c r="S909" s="15">
        <f t="shared" si="74"/>
        <v>40767.192395833335</v>
      </c>
      <c r="T909" s="15">
        <f t="shared" si="75"/>
        <v>40797.192395833335</v>
      </c>
      <c r="U909">
        <f t="shared" si="76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3"/>
        <v>0</v>
      </c>
      <c r="Q910" s="11" t="s">
        <v>8323</v>
      </c>
      <c r="R910" t="s">
        <v>8326</v>
      </c>
      <c r="S910" s="15">
        <f t="shared" si="74"/>
        <v>40340.801562499997</v>
      </c>
      <c r="T910" s="15">
        <f t="shared" si="75"/>
        <v>40386.207638888889</v>
      </c>
      <c r="U910">
        <f t="shared" si="76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3"/>
        <v>65</v>
      </c>
      <c r="Q911" s="11" t="s">
        <v>8323</v>
      </c>
      <c r="R911" t="s">
        <v>8326</v>
      </c>
      <c r="S911" s="15">
        <f t="shared" si="74"/>
        <v>41081.69027777778</v>
      </c>
      <c r="T911" s="15">
        <f t="shared" si="75"/>
        <v>41113.166666666664</v>
      </c>
      <c r="U911">
        <f t="shared" si="76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3"/>
        <v>24.6</v>
      </c>
      <c r="Q912" s="11" t="s">
        <v>8323</v>
      </c>
      <c r="R912" t="s">
        <v>8326</v>
      </c>
      <c r="S912" s="15">
        <f t="shared" si="74"/>
        <v>42737.545358796298</v>
      </c>
      <c r="T912" s="15">
        <f t="shared" si="75"/>
        <v>42797.545358796298</v>
      </c>
      <c r="U912">
        <f t="shared" si="76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3"/>
        <v>0</v>
      </c>
      <c r="Q913" s="11" t="s">
        <v>8323</v>
      </c>
      <c r="R913" t="s">
        <v>8326</v>
      </c>
      <c r="S913" s="15">
        <f t="shared" si="74"/>
        <v>41642.005150462966</v>
      </c>
      <c r="T913" s="15">
        <f t="shared" si="75"/>
        <v>41663.005150462966</v>
      </c>
      <c r="U913">
        <f t="shared" si="76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3"/>
        <v>15</v>
      </c>
      <c r="Q914" s="11" t="s">
        <v>8323</v>
      </c>
      <c r="R914" t="s">
        <v>8326</v>
      </c>
      <c r="S914" s="15">
        <f t="shared" si="74"/>
        <v>41194.109340277777</v>
      </c>
      <c r="T914" s="15">
        <f t="shared" si="75"/>
        <v>41254.151006944441</v>
      </c>
      <c r="U914">
        <f t="shared" si="76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3"/>
        <v>82.58</v>
      </c>
      <c r="Q915" s="11" t="s">
        <v>8323</v>
      </c>
      <c r="R915" t="s">
        <v>8326</v>
      </c>
      <c r="S915" s="15">
        <f t="shared" si="74"/>
        <v>41004.139108796298</v>
      </c>
      <c r="T915" s="15">
        <f t="shared" si="75"/>
        <v>41034.139108796298</v>
      </c>
      <c r="U915">
        <f t="shared" si="76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3"/>
        <v>0</v>
      </c>
      <c r="Q916" s="11" t="s">
        <v>8323</v>
      </c>
      <c r="R916" t="s">
        <v>8326</v>
      </c>
      <c r="S916" s="15">
        <f t="shared" si="74"/>
        <v>41116.763275462967</v>
      </c>
      <c r="T916" s="15">
        <f t="shared" si="75"/>
        <v>41146.763275462967</v>
      </c>
      <c r="U916">
        <f t="shared" si="76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3"/>
        <v>41.67</v>
      </c>
      <c r="Q917" s="11" t="s">
        <v>8323</v>
      </c>
      <c r="R917" t="s">
        <v>8326</v>
      </c>
      <c r="S917" s="15">
        <f t="shared" si="74"/>
        <v>40937.679560185185</v>
      </c>
      <c r="T917" s="15">
        <f t="shared" si="75"/>
        <v>40969.207638888889</v>
      </c>
      <c r="U917">
        <f t="shared" si="76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3"/>
        <v>0</v>
      </c>
      <c r="Q918" s="11" t="s">
        <v>8323</v>
      </c>
      <c r="R918" t="s">
        <v>8326</v>
      </c>
      <c r="S918" s="15">
        <f t="shared" si="74"/>
        <v>40434.853402777779</v>
      </c>
      <c r="T918" s="15">
        <f t="shared" si="75"/>
        <v>40473.208333333336</v>
      </c>
      <c r="U918">
        <f t="shared" si="76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3"/>
        <v>30</v>
      </c>
      <c r="Q919" s="11" t="s">
        <v>8323</v>
      </c>
      <c r="R919" t="s">
        <v>8326</v>
      </c>
      <c r="S919" s="15">
        <f t="shared" si="74"/>
        <v>41802.94363425926</v>
      </c>
      <c r="T919" s="15">
        <f t="shared" si="75"/>
        <v>41834.104166666664</v>
      </c>
      <c r="U919">
        <f t="shared" si="76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3"/>
        <v>19.600000000000001</v>
      </c>
      <c r="Q920" s="11" t="s">
        <v>8323</v>
      </c>
      <c r="R920" t="s">
        <v>8326</v>
      </c>
      <c r="S920" s="15">
        <f t="shared" si="74"/>
        <v>41944.916215277779</v>
      </c>
      <c r="T920" s="15">
        <f t="shared" si="75"/>
        <v>41974.957881944443</v>
      </c>
      <c r="U920">
        <f t="shared" si="76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3"/>
        <v>100</v>
      </c>
      <c r="Q921" s="11" t="s">
        <v>8323</v>
      </c>
      <c r="R921" t="s">
        <v>8326</v>
      </c>
      <c r="S921" s="15">
        <f t="shared" si="74"/>
        <v>41227.641724537039</v>
      </c>
      <c r="T921" s="15">
        <f t="shared" si="75"/>
        <v>41262.641724537039</v>
      </c>
      <c r="U921">
        <f t="shared" si="76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3"/>
        <v>0</v>
      </c>
      <c r="Q922" s="11" t="s">
        <v>8323</v>
      </c>
      <c r="R922" t="s">
        <v>8326</v>
      </c>
      <c r="S922" s="15">
        <f t="shared" si="74"/>
        <v>41562.67155092593</v>
      </c>
      <c r="T922" s="15">
        <f t="shared" si="75"/>
        <v>41592.713217592594</v>
      </c>
      <c r="U922">
        <f t="shared" si="76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3"/>
        <v>231.75</v>
      </c>
      <c r="Q923" s="11" t="s">
        <v>8323</v>
      </c>
      <c r="R923" t="s">
        <v>8326</v>
      </c>
      <c r="S923" s="15">
        <f t="shared" si="74"/>
        <v>40847.171018518515</v>
      </c>
      <c r="T923" s="15">
        <f t="shared" si="75"/>
        <v>40889.212685185186</v>
      </c>
      <c r="U923">
        <f t="shared" si="76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3"/>
        <v>189.33</v>
      </c>
      <c r="Q924" s="11" t="s">
        <v>8323</v>
      </c>
      <c r="R924" t="s">
        <v>8326</v>
      </c>
      <c r="S924" s="15">
        <f t="shared" si="74"/>
        <v>41878.530011574076</v>
      </c>
      <c r="T924" s="15">
        <f t="shared" si="75"/>
        <v>41913.530011574076</v>
      </c>
      <c r="U924">
        <f t="shared" si="76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3"/>
        <v>55</v>
      </c>
      <c r="Q925" s="11" t="s">
        <v>8323</v>
      </c>
      <c r="R925" t="s">
        <v>8326</v>
      </c>
      <c r="S925" s="15">
        <f t="shared" si="74"/>
        <v>41934.959756944445</v>
      </c>
      <c r="T925" s="15">
        <f t="shared" si="75"/>
        <v>41965.001423611116</v>
      </c>
      <c r="U925">
        <f t="shared" si="76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3"/>
        <v>21.8</v>
      </c>
      <c r="Q926" s="11" t="s">
        <v>8323</v>
      </c>
      <c r="R926" t="s">
        <v>8326</v>
      </c>
      <c r="S926" s="15">
        <f t="shared" si="74"/>
        <v>41288.942928240744</v>
      </c>
      <c r="T926" s="15">
        <f t="shared" si="75"/>
        <v>41318.942928240744</v>
      </c>
      <c r="U926">
        <f t="shared" si="76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3"/>
        <v>32</v>
      </c>
      <c r="Q927" s="11" t="s">
        <v>8323</v>
      </c>
      <c r="R927" t="s">
        <v>8326</v>
      </c>
      <c r="S927" s="15">
        <f t="shared" si="74"/>
        <v>41575.880914351852</v>
      </c>
      <c r="T927" s="15">
        <f t="shared" si="75"/>
        <v>41605.922581018516</v>
      </c>
      <c r="U927">
        <f t="shared" si="76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3"/>
        <v>0</v>
      </c>
      <c r="Q928" s="11" t="s">
        <v>8323</v>
      </c>
      <c r="R928" t="s">
        <v>8326</v>
      </c>
      <c r="S928" s="15">
        <f t="shared" si="74"/>
        <v>40338.02002314815</v>
      </c>
      <c r="T928" s="15">
        <f t="shared" si="75"/>
        <v>40367.944444444445</v>
      </c>
      <c r="U928">
        <f t="shared" si="76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3"/>
        <v>0</v>
      </c>
      <c r="Q929" s="11" t="s">
        <v>8323</v>
      </c>
      <c r="R929" t="s">
        <v>8326</v>
      </c>
      <c r="S929" s="15">
        <f t="shared" si="74"/>
        <v>41013.822858796295</v>
      </c>
      <c r="T929" s="15">
        <f t="shared" si="75"/>
        <v>41043.822858796295</v>
      </c>
      <c r="U929">
        <f t="shared" si="76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3"/>
        <v>56.25</v>
      </c>
      <c r="Q930" s="11" t="s">
        <v>8323</v>
      </c>
      <c r="R930" t="s">
        <v>8326</v>
      </c>
      <c r="S930" s="15">
        <f t="shared" si="74"/>
        <v>41180.86241898148</v>
      </c>
      <c r="T930" s="15">
        <f t="shared" si="75"/>
        <v>41231</v>
      </c>
      <c r="U930">
        <f t="shared" si="76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3"/>
        <v>0</v>
      </c>
      <c r="Q931" s="11" t="s">
        <v>8323</v>
      </c>
      <c r="R931" t="s">
        <v>8326</v>
      </c>
      <c r="S931" s="15">
        <f t="shared" si="74"/>
        <v>40978.238067129627</v>
      </c>
      <c r="T931" s="15">
        <f t="shared" si="75"/>
        <v>41008.196400462963</v>
      </c>
      <c r="U931">
        <f t="shared" si="76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3"/>
        <v>69</v>
      </c>
      <c r="Q932" s="11" t="s">
        <v>8323</v>
      </c>
      <c r="R932" t="s">
        <v>8326</v>
      </c>
      <c r="S932" s="15">
        <f t="shared" si="74"/>
        <v>40312.915578703702</v>
      </c>
      <c r="T932" s="15">
        <f t="shared" si="75"/>
        <v>40354.897222222222</v>
      </c>
      <c r="U932">
        <f t="shared" si="76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3"/>
        <v>18.71</v>
      </c>
      <c r="Q933" s="11" t="s">
        <v>8323</v>
      </c>
      <c r="R933" t="s">
        <v>8326</v>
      </c>
      <c r="S933" s="15">
        <f t="shared" si="74"/>
        <v>41680.359976851854</v>
      </c>
      <c r="T933" s="15">
        <f t="shared" si="75"/>
        <v>41714.916666666664</v>
      </c>
      <c r="U933">
        <f t="shared" si="76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3"/>
        <v>46.03</v>
      </c>
      <c r="Q934" s="11" t="s">
        <v>8323</v>
      </c>
      <c r="R934" t="s">
        <v>8326</v>
      </c>
      <c r="S934" s="15">
        <f t="shared" si="74"/>
        <v>41310.969270833331</v>
      </c>
      <c r="T934" s="15">
        <f t="shared" si="75"/>
        <v>41355.927604166667</v>
      </c>
      <c r="U934">
        <f t="shared" si="76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3"/>
        <v>60</v>
      </c>
      <c r="Q935" s="11" t="s">
        <v>8323</v>
      </c>
      <c r="R935" t="s">
        <v>8326</v>
      </c>
      <c r="S935" s="15">
        <f t="shared" si="74"/>
        <v>41711.169085648151</v>
      </c>
      <c r="T935" s="15">
        <f t="shared" si="75"/>
        <v>41771.169085648151</v>
      </c>
      <c r="U935">
        <f t="shared" si="76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3"/>
        <v>50.67</v>
      </c>
      <c r="Q936" s="11" t="s">
        <v>8323</v>
      </c>
      <c r="R936" t="s">
        <v>8326</v>
      </c>
      <c r="S936" s="15">
        <f t="shared" si="74"/>
        <v>41733.737083333333</v>
      </c>
      <c r="T936" s="15">
        <f t="shared" si="75"/>
        <v>41763.25</v>
      </c>
      <c r="U936">
        <f t="shared" si="76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3"/>
        <v>25</v>
      </c>
      <c r="Q937" s="11" t="s">
        <v>8323</v>
      </c>
      <c r="R937" t="s">
        <v>8326</v>
      </c>
      <c r="S937" s="15">
        <f t="shared" si="74"/>
        <v>42368.333668981482</v>
      </c>
      <c r="T937" s="15">
        <f t="shared" si="75"/>
        <v>42398.333668981482</v>
      </c>
      <c r="U937">
        <f t="shared" si="76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3"/>
        <v>0</v>
      </c>
      <c r="Q938" s="11" t="s">
        <v>8323</v>
      </c>
      <c r="R938" t="s">
        <v>8326</v>
      </c>
      <c r="S938" s="15">
        <f t="shared" si="74"/>
        <v>40883.024178240739</v>
      </c>
      <c r="T938" s="15">
        <f t="shared" si="75"/>
        <v>40926.833333333336</v>
      </c>
      <c r="U938">
        <f t="shared" si="76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3"/>
        <v>20</v>
      </c>
      <c r="Q939" s="11" t="s">
        <v>8323</v>
      </c>
      <c r="R939" t="s">
        <v>8326</v>
      </c>
      <c r="S939" s="15">
        <f t="shared" si="74"/>
        <v>41551.798113425924</v>
      </c>
      <c r="T939" s="15">
        <f t="shared" si="75"/>
        <v>41581.839780092596</v>
      </c>
      <c r="U939">
        <f t="shared" si="76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3"/>
        <v>25</v>
      </c>
      <c r="Q940" s="11" t="s">
        <v>8323</v>
      </c>
      <c r="R940" t="s">
        <v>8326</v>
      </c>
      <c r="S940" s="15">
        <f t="shared" si="74"/>
        <v>41124.479722222226</v>
      </c>
      <c r="T940" s="15">
        <f t="shared" si="75"/>
        <v>41154.479722222226</v>
      </c>
      <c r="U940">
        <f t="shared" si="76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3"/>
        <v>20</v>
      </c>
      <c r="Q941" s="11" t="s">
        <v>8323</v>
      </c>
      <c r="R941" t="s">
        <v>8326</v>
      </c>
      <c r="S941" s="15">
        <f t="shared" si="74"/>
        <v>41416.763171296298</v>
      </c>
      <c r="T941" s="15">
        <f t="shared" si="75"/>
        <v>41455.831944444442</v>
      </c>
      <c r="U941">
        <f t="shared" si="76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3"/>
        <v>110.29</v>
      </c>
      <c r="Q942" s="11" t="s">
        <v>8317</v>
      </c>
      <c r="R942" t="s">
        <v>8319</v>
      </c>
      <c r="S942" s="15">
        <f t="shared" si="74"/>
        <v>42182.008402777778</v>
      </c>
      <c r="T942" s="15">
        <f t="shared" si="75"/>
        <v>42227.008402777778</v>
      </c>
      <c r="U942">
        <f t="shared" si="76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3"/>
        <v>37.450000000000003</v>
      </c>
      <c r="Q943" s="11" t="s">
        <v>8317</v>
      </c>
      <c r="R943" t="s">
        <v>8319</v>
      </c>
      <c r="S943" s="15">
        <f t="shared" si="74"/>
        <v>42746.096585648149</v>
      </c>
      <c r="T943" s="15">
        <f t="shared" si="75"/>
        <v>42776.096585648149</v>
      </c>
      <c r="U943">
        <f t="shared" si="76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3"/>
        <v>41.75</v>
      </c>
      <c r="Q944" s="11" t="s">
        <v>8317</v>
      </c>
      <c r="R944" t="s">
        <v>8319</v>
      </c>
      <c r="S944" s="15">
        <f t="shared" si="74"/>
        <v>42382.843287037031</v>
      </c>
      <c r="T944" s="15">
        <f t="shared" si="75"/>
        <v>42418.843287037031</v>
      </c>
      <c r="U944">
        <f t="shared" si="76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3"/>
        <v>24.08</v>
      </c>
      <c r="Q945" s="11" t="s">
        <v>8317</v>
      </c>
      <c r="R945" t="s">
        <v>8319</v>
      </c>
      <c r="S945" s="15">
        <f t="shared" si="74"/>
        <v>42673.66788194445</v>
      </c>
      <c r="T945" s="15">
        <f t="shared" si="75"/>
        <v>42703.709548611107</v>
      </c>
      <c r="U945">
        <f t="shared" si="76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3"/>
        <v>69.41</v>
      </c>
      <c r="Q946" s="11" t="s">
        <v>8317</v>
      </c>
      <c r="R946" t="s">
        <v>8319</v>
      </c>
      <c r="S946" s="15">
        <f t="shared" si="74"/>
        <v>42444.583912037036</v>
      </c>
      <c r="T946" s="15">
        <f t="shared" si="75"/>
        <v>42478.583333333328</v>
      </c>
      <c r="U946">
        <f t="shared" si="76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3"/>
        <v>155.25</v>
      </c>
      <c r="Q947" s="11" t="s">
        <v>8317</v>
      </c>
      <c r="R947" t="s">
        <v>8319</v>
      </c>
      <c r="S947" s="15">
        <f t="shared" si="74"/>
        <v>42732.872986111113</v>
      </c>
      <c r="T947" s="15">
        <f t="shared" si="75"/>
        <v>42784.999305555553</v>
      </c>
      <c r="U947">
        <f t="shared" si="76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3"/>
        <v>57.2</v>
      </c>
      <c r="Q948" s="11" t="s">
        <v>8317</v>
      </c>
      <c r="R948" t="s">
        <v>8319</v>
      </c>
      <c r="S948" s="15">
        <f t="shared" si="74"/>
        <v>42592.750555555554</v>
      </c>
      <c r="T948" s="15">
        <f t="shared" si="75"/>
        <v>42622.750555555554</v>
      </c>
      <c r="U948">
        <f t="shared" si="76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3"/>
        <v>0</v>
      </c>
      <c r="Q949" s="11" t="s">
        <v>8317</v>
      </c>
      <c r="R949" t="s">
        <v>8319</v>
      </c>
      <c r="S949" s="15">
        <f t="shared" si="74"/>
        <v>42491.781319444446</v>
      </c>
      <c r="T949" s="15">
        <f t="shared" si="75"/>
        <v>42551.781319444446</v>
      </c>
      <c r="U949">
        <f t="shared" si="76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3"/>
        <v>60</v>
      </c>
      <c r="Q950" s="11" t="s">
        <v>8317</v>
      </c>
      <c r="R950" t="s">
        <v>8319</v>
      </c>
      <c r="S950" s="15">
        <f t="shared" si="74"/>
        <v>42411.828287037039</v>
      </c>
      <c r="T950" s="15">
        <f t="shared" si="75"/>
        <v>42441.828287037039</v>
      </c>
      <c r="U950">
        <f t="shared" si="76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3"/>
        <v>39</v>
      </c>
      <c r="Q951" s="11" t="s">
        <v>8317</v>
      </c>
      <c r="R951" t="s">
        <v>8319</v>
      </c>
      <c r="S951" s="15">
        <f t="shared" si="74"/>
        <v>42361.043703703705</v>
      </c>
      <c r="T951" s="15">
        <f t="shared" si="75"/>
        <v>42421.043703703705</v>
      </c>
      <c r="U951">
        <f t="shared" si="76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3"/>
        <v>58.42</v>
      </c>
      <c r="Q952" s="11" t="s">
        <v>8317</v>
      </c>
      <c r="R952" t="s">
        <v>8319</v>
      </c>
      <c r="S952" s="15">
        <f t="shared" si="74"/>
        <v>42356.750706018516</v>
      </c>
      <c r="T952" s="15">
        <f t="shared" si="75"/>
        <v>42386.750706018516</v>
      </c>
      <c r="U952">
        <f t="shared" si="76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3"/>
        <v>158.63999999999999</v>
      </c>
      <c r="Q953" s="11" t="s">
        <v>8317</v>
      </c>
      <c r="R953" t="s">
        <v>8319</v>
      </c>
      <c r="S953" s="15">
        <f t="shared" si="74"/>
        <v>42480.653611111105</v>
      </c>
      <c r="T953" s="15">
        <f t="shared" si="75"/>
        <v>42525.653611111105</v>
      </c>
      <c r="U953">
        <f t="shared" si="76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3"/>
        <v>99.86</v>
      </c>
      <c r="Q954" s="11" t="s">
        <v>8317</v>
      </c>
      <c r="R954" t="s">
        <v>8319</v>
      </c>
      <c r="S954" s="15">
        <f t="shared" si="74"/>
        <v>42662.613564814819</v>
      </c>
      <c r="T954" s="15">
        <f t="shared" si="75"/>
        <v>42692.655231481483</v>
      </c>
      <c r="U954">
        <f t="shared" si="76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3"/>
        <v>25.2</v>
      </c>
      <c r="Q955" s="11" t="s">
        <v>8317</v>
      </c>
      <c r="R955" t="s">
        <v>8319</v>
      </c>
      <c r="S955" s="15">
        <f t="shared" si="74"/>
        <v>41999.164340277777</v>
      </c>
      <c r="T955" s="15">
        <f t="shared" si="75"/>
        <v>42029.164340277777</v>
      </c>
      <c r="U955">
        <f t="shared" si="76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3"/>
        <v>89.19</v>
      </c>
      <c r="Q956" s="11" t="s">
        <v>8317</v>
      </c>
      <c r="R956" t="s">
        <v>8319</v>
      </c>
      <c r="S956" s="15">
        <f t="shared" si="74"/>
        <v>42194.833784722221</v>
      </c>
      <c r="T956" s="15">
        <f t="shared" si="75"/>
        <v>42236.833784722221</v>
      </c>
      <c r="U956">
        <f t="shared" si="76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3"/>
        <v>182.62</v>
      </c>
      <c r="Q957" s="11" t="s">
        <v>8317</v>
      </c>
      <c r="R957" t="s">
        <v>8319</v>
      </c>
      <c r="S957" s="15">
        <f t="shared" si="74"/>
        <v>42586.295138888891</v>
      </c>
      <c r="T957" s="15">
        <f t="shared" si="75"/>
        <v>42626.295138888891</v>
      </c>
      <c r="U957">
        <f t="shared" si="76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3"/>
        <v>50.65</v>
      </c>
      <c r="Q958" s="11" t="s">
        <v>8317</v>
      </c>
      <c r="R958" t="s">
        <v>8319</v>
      </c>
      <c r="S958" s="15">
        <f t="shared" si="74"/>
        <v>42060.913877314815</v>
      </c>
      <c r="T958" s="15">
        <f t="shared" si="75"/>
        <v>42120.872210648144</v>
      </c>
      <c r="U958">
        <f t="shared" si="76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3"/>
        <v>33.29</v>
      </c>
      <c r="Q959" s="11" t="s">
        <v>8317</v>
      </c>
      <c r="R959" t="s">
        <v>8319</v>
      </c>
      <c r="S959" s="15">
        <f t="shared" si="74"/>
        <v>42660.552465277782</v>
      </c>
      <c r="T959" s="15">
        <f t="shared" si="75"/>
        <v>42691.594131944439</v>
      </c>
      <c r="U959">
        <f t="shared" si="76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3"/>
        <v>51.82</v>
      </c>
      <c r="Q960" s="11" t="s">
        <v>8317</v>
      </c>
      <c r="R960" t="s">
        <v>8319</v>
      </c>
      <c r="S960" s="15">
        <f t="shared" si="74"/>
        <v>42082.802812499998</v>
      </c>
      <c r="T960" s="15">
        <f t="shared" si="75"/>
        <v>42104.207638888889</v>
      </c>
      <c r="U960">
        <f t="shared" si="76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3"/>
        <v>113.63</v>
      </c>
      <c r="Q961" s="11" t="s">
        <v>8317</v>
      </c>
      <c r="R961" t="s">
        <v>8319</v>
      </c>
      <c r="S961" s="15">
        <f t="shared" si="74"/>
        <v>41993.174363425926</v>
      </c>
      <c r="T961" s="15">
        <f t="shared" si="75"/>
        <v>42023.174363425926</v>
      </c>
      <c r="U961">
        <f t="shared" si="76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2"/>
        <v>46</v>
      </c>
      <c r="P962">
        <f t="shared" si="73"/>
        <v>136.46</v>
      </c>
      <c r="Q962" s="11" t="s">
        <v>8317</v>
      </c>
      <c r="R962" t="s">
        <v>8319</v>
      </c>
      <c r="S962" s="15">
        <f t="shared" si="74"/>
        <v>42766.626793981486</v>
      </c>
      <c r="T962" s="15">
        <f t="shared" si="75"/>
        <v>42808.585127314815</v>
      </c>
      <c r="U962">
        <f t="shared" si="76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7">ROUND(E963/D963*100,0)</f>
        <v>42</v>
      </c>
      <c r="P963">
        <f t="shared" ref="P963:P1026" si="78">IFERROR(ROUND(E963/L963,2),0)</f>
        <v>364.35</v>
      </c>
      <c r="Q963" s="11" t="s">
        <v>8317</v>
      </c>
      <c r="R963" t="s">
        <v>8319</v>
      </c>
      <c r="S963" s="15">
        <f t="shared" ref="S963:S1026" si="79">(((J963/60)/60)/24)+DATE(1970,1,1)</f>
        <v>42740.693692129629</v>
      </c>
      <c r="T963" s="15">
        <f t="shared" ref="T963:T1026" si="80">(((I963/60)/60)/24+DATE(1970,1,1))</f>
        <v>42786.791666666672</v>
      </c>
      <c r="U963">
        <f t="shared" ref="U963:U1026" si="81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11" t="s">
        <v>8317</v>
      </c>
      <c r="R964" t="s">
        <v>8319</v>
      </c>
      <c r="S964" s="15">
        <f t="shared" si="79"/>
        <v>42373.712418981479</v>
      </c>
      <c r="T964" s="15">
        <f t="shared" si="80"/>
        <v>42411.712418981479</v>
      </c>
      <c r="U964">
        <f t="shared" si="81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11" t="s">
        <v>8317</v>
      </c>
      <c r="R965" t="s">
        <v>8319</v>
      </c>
      <c r="S965" s="15">
        <f t="shared" si="79"/>
        <v>42625.635636574079</v>
      </c>
      <c r="T965" s="15">
        <f t="shared" si="80"/>
        <v>42660.635636574079</v>
      </c>
      <c r="U965">
        <f t="shared" si="81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11" t="s">
        <v>8317</v>
      </c>
      <c r="R966" t="s">
        <v>8319</v>
      </c>
      <c r="S966" s="15">
        <f t="shared" si="79"/>
        <v>42208.628692129627</v>
      </c>
      <c r="T966" s="15">
        <f t="shared" si="80"/>
        <v>42248.628692129627</v>
      </c>
      <c r="U966">
        <f t="shared" si="81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11" t="s">
        <v>8317</v>
      </c>
      <c r="R967" t="s">
        <v>8319</v>
      </c>
      <c r="S967" s="15">
        <f t="shared" si="79"/>
        <v>42637.016736111109</v>
      </c>
      <c r="T967" s="15">
        <f t="shared" si="80"/>
        <v>42669.165972222225</v>
      </c>
      <c r="U967">
        <f t="shared" si="81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11" t="s">
        <v>8317</v>
      </c>
      <c r="R968" t="s">
        <v>8319</v>
      </c>
      <c r="S968" s="15">
        <f t="shared" si="79"/>
        <v>42619.635787037041</v>
      </c>
      <c r="T968" s="15">
        <f t="shared" si="80"/>
        <v>42649.635787037041</v>
      </c>
      <c r="U968">
        <f t="shared" si="81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11" t="s">
        <v>8317</v>
      </c>
      <c r="R969" t="s">
        <v>8319</v>
      </c>
      <c r="S969" s="15">
        <f t="shared" si="79"/>
        <v>42422.254328703704</v>
      </c>
      <c r="T969" s="15">
        <f t="shared" si="80"/>
        <v>42482.21266203704</v>
      </c>
      <c r="U969">
        <f t="shared" si="81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8"/>
        <v>26.5</v>
      </c>
      <c r="Q970" s="11" t="s">
        <v>8317</v>
      </c>
      <c r="R970" t="s">
        <v>8319</v>
      </c>
      <c r="S970" s="15">
        <f t="shared" si="79"/>
        <v>41836.847615740742</v>
      </c>
      <c r="T970" s="15">
        <f t="shared" si="80"/>
        <v>41866.847615740742</v>
      </c>
      <c r="U970">
        <f t="shared" si="81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8"/>
        <v>1272.73</v>
      </c>
      <c r="Q971" s="11" t="s">
        <v>8317</v>
      </c>
      <c r="R971" t="s">
        <v>8319</v>
      </c>
      <c r="S971" s="15">
        <f t="shared" si="79"/>
        <v>42742.30332175926</v>
      </c>
      <c r="T971" s="15">
        <f t="shared" si="80"/>
        <v>42775.30332175926</v>
      </c>
      <c r="U971">
        <f t="shared" si="81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8"/>
        <v>164</v>
      </c>
      <c r="Q972" s="11" t="s">
        <v>8317</v>
      </c>
      <c r="R972" t="s">
        <v>8319</v>
      </c>
      <c r="S972" s="15">
        <f t="shared" si="79"/>
        <v>42721.220520833333</v>
      </c>
      <c r="T972" s="15">
        <f t="shared" si="80"/>
        <v>42758.207638888889</v>
      </c>
      <c r="U972">
        <f t="shared" si="81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8"/>
        <v>45.2</v>
      </c>
      <c r="Q973" s="11" t="s">
        <v>8317</v>
      </c>
      <c r="R973" t="s">
        <v>8319</v>
      </c>
      <c r="S973" s="15">
        <f t="shared" si="79"/>
        <v>42111.709027777775</v>
      </c>
      <c r="T973" s="15">
        <f t="shared" si="80"/>
        <v>42156.709027777775</v>
      </c>
      <c r="U973">
        <f t="shared" si="81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8"/>
        <v>153.88999999999999</v>
      </c>
      <c r="Q974" s="11" t="s">
        <v>8317</v>
      </c>
      <c r="R974" t="s">
        <v>8319</v>
      </c>
      <c r="S974" s="15">
        <f t="shared" si="79"/>
        <v>41856.865717592591</v>
      </c>
      <c r="T974" s="15">
        <f t="shared" si="80"/>
        <v>41886.290972222225</v>
      </c>
      <c r="U974">
        <f t="shared" si="81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8"/>
        <v>51.38</v>
      </c>
      <c r="Q975" s="11" t="s">
        <v>8317</v>
      </c>
      <c r="R975" t="s">
        <v>8319</v>
      </c>
      <c r="S975" s="15">
        <f t="shared" si="79"/>
        <v>42257.014965277776</v>
      </c>
      <c r="T975" s="15">
        <f t="shared" si="80"/>
        <v>42317.056631944448</v>
      </c>
      <c r="U975">
        <f t="shared" si="81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8"/>
        <v>93.33</v>
      </c>
      <c r="Q976" s="11" t="s">
        <v>8317</v>
      </c>
      <c r="R976" t="s">
        <v>8319</v>
      </c>
      <c r="S976" s="15">
        <f t="shared" si="79"/>
        <v>42424.749490740738</v>
      </c>
      <c r="T976" s="15">
        <f t="shared" si="80"/>
        <v>42454.707824074074</v>
      </c>
      <c r="U976">
        <f t="shared" si="81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8"/>
        <v>108.63</v>
      </c>
      <c r="Q977" s="11" t="s">
        <v>8317</v>
      </c>
      <c r="R977" t="s">
        <v>8319</v>
      </c>
      <c r="S977" s="15">
        <f t="shared" si="79"/>
        <v>42489.696585648147</v>
      </c>
      <c r="T977" s="15">
        <f t="shared" si="80"/>
        <v>42549.696585648147</v>
      </c>
      <c r="U977">
        <f t="shared" si="81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8"/>
        <v>160.5</v>
      </c>
      <c r="Q978" s="11" t="s">
        <v>8317</v>
      </c>
      <c r="R978" t="s">
        <v>8319</v>
      </c>
      <c r="S978" s="15">
        <f t="shared" si="79"/>
        <v>42185.058993055558</v>
      </c>
      <c r="T978" s="15">
        <f t="shared" si="80"/>
        <v>42230.058993055558</v>
      </c>
      <c r="U978">
        <f t="shared" si="81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8"/>
        <v>75.75</v>
      </c>
      <c r="Q979" s="11" t="s">
        <v>8317</v>
      </c>
      <c r="R979" t="s">
        <v>8319</v>
      </c>
      <c r="S979" s="15">
        <f t="shared" si="79"/>
        <v>42391.942094907412</v>
      </c>
      <c r="T979" s="15">
        <f t="shared" si="80"/>
        <v>42421.942094907412</v>
      </c>
      <c r="U979">
        <f t="shared" si="81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8"/>
        <v>790.84</v>
      </c>
      <c r="Q980" s="11" t="s">
        <v>8317</v>
      </c>
      <c r="R980" t="s">
        <v>8319</v>
      </c>
      <c r="S980" s="15">
        <f t="shared" si="79"/>
        <v>42395.309039351851</v>
      </c>
      <c r="T980" s="15">
        <f t="shared" si="80"/>
        <v>42425.309039351851</v>
      </c>
      <c r="U980">
        <f t="shared" si="81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8"/>
        <v>301.94</v>
      </c>
      <c r="Q981" s="11" t="s">
        <v>8317</v>
      </c>
      <c r="R981" t="s">
        <v>8319</v>
      </c>
      <c r="S981" s="15">
        <f t="shared" si="79"/>
        <v>42506.416990740734</v>
      </c>
      <c r="T981" s="15">
        <f t="shared" si="80"/>
        <v>42541.790972222225</v>
      </c>
      <c r="U981">
        <f t="shared" si="81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8"/>
        <v>47.94</v>
      </c>
      <c r="Q982" s="11" t="s">
        <v>8317</v>
      </c>
      <c r="R982" t="s">
        <v>8319</v>
      </c>
      <c r="S982" s="15">
        <f t="shared" si="79"/>
        <v>41928.904189814813</v>
      </c>
      <c r="T982" s="15">
        <f t="shared" si="80"/>
        <v>41973.945856481485</v>
      </c>
      <c r="U982">
        <f t="shared" si="81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8"/>
        <v>2.75</v>
      </c>
      <c r="Q983" s="11" t="s">
        <v>8317</v>
      </c>
      <c r="R983" t="s">
        <v>8319</v>
      </c>
      <c r="S983" s="15">
        <f t="shared" si="79"/>
        <v>41830.947013888886</v>
      </c>
      <c r="T983" s="15">
        <f t="shared" si="80"/>
        <v>41860.947013888886</v>
      </c>
      <c r="U983">
        <f t="shared" si="81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8"/>
        <v>1</v>
      </c>
      <c r="Q984" s="11" t="s">
        <v>8317</v>
      </c>
      <c r="R984" t="s">
        <v>8319</v>
      </c>
      <c r="S984" s="15">
        <f t="shared" si="79"/>
        <v>42615.753310185188</v>
      </c>
      <c r="T984" s="15">
        <f t="shared" si="80"/>
        <v>42645.753310185188</v>
      </c>
      <c r="U984">
        <f t="shared" si="81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8"/>
        <v>171.79</v>
      </c>
      <c r="Q985" s="11" t="s">
        <v>8317</v>
      </c>
      <c r="R985" t="s">
        <v>8319</v>
      </c>
      <c r="S985" s="15">
        <f t="shared" si="79"/>
        <v>42574.667650462965</v>
      </c>
      <c r="T985" s="15">
        <f t="shared" si="80"/>
        <v>42605.870833333334</v>
      </c>
      <c r="U985">
        <f t="shared" si="81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8"/>
        <v>35.33</v>
      </c>
      <c r="Q986" s="11" t="s">
        <v>8317</v>
      </c>
      <c r="R986" t="s">
        <v>8319</v>
      </c>
      <c r="S986" s="15">
        <f t="shared" si="79"/>
        <v>42061.11583333333</v>
      </c>
      <c r="T986" s="15">
        <f t="shared" si="80"/>
        <v>42091.074166666673</v>
      </c>
      <c r="U986">
        <f t="shared" si="81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8"/>
        <v>82.09</v>
      </c>
      <c r="Q987" s="11" t="s">
        <v>8317</v>
      </c>
      <c r="R987" t="s">
        <v>8319</v>
      </c>
      <c r="S987" s="15">
        <f t="shared" si="79"/>
        <v>42339.967708333337</v>
      </c>
      <c r="T987" s="15">
        <f t="shared" si="80"/>
        <v>42369.958333333328</v>
      </c>
      <c r="U987">
        <f t="shared" si="81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8"/>
        <v>110.87</v>
      </c>
      <c r="Q988" s="11" t="s">
        <v>8317</v>
      </c>
      <c r="R988" t="s">
        <v>8319</v>
      </c>
      <c r="S988" s="15">
        <f t="shared" si="79"/>
        <v>42324.767361111109</v>
      </c>
      <c r="T988" s="15">
        <f t="shared" si="80"/>
        <v>42379</v>
      </c>
      <c r="U988">
        <f t="shared" si="81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8"/>
        <v>161.22</v>
      </c>
      <c r="Q989" s="11" t="s">
        <v>8317</v>
      </c>
      <c r="R989" t="s">
        <v>8319</v>
      </c>
      <c r="S989" s="15">
        <f t="shared" si="79"/>
        <v>41773.294560185182</v>
      </c>
      <c r="T989" s="15">
        <f t="shared" si="80"/>
        <v>41813.294560185182</v>
      </c>
      <c r="U989">
        <f t="shared" si="81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8"/>
        <v>0</v>
      </c>
      <c r="Q990" s="11" t="s">
        <v>8317</v>
      </c>
      <c r="R990" t="s">
        <v>8319</v>
      </c>
      <c r="S990" s="15">
        <f t="shared" si="79"/>
        <v>42614.356770833328</v>
      </c>
      <c r="T990" s="15">
        <f t="shared" si="80"/>
        <v>42644.356770833328</v>
      </c>
      <c r="U990">
        <f t="shared" si="81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8"/>
        <v>52.41</v>
      </c>
      <c r="Q991" s="11" t="s">
        <v>8317</v>
      </c>
      <c r="R991" t="s">
        <v>8319</v>
      </c>
      <c r="S991" s="15">
        <f t="shared" si="79"/>
        <v>42611.933969907404</v>
      </c>
      <c r="T991" s="15">
        <f t="shared" si="80"/>
        <v>42641.933969907404</v>
      </c>
      <c r="U991">
        <f t="shared" si="81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8"/>
        <v>13</v>
      </c>
      <c r="Q992" s="11" t="s">
        <v>8317</v>
      </c>
      <c r="R992" t="s">
        <v>8319</v>
      </c>
      <c r="S992" s="15">
        <f t="shared" si="79"/>
        <v>41855.784305555557</v>
      </c>
      <c r="T992" s="15">
        <f t="shared" si="80"/>
        <v>41885.784305555557</v>
      </c>
      <c r="U992">
        <f t="shared" si="81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8"/>
        <v>30.29</v>
      </c>
      <c r="Q993" s="11" t="s">
        <v>8317</v>
      </c>
      <c r="R993" t="s">
        <v>8319</v>
      </c>
      <c r="S993" s="15">
        <f t="shared" si="79"/>
        <v>42538.75680555556</v>
      </c>
      <c r="T993" s="15">
        <f t="shared" si="80"/>
        <v>42563.785416666666</v>
      </c>
      <c r="U993">
        <f t="shared" si="81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8"/>
        <v>116.75</v>
      </c>
      <c r="Q994" s="11" t="s">
        <v>8317</v>
      </c>
      <c r="R994" t="s">
        <v>8319</v>
      </c>
      <c r="S994" s="15">
        <f t="shared" si="79"/>
        <v>42437.924988425926</v>
      </c>
      <c r="T994" s="15">
        <f t="shared" si="80"/>
        <v>42497.883321759262</v>
      </c>
      <c r="U994">
        <f t="shared" si="81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8"/>
        <v>89.6</v>
      </c>
      <c r="Q995" s="11" t="s">
        <v>8317</v>
      </c>
      <c r="R995" t="s">
        <v>8319</v>
      </c>
      <c r="S995" s="15">
        <f t="shared" si="79"/>
        <v>42652.964907407411</v>
      </c>
      <c r="T995" s="15">
        <f t="shared" si="80"/>
        <v>42686.208333333328</v>
      </c>
      <c r="U995">
        <f t="shared" si="81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8"/>
        <v>424.45</v>
      </c>
      <c r="Q996" s="11" t="s">
        <v>8317</v>
      </c>
      <c r="R996" t="s">
        <v>8319</v>
      </c>
      <c r="S996" s="15">
        <f t="shared" si="79"/>
        <v>41921.263078703705</v>
      </c>
      <c r="T996" s="15">
        <f t="shared" si="80"/>
        <v>41973.957638888889</v>
      </c>
      <c r="U996">
        <f t="shared" si="81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8"/>
        <v>80.67</v>
      </c>
      <c r="Q997" s="11" t="s">
        <v>8317</v>
      </c>
      <c r="R997" t="s">
        <v>8319</v>
      </c>
      <c r="S997" s="15">
        <f t="shared" si="79"/>
        <v>41947.940740740742</v>
      </c>
      <c r="T997" s="15">
        <f t="shared" si="80"/>
        <v>41972.666666666672</v>
      </c>
      <c r="U997">
        <f t="shared" si="81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8"/>
        <v>13</v>
      </c>
      <c r="Q998" s="11" t="s">
        <v>8317</v>
      </c>
      <c r="R998" t="s">
        <v>8319</v>
      </c>
      <c r="S998" s="15">
        <f t="shared" si="79"/>
        <v>41817.866435185184</v>
      </c>
      <c r="T998" s="15">
        <f t="shared" si="80"/>
        <v>41847.643750000003</v>
      </c>
      <c r="U998">
        <f t="shared" si="81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8"/>
        <v>8.1300000000000008</v>
      </c>
      <c r="Q999" s="11" t="s">
        <v>8317</v>
      </c>
      <c r="R999" t="s">
        <v>8319</v>
      </c>
      <c r="S999" s="15">
        <f t="shared" si="79"/>
        <v>41941.10297453704</v>
      </c>
      <c r="T999" s="15">
        <f t="shared" si="80"/>
        <v>41971.144641203704</v>
      </c>
      <c r="U999">
        <f t="shared" si="81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8"/>
        <v>153.43</v>
      </c>
      <c r="Q1000" s="11" t="s">
        <v>8317</v>
      </c>
      <c r="R1000" t="s">
        <v>8319</v>
      </c>
      <c r="S1000" s="15">
        <f t="shared" si="79"/>
        <v>42282.168993055559</v>
      </c>
      <c r="T1000" s="15">
        <f t="shared" si="80"/>
        <v>42327.210659722223</v>
      </c>
      <c r="U1000">
        <f t="shared" si="81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8"/>
        <v>292.08</v>
      </c>
      <c r="Q1001" s="11" t="s">
        <v>8317</v>
      </c>
      <c r="R1001" t="s">
        <v>8319</v>
      </c>
      <c r="S1001" s="15">
        <f t="shared" si="79"/>
        <v>41926.29965277778</v>
      </c>
      <c r="T1001" s="15">
        <f t="shared" si="80"/>
        <v>41956.334722222222</v>
      </c>
      <c r="U1001">
        <f t="shared" si="81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8"/>
        <v>3304</v>
      </c>
      <c r="Q1002" s="11" t="s">
        <v>8317</v>
      </c>
      <c r="R1002" t="s">
        <v>8319</v>
      </c>
      <c r="S1002" s="15">
        <f t="shared" si="79"/>
        <v>42749.059722222228</v>
      </c>
      <c r="T1002" s="15">
        <f t="shared" si="80"/>
        <v>42809.018055555556</v>
      </c>
      <c r="U1002">
        <f t="shared" si="81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8"/>
        <v>1300</v>
      </c>
      <c r="Q1003" s="11" t="s">
        <v>8317</v>
      </c>
      <c r="R1003" t="s">
        <v>8319</v>
      </c>
      <c r="S1003" s="15">
        <f t="shared" si="79"/>
        <v>42720.720057870371</v>
      </c>
      <c r="T1003" s="15">
        <f t="shared" si="80"/>
        <v>42765.720057870371</v>
      </c>
      <c r="U1003">
        <f t="shared" si="81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8"/>
        <v>134.55000000000001</v>
      </c>
      <c r="Q1004" s="11" t="s">
        <v>8317</v>
      </c>
      <c r="R1004" t="s">
        <v>8319</v>
      </c>
      <c r="S1004" s="15">
        <f t="shared" si="79"/>
        <v>42325.684189814812</v>
      </c>
      <c r="T1004" s="15">
        <f t="shared" si="80"/>
        <v>42355.249305555553</v>
      </c>
      <c r="U1004">
        <f t="shared" si="81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8"/>
        <v>214.07</v>
      </c>
      <c r="Q1005" s="11" t="s">
        <v>8317</v>
      </c>
      <c r="R1005" t="s">
        <v>8319</v>
      </c>
      <c r="S1005" s="15">
        <f t="shared" si="79"/>
        <v>42780.709039351852</v>
      </c>
      <c r="T1005" s="15">
        <f t="shared" si="80"/>
        <v>42810.667372685188</v>
      </c>
      <c r="U1005">
        <f t="shared" si="81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8"/>
        <v>216.34</v>
      </c>
      <c r="Q1006" s="11" t="s">
        <v>8317</v>
      </c>
      <c r="R1006" t="s">
        <v>8319</v>
      </c>
      <c r="S1006" s="15">
        <f t="shared" si="79"/>
        <v>42388.708645833336</v>
      </c>
      <c r="T1006" s="15">
        <f t="shared" si="80"/>
        <v>42418.708645833336</v>
      </c>
      <c r="U1006">
        <f t="shared" si="81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8"/>
        <v>932.31</v>
      </c>
      <c r="Q1007" s="11" t="s">
        <v>8317</v>
      </c>
      <c r="R1007" t="s">
        <v>8319</v>
      </c>
      <c r="S1007" s="15">
        <f t="shared" si="79"/>
        <v>42276.624803240738</v>
      </c>
      <c r="T1007" s="15">
        <f t="shared" si="80"/>
        <v>42307.624803240738</v>
      </c>
      <c r="U1007">
        <f t="shared" si="81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8"/>
        <v>29.25</v>
      </c>
      <c r="Q1008" s="11" t="s">
        <v>8317</v>
      </c>
      <c r="R1008" t="s">
        <v>8319</v>
      </c>
      <c r="S1008" s="15">
        <f t="shared" si="79"/>
        <v>41977.040185185186</v>
      </c>
      <c r="T1008" s="15">
        <f t="shared" si="80"/>
        <v>41985.299305555556</v>
      </c>
      <c r="U1008">
        <f t="shared" si="81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8"/>
        <v>174.95</v>
      </c>
      <c r="Q1009" s="11" t="s">
        <v>8317</v>
      </c>
      <c r="R1009" t="s">
        <v>8319</v>
      </c>
      <c r="S1009" s="15">
        <f t="shared" si="79"/>
        <v>42676.583599537036</v>
      </c>
      <c r="T1009" s="15">
        <f t="shared" si="80"/>
        <v>42718.6252662037</v>
      </c>
      <c r="U1009">
        <f t="shared" si="81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8"/>
        <v>250</v>
      </c>
      <c r="Q1010" s="11" t="s">
        <v>8317</v>
      </c>
      <c r="R1010" t="s">
        <v>8319</v>
      </c>
      <c r="S1010" s="15">
        <f t="shared" si="79"/>
        <v>42702.809201388889</v>
      </c>
      <c r="T1010" s="15">
        <f t="shared" si="80"/>
        <v>42732.809201388889</v>
      </c>
      <c r="U1010">
        <f t="shared" si="81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8"/>
        <v>65</v>
      </c>
      <c r="Q1011" s="11" t="s">
        <v>8317</v>
      </c>
      <c r="R1011" t="s">
        <v>8319</v>
      </c>
      <c r="S1011" s="15">
        <f t="shared" si="79"/>
        <v>42510.604699074072</v>
      </c>
      <c r="T1011" s="15">
        <f t="shared" si="80"/>
        <v>42540.604699074072</v>
      </c>
      <c r="U1011">
        <f t="shared" si="81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8"/>
        <v>55</v>
      </c>
      <c r="Q1012" s="11" t="s">
        <v>8317</v>
      </c>
      <c r="R1012" t="s">
        <v>8319</v>
      </c>
      <c r="S1012" s="15">
        <f t="shared" si="79"/>
        <v>42561.829421296294</v>
      </c>
      <c r="T1012" s="15">
        <f t="shared" si="80"/>
        <v>42618.124305555553</v>
      </c>
      <c r="U1012">
        <f t="shared" si="81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8"/>
        <v>75</v>
      </c>
      <c r="Q1013" s="11" t="s">
        <v>8317</v>
      </c>
      <c r="R1013" t="s">
        <v>8319</v>
      </c>
      <c r="S1013" s="15">
        <f t="shared" si="79"/>
        <v>41946.898090277777</v>
      </c>
      <c r="T1013" s="15">
        <f t="shared" si="80"/>
        <v>41991.898090277777</v>
      </c>
      <c r="U1013">
        <f t="shared" si="81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8"/>
        <v>1389.36</v>
      </c>
      <c r="Q1014" s="11" t="s">
        <v>8317</v>
      </c>
      <c r="R1014" t="s">
        <v>8319</v>
      </c>
      <c r="S1014" s="15">
        <f t="shared" si="79"/>
        <v>42714.440416666665</v>
      </c>
      <c r="T1014" s="15">
        <f t="shared" si="80"/>
        <v>42759.440416666665</v>
      </c>
      <c r="U1014">
        <f t="shared" si="81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8"/>
        <v>95.91</v>
      </c>
      <c r="Q1015" s="11" t="s">
        <v>8317</v>
      </c>
      <c r="R1015" t="s">
        <v>8319</v>
      </c>
      <c r="S1015" s="15">
        <f t="shared" si="79"/>
        <v>42339.833981481483</v>
      </c>
      <c r="T1015" s="15">
        <f t="shared" si="80"/>
        <v>42367.833333333328</v>
      </c>
      <c r="U1015">
        <f t="shared" si="81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8"/>
        <v>191.25</v>
      </c>
      <c r="Q1016" s="11" t="s">
        <v>8317</v>
      </c>
      <c r="R1016" t="s">
        <v>8319</v>
      </c>
      <c r="S1016" s="15">
        <f t="shared" si="79"/>
        <v>41955.002488425926</v>
      </c>
      <c r="T1016" s="15">
        <f t="shared" si="80"/>
        <v>42005.002488425926</v>
      </c>
      <c r="U1016">
        <f t="shared" si="81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8"/>
        <v>40</v>
      </c>
      <c r="Q1017" s="11" t="s">
        <v>8317</v>
      </c>
      <c r="R1017" t="s">
        <v>8319</v>
      </c>
      <c r="S1017" s="15">
        <f t="shared" si="79"/>
        <v>42303.878414351857</v>
      </c>
      <c r="T1017" s="15">
        <f t="shared" si="80"/>
        <v>42333.920081018514</v>
      </c>
      <c r="U1017">
        <f t="shared" si="81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8"/>
        <v>74.790000000000006</v>
      </c>
      <c r="Q1018" s="11" t="s">
        <v>8317</v>
      </c>
      <c r="R1018" t="s">
        <v>8319</v>
      </c>
      <c r="S1018" s="15">
        <f t="shared" si="79"/>
        <v>42422.107129629629</v>
      </c>
      <c r="T1018" s="15">
        <f t="shared" si="80"/>
        <v>42467.065462962957</v>
      </c>
      <c r="U1018">
        <f t="shared" si="81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8"/>
        <v>161.12</v>
      </c>
      <c r="Q1019" s="11" t="s">
        <v>8317</v>
      </c>
      <c r="R1019" t="s">
        <v>8319</v>
      </c>
      <c r="S1019" s="15">
        <f t="shared" si="79"/>
        <v>42289.675173611111</v>
      </c>
      <c r="T1019" s="15">
        <f t="shared" si="80"/>
        <v>42329.716840277775</v>
      </c>
      <c r="U1019">
        <f t="shared" si="81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8"/>
        <v>88.71</v>
      </c>
      <c r="Q1020" s="11" t="s">
        <v>8317</v>
      </c>
      <c r="R1020" t="s">
        <v>8319</v>
      </c>
      <c r="S1020" s="15">
        <f t="shared" si="79"/>
        <v>42535.492280092592</v>
      </c>
      <c r="T1020" s="15">
        <f t="shared" si="80"/>
        <v>42565.492280092592</v>
      </c>
      <c r="U1020">
        <f t="shared" si="81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78"/>
        <v>53.25</v>
      </c>
      <c r="Q1021" s="11" t="s">
        <v>8317</v>
      </c>
      <c r="R1021" t="s">
        <v>8319</v>
      </c>
      <c r="S1021" s="15">
        <f t="shared" si="79"/>
        <v>42009.973946759259</v>
      </c>
      <c r="T1021" s="15">
        <f t="shared" si="80"/>
        <v>42039.973946759259</v>
      </c>
      <c r="U1021">
        <f t="shared" si="81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78"/>
        <v>106.2</v>
      </c>
      <c r="Q1022" s="11" t="s">
        <v>8323</v>
      </c>
      <c r="R1022" t="s">
        <v>8328</v>
      </c>
      <c r="S1022" s="15">
        <f t="shared" si="79"/>
        <v>42127.069548611107</v>
      </c>
      <c r="T1022" s="15">
        <f t="shared" si="80"/>
        <v>42157.032638888893</v>
      </c>
      <c r="U1022">
        <f t="shared" si="81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78"/>
        <v>22.08</v>
      </c>
      <c r="Q1023" s="11" t="s">
        <v>8323</v>
      </c>
      <c r="R1023" t="s">
        <v>8328</v>
      </c>
      <c r="S1023" s="15">
        <f t="shared" si="79"/>
        <v>42271.251979166671</v>
      </c>
      <c r="T1023" s="15">
        <f t="shared" si="80"/>
        <v>42294.166666666672</v>
      </c>
      <c r="U1023">
        <f t="shared" si="81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78"/>
        <v>31.05</v>
      </c>
      <c r="Q1024" s="11" t="s">
        <v>8323</v>
      </c>
      <c r="R1024" t="s">
        <v>8328</v>
      </c>
      <c r="S1024" s="15">
        <f t="shared" si="79"/>
        <v>42111.646724537044</v>
      </c>
      <c r="T1024" s="15">
        <f t="shared" si="80"/>
        <v>42141.646724537044</v>
      </c>
      <c r="U1024">
        <f t="shared" si="81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78"/>
        <v>36.21</v>
      </c>
      <c r="Q1025" s="11" t="s">
        <v>8323</v>
      </c>
      <c r="R1025" t="s">
        <v>8328</v>
      </c>
      <c r="S1025" s="15">
        <f t="shared" si="79"/>
        <v>42145.919687500005</v>
      </c>
      <c r="T1025" s="15">
        <f t="shared" si="80"/>
        <v>42175.919687500005</v>
      </c>
      <c r="U1025">
        <f t="shared" si="81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7"/>
        <v>119</v>
      </c>
      <c r="P1026">
        <f t="shared" si="78"/>
        <v>388.98</v>
      </c>
      <c r="Q1026" s="11" t="s">
        <v>8323</v>
      </c>
      <c r="R1026" t="s">
        <v>8328</v>
      </c>
      <c r="S1026" s="15">
        <f t="shared" si="79"/>
        <v>42370.580590277779</v>
      </c>
      <c r="T1026" s="15">
        <f t="shared" si="80"/>
        <v>42400.580590277779</v>
      </c>
      <c r="U1026">
        <f t="shared" si="81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2">ROUND(E1027/D1027*100,0)</f>
        <v>110</v>
      </c>
      <c r="P1027">
        <f t="shared" ref="P1027:P1090" si="83">IFERROR(ROUND(E1027/L1027,2),0)</f>
        <v>71.849999999999994</v>
      </c>
      <c r="Q1027" s="11" t="s">
        <v>8323</v>
      </c>
      <c r="R1027" t="s">
        <v>8328</v>
      </c>
      <c r="S1027" s="15">
        <f t="shared" ref="S1027:S1090" si="84">(((J1027/60)/60)/24)+DATE(1970,1,1)</f>
        <v>42049.833761574075</v>
      </c>
      <c r="T1027" s="15">
        <f t="shared" ref="T1027:T1090" si="85">(((I1027/60)/60)/24+DATE(1970,1,1))</f>
        <v>42079.792094907403</v>
      </c>
      <c r="U1027">
        <f t="shared" ref="U1027:U1090" si="86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11" t="s">
        <v>8323</v>
      </c>
      <c r="R1028" t="s">
        <v>8328</v>
      </c>
      <c r="S1028" s="15">
        <f t="shared" si="84"/>
        <v>42426.407592592594</v>
      </c>
      <c r="T1028" s="15">
        <f t="shared" si="85"/>
        <v>42460.365925925929</v>
      </c>
      <c r="U1028">
        <f t="shared" si="86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11" t="s">
        <v>8323</v>
      </c>
      <c r="R1029" t="s">
        <v>8328</v>
      </c>
      <c r="S1029" s="15">
        <f t="shared" si="84"/>
        <v>41905.034108796295</v>
      </c>
      <c r="T1029" s="15">
        <f t="shared" si="85"/>
        <v>41935.034108796295</v>
      </c>
      <c r="U1029">
        <f t="shared" si="86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11" t="s">
        <v>8323</v>
      </c>
      <c r="R1030" t="s">
        <v>8328</v>
      </c>
      <c r="S1030" s="15">
        <f t="shared" si="84"/>
        <v>42755.627372685187</v>
      </c>
      <c r="T1030" s="15">
        <f t="shared" si="85"/>
        <v>42800.833333333328</v>
      </c>
      <c r="U1030">
        <f t="shared" si="86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11" t="s">
        <v>8323</v>
      </c>
      <c r="R1031" t="s">
        <v>8328</v>
      </c>
      <c r="S1031" s="15">
        <f t="shared" si="84"/>
        <v>42044.711886574078</v>
      </c>
      <c r="T1031" s="15">
        <f t="shared" si="85"/>
        <v>42098.915972222225</v>
      </c>
      <c r="U1031">
        <f t="shared" si="86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11" t="s">
        <v>8323</v>
      </c>
      <c r="R1032" t="s">
        <v>8328</v>
      </c>
      <c r="S1032" s="15">
        <f t="shared" si="84"/>
        <v>42611.483206018514</v>
      </c>
      <c r="T1032" s="15">
        <f t="shared" si="85"/>
        <v>42625.483206018514</v>
      </c>
      <c r="U1032">
        <f t="shared" si="86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11" t="s">
        <v>8323</v>
      </c>
      <c r="R1033" t="s">
        <v>8328</v>
      </c>
      <c r="S1033" s="15">
        <f t="shared" si="84"/>
        <v>42324.764004629629</v>
      </c>
      <c r="T1033" s="15">
        <f t="shared" si="85"/>
        <v>42354.764004629629</v>
      </c>
      <c r="U1033">
        <f t="shared" si="86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3"/>
        <v>61.03</v>
      </c>
      <c r="Q1034" s="11" t="s">
        <v>8323</v>
      </c>
      <c r="R1034" t="s">
        <v>8328</v>
      </c>
      <c r="S1034" s="15">
        <f t="shared" si="84"/>
        <v>42514.666956018518</v>
      </c>
      <c r="T1034" s="15">
        <f t="shared" si="85"/>
        <v>42544.666956018518</v>
      </c>
      <c r="U1034">
        <f t="shared" si="86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3"/>
        <v>50.59</v>
      </c>
      <c r="Q1035" s="11" t="s">
        <v>8323</v>
      </c>
      <c r="R1035" t="s">
        <v>8328</v>
      </c>
      <c r="S1035" s="15">
        <f t="shared" si="84"/>
        <v>42688.732407407413</v>
      </c>
      <c r="T1035" s="15">
        <f t="shared" si="85"/>
        <v>42716.732407407413</v>
      </c>
      <c r="U1035">
        <f t="shared" si="86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3"/>
        <v>39.159999999999997</v>
      </c>
      <c r="Q1036" s="11" t="s">
        <v>8323</v>
      </c>
      <c r="R1036" t="s">
        <v>8328</v>
      </c>
      <c r="S1036" s="15">
        <f t="shared" si="84"/>
        <v>42555.166712962964</v>
      </c>
      <c r="T1036" s="15">
        <f t="shared" si="85"/>
        <v>42587.165972222225</v>
      </c>
      <c r="U1036">
        <f t="shared" si="86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3"/>
        <v>65.16</v>
      </c>
      <c r="Q1037" s="11" t="s">
        <v>8323</v>
      </c>
      <c r="R1037" t="s">
        <v>8328</v>
      </c>
      <c r="S1037" s="15">
        <f t="shared" si="84"/>
        <v>42016.641435185185</v>
      </c>
      <c r="T1037" s="15">
        <f t="shared" si="85"/>
        <v>42046.641435185185</v>
      </c>
      <c r="U1037">
        <f t="shared" si="86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3"/>
        <v>23.96</v>
      </c>
      <c r="Q1038" s="11" t="s">
        <v>8323</v>
      </c>
      <c r="R1038" t="s">
        <v>8328</v>
      </c>
      <c r="S1038" s="15">
        <f t="shared" si="84"/>
        <v>41249.448958333334</v>
      </c>
      <c r="T1038" s="15">
        <f t="shared" si="85"/>
        <v>41281.333333333336</v>
      </c>
      <c r="U1038">
        <f t="shared" si="86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3"/>
        <v>48.62</v>
      </c>
      <c r="Q1039" s="11" t="s">
        <v>8323</v>
      </c>
      <c r="R1039" t="s">
        <v>8328</v>
      </c>
      <c r="S1039" s="15">
        <f t="shared" si="84"/>
        <v>42119.822476851856</v>
      </c>
      <c r="T1039" s="15">
        <f t="shared" si="85"/>
        <v>42142.208333333328</v>
      </c>
      <c r="U1039">
        <f t="shared" si="86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3"/>
        <v>35.74</v>
      </c>
      <c r="Q1040" s="11" t="s">
        <v>8323</v>
      </c>
      <c r="R1040" t="s">
        <v>8328</v>
      </c>
      <c r="S1040" s="15">
        <f t="shared" si="84"/>
        <v>42418.231747685189</v>
      </c>
      <c r="T1040" s="15">
        <f t="shared" si="85"/>
        <v>42448.190081018518</v>
      </c>
      <c r="U1040">
        <f t="shared" si="86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3"/>
        <v>21.37</v>
      </c>
      <c r="Q1041" s="11" t="s">
        <v>8323</v>
      </c>
      <c r="R1041" t="s">
        <v>8328</v>
      </c>
      <c r="S1041" s="15">
        <f t="shared" si="84"/>
        <v>42692.109328703707</v>
      </c>
      <c r="T1041" s="15">
        <f t="shared" si="85"/>
        <v>42717.332638888889</v>
      </c>
      <c r="U1041">
        <f t="shared" si="86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3"/>
        <v>250</v>
      </c>
      <c r="Q1042" s="11" t="s">
        <v>8329</v>
      </c>
      <c r="R1042" t="s">
        <v>8330</v>
      </c>
      <c r="S1042" s="15">
        <f t="shared" si="84"/>
        <v>42579.708437499998</v>
      </c>
      <c r="T1042" s="15">
        <f t="shared" si="85"/>
        <v>42609.708437499998</v>
      </c>
      <c r="U1042">
        <f t="shared" si="86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3"/>
        <v>0</v>
      </c>
      <c r="Q1043" s="11" t="s">
        <v>8329</v>
      </c>
      <c r="R1043" t="s">
        <v>8330</v>
      </c>
      <c r="S1043" s="15">
        <f t="shared" si="84"/>
        <v>41831.060092592597</v>
      </c>
      <c r="T1043" s="15">
        <f t="shared" si="85"/>
        <v>41851.060092592597</v>
      </c>
      <c r="U1043">
        <f t="shared" si="86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3"/>
        <v>10</v>
      </c>
      <c r="Q1044" s="11" t="s">
        <v>8329</v>
      </c>
      <c r="R1044" t="s">
        <v>8330</v>
      </c>
      <c r="S1044" s="15">
        <f t="shared" si="84"/>
        <v>41851.696157407408</v>
      </c>
      <c r="T1044" s="15">
        <f t="shared" si="85"/>
        <v>41894.416666666664</v>
      </c>
      <c r="U1044">
        <f t="shared" si="86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3"/>
        <v>29.24</v>
      </c>
      <c r="Q1045" s="11" t="s">
        <v>8329</v>
      </c>
      <c r="R1045" t="s">
        <v>8330</v>
      </c>
      <c r="S1045" s="15">
        <f t="shared" si="84"/>
        <v>42114.252951388888</v>
      </c>
      <c r="T1045" s="15">
        <f t="shared" si="85"/>
        <v>42144.252951388888</v>
      </c>
      <c r="U1045">
        <f t="shared" si="86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3"/>
        <v>3</v>
      </c>
      <c r="Q1046" s="11" t="s">
        <v>8329</v>
      </c>
      <c r="R1046" t="s">
        <v>8330</v>
      </c>
      <c r="S1046" s="15">
        <f t="shared" si="84"/>
        <v>42011.925937499997</v>
      </c>
      <c r="T1046" s="15">
        <f t="shared" si="85"/>
        <v>42068.852083333331</v>
      </c>
      <c r="U1046">
        <f t="shared" si="86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3"/>
        <v>33.25</v>
      </c>
      <c r="Q1047" s="11" t="s">
        <v>8329</v>
      </c>
      <c r="R1047" t="s">
        <v>8330</v>
      </c>
      <c r="S1047" s="15">
        <f t="shared" si="84"/>
        <v>41844.874421296299</v>
      </c>
      <c r="T1047" s="15">
        <f t="shared" si="85"/>
        <v>41874.874421296299</v>
      </c>
      <c r="U1047">
        <f t="shared" si="86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3"/>
        <v>0</v>
      </c>
      <c r="Q1048" s="11" t="s">
        <v>8329</v>
      </c>
      <c r="R1048" t="s">
        <v>8330</v>
      </c>
      <c r="S1048" s="15">
        <f t="shared" si="84"/>
        <v>42319.851388888885</v>
      </c>
      <c r="T1048" s="15">
        <f t="shared" si="85"/>
        <v>42364.851388888885</v>
      </c>
      <c r="U1048">
        <f t="shared" si="86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3"/>
        <v>1</v>
      </c>
      <c r="Q1049" s="11" t="s">
        <v>8329</v>
      </c>
      <c r="R1049" t="s">
        <v>8330</v>
      </c>
      <c r="S1049" s="15">
        <f t="shared" si="84"/>
        <v>41918.818460648145</v>
      </c>
      <c r="T1049" s="15">
        <f t="shared" si="85"/>
        <v>41948.860127314816</v>
      </c>
      <c r="U1049">
        <f t="shared" si="86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3"/>
        <v>53</v>
      </c>
      <c r="Q1050" s="11" t="s">
        <v>8329</v>
      </c>
      <c r="R1050" t="s">
        <v>8330</v>
      </c>
      <c r="S1050" s="15">
        <f t="shared" si="84"/>
        <v>42598.053113425922</v>
      </c>
      <c r="T1050" s="15">
        <f t="shared" si="85"/>
        <v>42638.053113425922</v>
      </c>
      <c r="U1050">
        <f t="shared" si="86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3"/>
        <v>0</v>
      </c>
      <c r="Q1051" s="11" t="s">
        <v>8329</v>
      </c>
      <c r="R1051" t="s">
        <v>8330</v>
      </c>
      <c r="S1051" s="15">
        <f t="shared" si="84"/>
        <v>42382.431076388893</v>
      </c>
      <c r="T1051" s="15">
        <f t="shared" si="85"/>
        <v>42412.431076388893</v>
      </c>
      <c r="U1051">
        <f t="shared" si="86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3"/>
        <v>0</v>
      </c>
      <c r="Q1052" s="11" t="s">
        <v>8329</v>
      </c>
      <c r="R1052" t="s">
        <v>8330</v>
      </c>
      <c r="S1052" s="15">
        <f t="shared" si="84"/>
        <v>42231.7971875</v>
      </c>
      <c r="T1052" s="15">
        <f t="shared" si="85"/>
        <v>42261.7971875</v>
      </c>
      <c r="U1052">
        <f t="shared" si="86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3"/>
        <v>0</v>
      </c>
      <c r="Q1053" s="11" t="s">
        <v>8329</v>
      </c>
      <c r="R1053" t="s">
        <v>8330</v>
      </c>
      <c r="S1053" s="15">
        <f t="shared" si="84"/>
        <v>41850.014178240745</v>
      </c>
      <c r="T1053" s="15">
        <f t="shared" si="85"/>
        <v>41878.014178240745</v>
      </c>
      <c r="U1053">
        <f t="shared" si="86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3"/>
        <v>0</v>
      </c>
      <c r="Q1054" s="11" t="s">
        <v>8329</v>
      </c>
      <c r="R1054" t="s">
        <v>8330</v>
      </c>
      <c r="S1054" s="15">
        <f t="shared" si="84"/>
        <v>42483.797395833331</v>
      </c>
      <c r="T1054" s="15">
        <f t="shared" si="85"/>
        <v>42527.839583333334</v>
      </c>
      <c r="U1054">
        <f t="shared" si="86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3"/>
        <v>15</v>
      </c>
      <c r="Q1055" s="11" t="s">
        <v>8329</v>
      </c>
      <c r="R1055" t="s">
        <v>8330</v>
      </c>
      <c r="S1055" s="15">
        <f t="shared" si="84"/>
        <v>42775.172824074078</v>
      </c>
      <c r="T1055" s="15">
        <f t="shared" si="85"/>
        <v>42800.172824074078</v>
      </c>
      <c r="U1055">
        <f t="shared" si="86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3"/>
        <v>0</v>
      </c>
      <c r="Q1056" s="11" t="s">
        <v>8329</v>
      </c>
      <c r="R1056" t="s">
        <v>8330</v>
      </c>
      <c r="S1056" s="15">
        <f t="shared" si="84"/>
        <v>41831.851840277777</v>
      </c>
      <c r="T1056" s="15">
        <f t="shared" si="85"/>
        <v>41861.916666666664</v>
      </c>
      <c r="U1056">
        <f t="shared" si="86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3"/>
        <v>0</v>
      </c>
      <c r="Q1057" s="11" t="s">
        <v>8329</v>
      </c>
      <c r="R1057" t="s">
        <v>8330</v>
      </c>
      <c r="S1057" s="15">
        <f t="shared" si="84"/>
        <v>42406.992418981477</v>
      </c>
      <c r="T1057" s="15">
        <f t="shared" si="85"/>
        <v>42436.992418981477</v>
      </c>
      <c r="U1057">
        <f t="shared" si="86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3"/>
        <v>0</v>
      </c>
      <c r="Q1058" s="11" t="s">
        <v>8329</v>
      </c>
      <c r="R1058" t="s">
        <v>8330</v>
      </c>
      <c r="S1058" s="15">
        <f t="shared" si="84"/>
        <v>42058.719641203701</v>
      </c>
      <c r="T1058" s="15">
        <f t="shared" si="85"/>
        <v>42118.677974537044</v>
      </c>
      <c r="U1058">
        <f t="shared" si="86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3"/>
        <v>0</v>
      </c>
      <c r="Q1059" s="11" t="s">
        <v>8329</v>
      </c>
      <c r="R1059" t="s">
        <v>8330</v>
      </c>
      <c r="S1059" s="15">
        <f t="shared" si="84"/>
        <v>42678.871331018512</v>
      </c>
      <c r="T1059" s="15">
        <f t="shared" si="85"/>
        <v>42708.912997685184</v>
      </c>
      <c r="U1059">
        <f t="shared" si="86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3"/>
        <v>0</v>
      </c>
      <c r="Q1060" s="11" t="s">
        <v>8329</v>
      </c>
      <c r="R1060" t="s">
        <v>8330</v>
      </c>
      <c r="S1060" s="15">
        <f t="shared" si="84"/>
        <v>42047.900960648149</v>
      </c>
      <c r="T1060" s="15">
        <f t="shared" si="85"/>
        <v>42089</v>
      </c>
      <c r="U1060">
        <f t="shared" si="86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3"/>
        <v>0</v>
      </c>
      <c r="Q1061" s="11" t="s">
        <v>8329</v>
      </c>
      <c r="R1061" t="s">
        <v>8330</v>
      </c>
      <c r="S1061" s="15">
        <f t="shared" si="84"/>
        <v>42046.79</v>
      </c>
      <c r="T1061" s="15">
        <f t="shared" si="85"/>
        <v>42076.748333333337</v>
      </c>
      <c r="U1061">
        <f t="shared" si="86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3"/>
        <v>50</v>
      </c>
      <c r="Q1062" s="11" t="s">
        <v>8329</v>
      </c>
      <c r="R1062" t="s">
        <v>8330</v>
      </c>
      <c r="S1062" s="15">
        <f t="shared" si="84"/>
        <v>42079.913113425922</v>
      </c>
      <c r="T1062" s="15">
        <f t="shared" si="85"/>
        <v>42109.913113425922</v>
      </c>
      <c r="U1062">
        <f t="shared" si="86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3"/>
        <v>0</v>
      </c>
      <c r="Q1063" s="11" t="s">
        <v>8329</v>
      </c>
      <c r="R1063" t="s">
        <v>8330</v>
      </c>
      <c r="S1063" s="15">
        <f t="shared" si="84"/>
        <v>42432.276712962965</v>
      </c>
      <c r="T1063" s="15">
        <f t="shared" si="85"/>
        <v>42492.041666666672</v>
      </c>
      <c r="U1063">
        <f t="shared" si="86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3"/>
        <v>47.5</v>
      </c>
      <c r="Q1064" s="11" t="s">
        <v>8329</v>
      </c>
      <c r="R1064" t="s">
        <v>8330</v>
      </c>
      <c r="S1064" s="15">
        <f t="shared" si="84"/>
        <v>42556.807187500002</v>
      </c>
      <c r="T1064" s="15">
        <f t="shared" si="85"/>
        <v>42563.807187500002</v>
      </c>
      <c r="U1064">
        <f t="shared" si="86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3"/>
        <v>0</v>
      </c>
      <c r="Q1065" s="11" t="s">
        <v>8329</v>
      </c>
      <c r="R1065" t="s">
        <v>8330</v>
      </c>
      <c r="S1065" s="15">
        <f t="shared" si="84"/>
        <v>42583.030810185184</v>
      </c>
      <c r="T1065" s="15">
        <f t="shared" si="85"/>
        <v>42613.030810185184</v>
      </c>
      <c r="U1065">
        <f t="shared" si="86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3"/>
        <v>65.67</v>
      </c>
      <c r="Q1066" s="11" t="s">
        <v>8331</v>
      </c>
      <c r="R1066" t="s">
        <v>8332</v>
      </c>
      <c r="S1066" s="15">
        <f t="shared" si="84"/>
        <v>41417.228043981479</v>
      </c>
      <c r="T1066" s="15">
        <f t="shared" si="85"/>
        <v>41462.228043981479</v>
      </c>
      <c r="U1066">
        <f t="shared" si="86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3"/>
        <v>16.2</v>
      </c>
      <c r="Q1067" s="11" t="s">
        <v>8331</v>
      </c>
      <c r="R1067" t="s">
        <v>8332</v>
      </c>
      <c r="S1067" s="15">
        <f t="shared" si="84"/>
        <v>41661.381041666667</v>
      </c>
      <c r="T1067" s="15">
        <f t="shared" si="85"/>
        <v>41689.381041666667</v>
      </c>
      <c r="U1067">
        <f t="shared" si="86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3"/>
        <v>34.130000000000003</v>
      </c>
      <c r="Q1068" s="11" t="s">
        <v>8331</v>
      </c>
      <c r="R1068" t="s">
        <v>8332</v>
      </c>
      <c r="S1068" s="15">
        <f t="shared" si="84"/>
        <v>41445.962754629632</v>
      </c>
      <c r="T1068" s="15">
        <f t="shared" si="85"/>
        <v>41490.962754629632</v>
      </c>
      <c r="U1068">
        <f t="shared" si="86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3"/>
        <v>13</v>
      </c>
      <c r="Q1069" s="11" t="s">
        <v>8331</v>
      </c>
      <c r="R1069" t="s">
        <v>8332</v>
      </c>
      <c r="S1069" s="15">
        <f t="shared" si="84"/>
        <v>41599.855682870373</v>
      </c>
      <c r="T1069" s="15">
        <f t="shared" si="85"/>
        <v>41629.855682870373</v>
      </c>
      <c r="U1069">
        <f t="shared" si="86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3"/>
        <v>11.25</v>
      </c>
      <c r="Q1070" s="11" t="s">
        <v>8331</v>
      </c>
      <c r="R1070" t="s">
        <v>8332</v>
      </c>
      <c r="S1070" s="15">
        <f t="shared" si="84"/>
        <v>42440.371111111104</v>
      </c>
      <c r="T1070" s="15">
        <f t="shared" si="85"/>
        <v>42470.329444444447</v>
      </c>
      <c r="U1070">
        <f t="shared" si="86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3"/>
        <v>40.479999999999997</v>
      </c>
      <c r="Q1071" s="11" t="s">
        <v>8331</v>
      </c>
      <c r="R1071" t="s">
        <v>8332</v>
      </c>
      <c r="S1071" s="15">
        <f t="shared" si="84"/>
        <v>41572.229849537034</v>
      </c>
      <c r="T1071" s="15">
        <f t="shared" si="85"/>
        <v>41604.271516203706</v>
      </c>
      <c r="U1071">
        <f t="shared" si="86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3"/>
        <v>35</v>
      </c>
      <c r="Q1072" s="11" t="s">
        <v>8331</v>
      </c>
      <c r="R1072" t="s">
        <v>8332</v>
      </c>
      <c r="S1072" s="15">
        <f t="shared" si="84"/>
        <v>41163.011828703704</v>
      </c>
      <c r="T1072" s="15">
        <f t="shared" si="85"/>
        <v>41183.011828703704</v>
      </c>
      <c r="U1072">
        <f t="shared" si="86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3"/>
        <v>0</v>
      </c>
      <c r="Q1073" s="11" t="s">
        <v>8331</v>
      </c>
      <c r="R1073" t="s">
        <v>8332</v>
      </c>
      <c r="S1073" s="15">
        <f t="shared" si="84"/>
        <v>42295.753391203703</v>
      </c>
      <c r="T1073" s="15">
        <f t="shared" si="85"/>
        <v>42325.795057870375</v>
      </c>
      <c r="U1073">
        <f t="shared" si="86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3"/>
        <v>12.75</v>
      </c>
      <c r="Q1074" s="11" t="s">
        <v>8331</v>
      </c>
      <c r="R1074" t="s">
        <v>8332</v>
      </c>
      <c r="S1074" s="15">
        <f t="shared" si="84"/>
        <v>41645.832141203704</v>
      </c>
      <c r="T1074" s="15">
        <f t="shared" si="85"/>
        <v>41675.832141203704</v>
      </c>
      <c r="U1074">
        <f t="shared" si="86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3"/>
        <v>10</v>
      </c>
      <c r="Q1075" s="11" t="s">
        <v>8331</v>
      </c>
      <c r="R1075" t="s">
        <v>8332</v>
      </c>
      <c r="S1075" s="15">
        <f t="shared" si="84"/>
        <v>40802.964594907404</v>
      </c>
      <c r="T1075" s="15">
        <f t="shared" si="85"/>
        <v>40832.964594907404</v>
      </c>
      <c r="U1075">
        <f t="shared" si="86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3"/>
        <v>113.57</v>
      </c>
      <c r="Q1076" s="11" t="s">
        <v>8331</v>
      </c>
      <c r="R1076" t="s">
        <v>8332</v>
      </c>
      <c r="S1076" s="15">
        <f t="shared" si="84"/>
        <v>41613.172974537039</v>
      </c>
      <c r="T1076" s="15">
        <f t="shared" si="85"/>
        <v>41643.172974537039</v>
      </c>
      <c r="U1076">
        <f t="shared" si="86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3"/>
        <v>15</v>
      </c>
      <c r="Q1077" s="11" t="s">
        <v>8331</v>
      </c>
      <c r="R1077" t="s">
        <v>8332</v>
      </c>
      <c r="S1077" s="15">
        <f t="shared" si="84"/>
        <v>41005.904120370367</v>
      </c>
      <c r="T1077" s="15">
        <f t="shared" si="85"/>
        <v>41035.904120370367</v>
      </c>
      <c r="U1077">
        <f t="shared" si="86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3"/>
        <v>48.28</v>
      </c>
      <c r="Q1078" s="11" t="s">
        <v>8331</v>
      </c>
      <c r="R1078" t="s">
        <v>8332</v>
      </c>
      <c r="S1078" s="15">
        <f t="shared" si="84"/>
        <v>41838.377893518518</v>
      </c>
      <c r="T1078" s="15">
        <f t="shared" si="85"/>
        <v>41893.377893518518</v>
      </c>
      <c r="U1078">
        <f t="shared" si="86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3"/>
        <v>43.98</v>
      </c>
      <c r="Q1079" s="11" t="s">
        <v>8331</v>
      </c>
      <c r="R1079" t="s">
        <v>8332</v>
      </c>
      <c r="S1079" s="15">
        <f t="shared" si="84"/>
        <v>42353.16679398148</v>
      </c>
      <c r="T1079" s="15">
        <f t="shared" si="85"/>
        <v>42383.16679398148</v>
      </c>
      <c r="U1079">
        <f t="shared" si="86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3"/>
        <v>9</v>
      </c>
      <c r="Q1080" s="11" t="s">
        <v>8331</v>
      </c>
      <c r="R1080" t="s">
        <v>8332</v>
      </c>
      <c r="S1080" s="15">
        <f t="shared" si="84"/>
        <v>40701.195844907408</v>
      </c>
      <c r="T1080" s="15">
        <f t="shared" si="85"/>
        <v>40746.195844907408</v>
      </c>
      <c r="U1080">
        <f t="shared" si="86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3"/>
        <v>37.67</v>
      </c>
      <c r="Q1081" s="11" t="s">
        <v>8331</v>
      </c>
      <c r="R1081" t="s">
        <v>8332</v>
      </c>
      <c r="S1081" s="15">
        <f t="shared" si="84"/>
        <v>42479.566388888896</v>
      </c>
      <c r="T1081" s="15">
        <f t="shared" si="85"/>
        <v>42504.566388888896</v>
      </c>
      <c r="U1081">
        <f t="shared" si="86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3"/>
        <v>18.579999999999998</v>
      </c>
      <c r="Q1082" s="11" t="s">
        <v>8331</v>
      </c>
      <c r="R1082" t="s">
        <v>8332</v>
      </c>
      <c r="S1082" s="15">
        <f t="shared" si="84"/>
        <v>41740.138113425928</v>
      </c>
      <c r="T1082" s="15">
        <f t="shared" si="85"/>
        <v>41770.138113425928</v>
      </c>
      <c r="U1082">
        <f t="shared" si="86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3"/>
        <v>3</v>
      </c>
      <c r="Q1083" s="11" t="s">
        <v>8331</v>
      </c>
      <c r="R1083" t="s">
        <v>8332</v>
      </c>
      <c r="S1083" s="15">
        <f t="shared" si="84"/>
        <v>42002.926990740743</v>
      </c>
      <c r="T1083" s="15">
        <f t="shared" si="85"/>
        <v>42032.926990740743</v>
      </c>
      <c r="U1083">
        <f t="shared" si="86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3"/>
        <v>18.670000000000002</v>
      </c>
      <c r="Q1084" s="11" t="s">
        <v>8331</v>
      </c>
      <c r="R1084" t="s">
        <v>8332</v>
      </c>
      <c r="S1084" s="15">
        <f t="shared" si="84"/>
        <v>41101.906111111115</v>
      </c>
      <c r="T1084" s="15">
        <f t="shared" si="85"/>
        <v>41131.906111111115</v>
      </c>
      <c r="U1084">
        <f t="shared" si="86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3"/>
        <v>410</v>
      </c>
      <c r="Q1085" s="11" t="s">
        <v>8331</v>
      </c>
      <c r="R1085" t="s">
        <v>8332</v>
      </c>
      <c r="S1085" s="15">
        <f t="shared" si="84"/>
        <v>41793.659525462965</v>
      </c>
      <c r="T1085" s="15">
        <f t="shared" si="85"/>
        <v>41853.659525462965</v>
      </c>
      <c r="U1085">
        <f t="shared" si="86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3"/>
        <v>0</v>
      </c>
      <c r="Q1086" s="11" t="s">
        <v>8331</v>
      </c>
      <c r="R1086" t="s">
        <v>8332</v>
      </c>
      <c r="S1086" s="15">
        <f t="shared" si="84"/>
        <v>41829.912083333329</v>
      </c>
      <c r="T1086" s="15">
        <f t="shared" si="85"/>
        <v>41859.912083333329</v>
      </c>
      <c r="U1086">
        <f t="shared" si="86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3"/>
        <v>114</v>
      </c>
      <c r="Q1087" s="11" t="s">
        <v>8331</v>
      </c>
      <c r="R1087" t="s">
        <v>8332</v>
      </c>
      <c r="S1087" s="15">
        <f t="shared" si="84"/>
        <v>42413.671006944445</v>
      </c>
      <c r="T1087" s="15">
        <f t="shared" si="85"/>
        <v>42443.629340277781</v>
      </c>
      <c r="U1087">
        <f t="shared" si="86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3"/>
        <v>7.5</v>
      </c>
      <c r="Q1088" s="11" t="s">
        <v>8331</v>
      </c>
      <c r="R1088" t="s">
        <v>8332</v>
      </c>
      <c r="S1088" s="15">
        <f t="shared" si="84"/>
        <v>41845.866793981484</v>
      </c>
      <c r="T1088" s="15">
        <f t="shared" si="85"/>
        <v>41875.866793981484</v>
      </c>
      <c r="U1088">
        <f t="shared" si="86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3"/>
        <v>0</v>
      </c>
      <c r="Q1089" s="11" t="s">
        <v>8331</v>
      </c>
      <c r="R1089" t="s">
        <v>8332</v>
      </c>
      <c r="S1089" s="15">
        <f t="shared" si="84"/>
        <v>41775.713969907411</v>
      </c>
      <c r="T1089" s="15">
        <f t="shared" si="85"/>
        <v>41805.713969907411</v>
      </c>
      <c r="U1089">
        <f t="shared" si="86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2"/>
        <v>14</v>
      </c>
      <c r="P1090">
        <f t="shared" si="83"/>
        <v>43.42</v>
      </c>
      <c r="Q1090" s="11" t="s">
        <v>8331</v>
      </c>
      <c r="R1090" t="s">
        <v>8332</v>
      </c>
      <c r="S1090" s="15">
        <f t="shared" si="84"/>
        <v>41723.799386574072</v>
      </c>
      <c r="T1090" s="15">
        <f t="shared" si="85"/>
        <v>41753.799386574072</v>
      </c>
      <c r="U1090">
        <f t="shared" si="86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7">ROUND(E1091/D1091*100,0)</f>
        <v>8</v>
      </c>
      <c r="P1091">
        <f t="shared" ref="P1091:P1154" si="88">IFERROR(ROUND(E1091/L1091,2),0)</f>
        <v>23.96</v>
      </c>
      <c r="Q1091" s="11" t="s">
        <v>8331</v>
      </c>
      <c r="R1091" t="s">
        <v>8332</v>
      </c>
      <c r="S1091" s="15">
        <f t="shared" ref="S1091:S1154" si="89">(((J1091/60)/60)/24)+DATE(1970,1,1)</f>
        <v>42151.189525462964</v>
      </c>
      <c r="T1091" s="15">
        <f t="shared" ref="T1091:T1154" si="90">(((I1091/60)/60)/24+DATE(1970,1,1))</f>
        <v>42181.189525462964</v>
      </c>
      <c r="U1091">
        <f t="shared" ref="U1091:U1154" si="91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11" t="s">
        <v>8331</v>
      </c>
      <c r="R1092" t="s">
        <v>8332</v>
      </c>
      <c r="S1092" s="15">
        <f t="shared" si="89"/>
        <v>42123.185798611114</v>
      </c>
      <c r="T1092" s="15">
        <f t="shared" si="90"/>
        <v>42153.185798611114</v>
      </c>
      <c r="U1092">
        <f t="shared" si="91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11" t="s">
        <v>8331</v>
      </c>
      <c r="R1093" t="s">
        <v>8332</v>
      </c>
      <c r="S1093" s="15">
        <f t="shared" si="89"/>
        <v>42440.820277777777</v>
      </c>
      <c r="T1093" s="15">
        <f t="shared" si="90"/>
        <v>42470.778611111105</v>
      </c>
      <c r="U1093">
        <f t="shared" si="91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11" t="s">
        <v>8331</v>
      </c>
      <c r="R1094" t="s">
        <v>8332</v>
      </c>
      <c r="S1094" s="15">
        <f t="shared" si="89"/>
        <v>41250.025902777779</v>
      </c>
      <c r="T1094" s="15">
        <f t="shared" si="90"/>
        <v>41280.025902777779</v>
      </c>
      <c r="U1094">
        <f t="shared" si="91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11" t="s">
        <v>8331</v>
      </c>
      <c r="R1095" t="s">
        <v>8332</v>
      </c>
      <c r="S1095" s="15">
        <f t="shared" si="89"/>
        <v>42396.973807870367</v>
      </c>
      <c r="T1095" s="15">
        <f t="shared" si="90"/>
        <v>42411.973807870367</v>
      </c>
      <c r="U1095">
        <f t="shared" si="91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11" t="s">
        <v>8331</v>
      </c>
      <c r="R1096" t="s">
        <v>8332</v>
      </c>
      <c r="S1096" s="15">
        <f t="shared" si="89"/>
        <v>40795.713344907403</v>
      </c>
      <c r="T1096" s="15">
        <f t="shared" si="90"/>
        <v>40825.713344907403</v>
      </c>
      <c r="U1096">
        <f t="shared" si="91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11" t="s">
        <v>8331</v>
      </c>
      <c r="R1097" t="s">
        <v>8332</v>
      </c>
      <c r="S1097" s="15">
        <f t="shared" si="89"/>
        <v>41486.537268518521</v>
      </c>
      <c r="T1097" s="15">
        <f t="shared" si="90"/>
        <v>41516.537268518521</v>
      </c>
      <c r="U1097">
        <f t="shared" si="91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8"/>
        <v>74.209999999999994</v>
      </c>
      <c r="Q1098" s="11" t="s">
        <v>8331</v>
      </c>
      <c r="R1098" t="s">
        <v>8332</v>
      </c>
      <c r="S1098" s="15">
        <f t="shared" si="89"/>
        <v>41885.51798611111</v>
      </c>
      <c r="T1098" s="15">
        <f t="shared" si="90"/>
        <v>41916.145833333336</v>
      </c>
      <c r="U1098">
        <f t="shared" si="91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8"/>
        <v>6.71</v>
      </c>
      <c r="Q1099" s="11" t="s">
        <v>8331</v>
      </c>
      <c r="R1099" t="s">
        <v>8332</v>
      </c>
      <c r="S1099" s="15">
        <f t="shared" si="89"/>
        <v>41660.792557870373</v>
      </c>
      <c r="T1099" s="15">
        <f t="shared" si="90"/>
        <v>41700.792557870373</v>
      </c>
      <c r="U1099">
        <f t="shared" si="91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8"/>
        <v>81.95</v>
      </c>
      <c r="Q1100" s="11" t="s">
        <v>8331</v>
      </c>
      <c r="R1100" t="s">
        <v>8332</v>
      </c>
      <c r="S1100" s="15">
        <f t="shared" si="89"/>
        <v>41712.762673611112</v>
      </c>
      <c r="T1100" s="15">
        <f t="shared" si="90"/>
        <v>41742.762673611112</v>
      </c>
      <c r="U1100">
        <f t="shared" si="91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8"/>
        <v>25</v>
      </c>
      <c r="Q1101" s="11" t="s">
        <v>8331</v>
      </c>
      <c r="R1101" t="s">
        <v>8332</v>
      </c>
      <c r="S1101" s="15">
        <f t="shared" si="89"/>
        <v>42107.836435185185</v>
      </c>
      <c r="T1101" s="15">
        <f t="shared" si="90"/>
        <v>42137.836435185185</v>
      </c>
      <c r="U1101">
        <f t="shared" si="91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8"/>
        <v>10</v>
      </c>
      <c r="Q1102" s="11" t="s">
        <v>8331</v>
      </c>
      <c r="R1102" t="s">
        <v>8332</v>
      </c>
      <c r="S1102" s="15">
        <f t="shared" si="89"/>
        <v>42384.110775462963</v>
      </c>
      <c r="T1102" s="15">
        <f t="shared" si="90"/>
        <v>42414.110775462963</v>
      </c>
      <c r="U1102">
        <f t="shared" si="91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8"/>
        <v>6.83</v>
      </c>
      <c r="Q1103" s="11" t="s">
        <v>8331</v>
      </c>
      <c r="R1103" t="s">
        <v>8332</v>
      </c>
      <c r="S1103" s="15">
        <f t="shared" si="89"/>
        <v>42538.77243055556</v>
      </c>
      <c r="T1103" s="15">
        <f t="shared" si="90"/>
        <v>42565.758333333331</v>
      </c>
      <c r="U1103">
        <f t="shared" si="91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8"/>
        <v>17.71</v>
      </c>
      <c r="Q1104" s="11" t="s">
        <v>8331</v>
      </c>
      <c r="R1104" t="s">
        <v>8332</v>
      </c>
      <c r="S1104" s="15">
        <f t="shared" si="89"/>
        <v>41577.045428240745</v>
      </c>
      <c r="T1104" s="15">
        <f t="shared" si="90"/>
        <v>41617.249305555553</v>
      </c>
      <c r="U1104">
        <f t="shared" si="91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8"/>
        <v>16.2</v>
      </c>
      <c r="Q1105" s="11" t="s">
        <v>8331</v>
      </c>
      <c r="R1105" t="s">
        <v>8332</v>
      </c>
      <c r="S1105" s="15">
        <f t="shared" si="89"/>
        <v>42479.22210648148</v>
      </c>
      <c r="T1105" s="15">
        <f t="shared" si="90"/>
        <v>42539.22210648148</v>
      </c>
      <c r="U1105">
        <f t="shared" si="91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8"/>
        <v>80.3</v>
      </c>
      <c r="Q1106" s="11" t="s">
        <v>8331</v>
      </c>
      <c r="R1106" t="s">
        <v>8332</v>
      </c>
      <c r="S1106" s="15">
        <f t="shared" si="89"/>
        <v>41771.40996527778</v>
      </c>
      <c r="T1106" s="15">
        <f t="shared" si="90"/>
        <v>41801.40996527778</v>
      </c>
      <c r="U1106">
        <f t="shared" si="91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8"/>
        <v>71.55</v>
      </c>
      <c r="Q1107" s="11" t="s">
        <v>8331</v>
      </c>
      <c r="R1107" t="s">
        <v>8332</v>
      </c>
      <c r="S1107" s="15">
        <f t="shared" si="89"/>
        <v>41692.135729166665</v>
      </c>
      <c r="T1107" s="15">
        <f t="shared" si="90"/>
        <v>41722.0940625</v>
      </c>
      <c r="U1107">
        <f t="shared" si="91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8"/>
        <v>23.57</v>
      </c>
      <c r="Q1108" s="11" t="s">
        <v>8331</v>
      </c>
      <c r="R1108" t="s">
        <v>8332</v>
      </c>
      <c r="S1108" s="15">
        <f t="shared" si="89"/>
        <v>40973.740451388891</v>
      </c>
      <c r="T1108" s="15">
        <f t="shared" si="90"/>
        <v>41003.698784722219</v>
      </c>
      <c r="U1108">
        <f t="shared" si="91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8"/>
        <v>0</v>
      </c>
      <c r="Q1109" s="11" t="s">
        <v>8331</v>
      </c>
      <c r="R1109" t="s">
        <v>8332</v>
      </c>
      <c r="S1109" s="15">
        <f t="shared" si="89"/>
        <v>41813.861388888887</v>
      </c>
      <c r="T1109" s="15">
        <f t="shared" si="90"/>
        <v>41843.861388888887</v>
      </c>
      <c r="U1109">
        <f t="shared" si="91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8"/>
        <v>34.880000000000003</v>
      </c>
      <c r="Q1110" s="11" t="s">
        <v>8331</v>
      </c>
      <c r="R1110" t="s">
        <v>8332</v>
      </c>
      <c r="S1110" s="15">
        <f t="shared" si="89"/>
        <v>40952.636979166666</v>
      </c>
      <c r="T1110" s="15">
        <f t="shared" si="90"/>
        <v>41012.595312500001</v>
      </c>
      <c r="U1110">
        <f t="shared" si="91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8"/>
        <v>15</v>
      </c>
      <c r="Q1111" s="11" t="s">
        <v>8331</v>
      </c>
      <c r="R1111" t="s">
        <v>8332</v>
      </c>
      <c r="S1111" s="15">
        <f t="shared" si="89"/>
        <v>42662.752199074079</v>
      </c>
      <c r="T1111" s="15">
        <f t="shared" si="90"/>
        <v>42692.793865740736</v>
      </c>
      <c r="U1111">
        <f t="shared" si="91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8"/>
        <v>23.18</v>
      </c>
      <c r="Q1112" s="11" t="s">
        <v>8331</v>
      </c>
      <c r="R1112" t="s">
        <v>8332</v>
      </c>
      <c r="S1112" s="15">
        <f t="shared" si="89"/>
        <v>41220.933124999996</v>
      </c>
      <c r="T1112" s="15">
        <f t="shared" si="90"/>
        <v>41250.933124999996</v>
      </c>
      <c r="U1112">
        <f t="shared" si="91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8"/>
        <v>1</v>
      </c>
      <c r="Q1113" s="11" t="s">
        <v>8331</v>
      </c>
      <c r="R1113" t="s">
        <v>8332</v>
      </c>
      <c r="S1113" s="15">
        <f t="shared" si="89"/>
        <v>42347.203587962969</v>
      </c>
      <c r="T1113" s="15">
        <f t="shared" si="90"/>
        <v>42377.203587962969</v>
      </c>
      <c r="U1113">
        <f t="shared" si="91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8"/>
        <v>100.23</v>
      </c>
      <c r="Q1114" s="11" t="s">
        <v>8331</v>
      </c>
      <c r="R1114" t="s">
        <v>8332</v>
      </c>
      <c r="S1114" s="15">
        <f t="shared" si="89"/>
        <v>41963.759386574078</v>
      </c>
      <c r="T1114" s="15">
        <f t="shared" si="90"/>
        <v>42023.354166666672</v>
      </c>
      <c r="U1114">
        <f t="shared" si="91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8"/>
        <v>5</v>
      </c>
      <c r="Q1115" s="11" t="s">
        <v>8331</v>
      </c>
      <c r="R1115" t="s">
        <v>8332</v>
      </c>
      <c r="S1115" s="15">
        <f t="shared" si="89"/>
        <v>41835.977083333331</v>
      </c>
      <c r="T1115" s="15">
        <f t="shared" si="90"/>
        <v>41865.977083333331</v>
      </c>
      <c r="U1115">
        <f t="shared" si="91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8"/>
        <v>3.33</v>
      </c>
      <c r="Q1116" s="11" t="s">
        <v>8331</v>
      </c>
      <c r="R1116" t="s">
        <v>8332</v>
      </c>
      <c r="S1116" s="15">
        <f t="shared" si="89"/>
        <v>41526.345914351856</v>
      </c>
      <c r="T1116" s="15">
        <f t="shared" si="90"/>
        <v>41556.345914351856</v>
      </c>
      <c r="U1116">
        <f t="shared" si="91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8"/>
        <v>13.25</v>
      </c>
      <c r="Q1117" s="11" t="s">
        <v>8331</v>
      </c>
      <c r="R1117" t="s">
        <v>8332</v>
      </c>
      <c r="S1117" s="15">
        <f t="shared" si="89"/>
        <v>42429.695543981477</v>
      </c>
      <c r="T1117" s="15">
        <f t="shared" si="90"/>
        <v>42459.653877314813</v>
      </c>
      <c r="U1117">
        <f t="shared" si="91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8"/>
        <v>17.850000000000001</v>
      </c>
      <c r="Q1118" s="11" t="s">
        <v>8331</v>
      </c>
      <c r="R1118" t="s">
        <v>8332</v>
      </c>
      <c r="S1118" s="15">
        <f t="shared" si="89"/>
        <v>41009.847314814811</v>
      </c>
      <c r="T1118" s="15">
        <f t="shared" si="90"/>
        <v>41069.847314814811</v>
      </c>
      <c r="U1118">
        <f t="shared" si="91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8"/>
        <v>10.38</v>
      </c>
      <c r="Q1119" s="11" t="s">
        <v>8331</v>
      </c>
      <c r="R1119" t="s">
        <v>8332</v>
      </c>
      <c r="S1119" s="15">
        <f t="shared" si="89"/>
        <v>42333.598530092597</v>
      </c>
      <c r="T1119" s="15">
        <f t="shared" si="90"/>
        <v>42363.598530092597</v>
      </c>
      <c r="U1119">
        <f t="shared" si="91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8"/>
        <v>36.33</v>
      </c>
      <c r="Q1120" s="11" t="s">
        <v>8331</v>
      </c>
      <c r="R1120" t="s">
        <v>8332</v>
      </c>
      <c r="S1120" s="15">
        <f t="shared" si="89"/>
        <v>41704.16642361111</v>
      </c>
      <c r="T1120" s="15">
        <f t="shared" si="90"/>
        <v>41734.124756944446</v>
      </c>
      <c r="U1120">
        <f t="shared" si="91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8"/>
        <v>5</v>
      </c>
      <c r="Q1121" s="11" t="s">
        <v>8331</v>
      </c>
      <c r="R1121" t="s">
        <v>8332</v>
      </c>
      <c r="S1121" s="15">
        <f t="shared" si="89"/>
        <v>41722.792407407411</v>
      </c>
      <c r="T1121" s="15">
        <f t="shared" si="90"/>
        <v>41735.792407407411</v>
      </c>
      <c r="U1121">
        <f t="shared" si="91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8"/>
        <v>0</v>
      </c>
      <c r="Q1122" s="11" t="s">
        <v>8331</v>
      </c>
      <c r="R1122" t="s">
        <v>8332</v>
      </c>
      <c r="S1122" s="15">
        <f t="shared" si="89"/>
        <v>40799.872685185182</v>
      </c>
      <c r="T1122" s="15">
        <f t="shared" si="90"/>
        <v>40844.872685185182</v>
      </c>
      <c r="U1122">
        <f t="shared" si="91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8"/>
        <v>5.8</v>
      </c>
      <c r="Q1123" s="11" t="s">
        <v>8331</v>
      </c>
      <c r="R1123" t="s">
        <v>8332</v>
      </c>
      <c r="S1123" s="15">
        <f t="shared" si="89"/>
        <v>42412.934212962966</v>
      </c>
      <c r="T1123" s="15">
        <f t="shared" si="90"/>
        <v>42442.892546296294</v>
      </c>
      <c r="U1123">
        <f t="shared" si="91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8"/>
        <v>0</v>
      </c>
      <c r="Q1124" s="11" t="s">
        <v>8331</v>
      </c>
      <c r="R1124" t="s">
        <v>8332</v>
      </c>
      <c r="S1124" s="15">
        <f t="shared" si="89"/>
        <v>41410.703993055555</v>
      </c>
      <c r="T1124" s="15">
        <f t="shared" si="90"/>
        <v>41424.703993055555</v>
      </c>
      <c r="U1124">
        <f t="shared" si="91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8"/>
        <v>3.67</v>
      </c>
      <c r="Q1125" s="11" t="s">
        <v>8331</v>
      </c>
      <c r="R1125" t="s">
        <v>8332</v>
      </c>
      <c r="S1125" s="15">
        <f t="shared" si="89"/>
        <v>41718.5237037037</v>
      </c>
      <c r="T1125" s="15">
        <f t="shared" si="90"/>
        <v>41748.5237037037</v>
      </c>
      <c r="U1125">
        <f t="shared" si="91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8"/>
        <v>60.71</v>
      </c>
      <c r="Q1126" s="11" t="s">
        <v>8331</v>
      </c>
      <c r="R1126" t="s">
        <v>8333</v>
      </c>
      <c r="S1126" s="15">
        <f t="shared" si="89"/>
        <v>42094.667256944449</v>
      </c>
      <c r="T1126" s="15">
        <f t="shared" si="90"/>
        <v>42124.667256944449</v>
      </c>
      <c r="U1126">
        <f t="shared" si="91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8"/>
        <v>0</v>
      </c>
      <c r="Q1127" s="11" t="s">
        <v>8331</v>
      </c>
      <c r="R1127" t="s">
        <v>8333</v>
      </c>
      <c r="S1127" s="15">
        <f t="shared" si="89"/>
        <v>42212.624189814815</v>
      </c>
      <c r="T1127" s="15">
        <f t="shared" si="90"/>
        <v>42272.624189814815</v>
      </c>
      <c r="U1127">
        <f t="shared" si="91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8"/>
        <v>5</v>
      </c>
      <c r="Q1128" s="11" t="s">
        <v>8331</v>
      </c>
      <c r="R1128" t="s">
        <v>8333</v>
      </c>
      <c r="S1128" s="15">
        <f t="shared" si="89"/>
        <v>42535.327476851846</v>
      </c>
      <c r="T1128" s="15">
        <f t="shared" si="90"/>
        <v>42565.327476851846</v>
      </c>
      <c r="U1128">
        <f t="shared" si="91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8"/>
        <v>25.43</v>
      </c>
      <c r="Q1129" s="11" t="s">
        <v>8331</v>
      </c>
      <c r="R1129" t="s">
        <v>8333</v>
      </c>
      <c r="S1129" s="15">
        <f t="shared" si="89"/>
        <v>41926.854166666664</v>
      </c>
      <c r="T1129" s="15">
        <f t="shared" si="90"/>
        <v>41957.895833333328</v>
      </c>
      <c r="U1129">
        <f t="shared" si="91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8"/>
        <v>1</v>
      </c>
      <c r="Q1130" s="11" t="s">
        <v>8331</v>
      </c>
      <c r="R1130" t="s">
        <v>8333</v>
      </c>
      <c r="S1130" s="15">
        <f t="shared" si="89"/>
        <v>41828.649502314816</v>
      </c>
      <c r="T1130" s="15">
        <f t="shared" si="90"/>
        <v>41858.649502314816</v>
      </c>
      <c r="U1130">
        <f t="shared" si="91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8"/>
        <v>10.5</v>
      </c>
      <c r="Q1131" s="11" t="s">
        <v>8331</v>
      </c>
      <c r="R1131" t="s">
        <v>8333</v>
      </c>
      <c r="S1131" s="15">
        <f t="shared" si="89"/>
        <v>42496.264965277776</v>
      </c>
      <c r="T1131" s="15">
        <f t="shared" si="90"/>
        <v>42526.264965277776</v>
      </c>
      <c r="U1131">
        <f t="shared" si="91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8"/>
        <v>3.67</v>
      </c>
      <c r="Q1132" s="11" t="s">
        <v>8331</v>
      </c>
      <c r="R1132" t="s">
        <v>8333</v>
      </c>
      <c r="S1132" s="15">
        <f t="shared" si="89"/>
        <v>41908.996527777781</v>
      </c>
      <c r="T1132" s="15">
        <f t="shared" si="90"/>
        <v>41969.038194444445</v>
      </c>
      <c r="U1132">
        <f t="shared" si="91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88"/>
        <v>0</v>
      </c>
      <c r="Q1133" s="11" t="s">
        <v>8331</v>
      </c>
      <c r="R1133" t="s">
        <v>8333</v>
      </c>
      <c r="S1133" s="15">
        <f t="shared" si="89"/>
        <v>42332.908194444448</v>
      </c>
      <c r="T1133" s="15">
        <f t="shared" si="90"/>
        <v>42362.908194444448</v>
      </c>
      <c r="U1133">
        <f t="shared" si="91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8"/>
        <v>110.62</v>
      </c>
      <c r="Q1134" s="11" t="s">
        <v>8331</v>
      </c>
      <c r="R1134" t="s">
        <v>8333</v>
      </c>
      <c r="S1134" s="15">
        <f t="shared" si="89"/>
        <v>42706.115405092598</v>
      </c>
      <c r="T1134" s="15">
        <f t="shared" si="90"/>
        <v>42736.115405092598</v>
      </c>
      <c r="U1134">
        <f t="shared" si="91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8"/>
        <v>20</v>
      </c>
      <c r="Q1135" s="11" t="s">
        <v>8331</v>
      </c>
      <c r="R1135" t="s">
        <v>8333</v>
      </c>
      <c r="S1135" s="15">
        <f t="shared" si="89"/>
        <v>41821.407187500001</v>
      </c>
      <c r="T1135" s="15">
        <f t="shared" si="90"/>
        <v>41851.407187500001</v>
      </c>
      <c r="U1135">
        <f t="shared" si="91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8"/>
        <v>1</v>
      </c>
      <c r="Q1136" s="11" t="s">
        <v>8331</v>
      </c>
      <c r="R1136" t="s">
        <v>8333</v>
      </c>
      <c r="S1136" s="15">
        <f t="shared" si="89"/>
        <v>41958.285046296296</v>
      </c>
      <c r="T1136" s="15">
        <f t="shared" si="90"/>
        <v>41972.189583333333</v>
      </c>
      <c r="U1136">
        <f t="shared" si="91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8"/>
        <v>50</v>
      </c>
      <c r="Q1137" s="11" t="s">
        <v>8331</v>
      </c>
      <c r="R1137" t="s">
        <v>8333</v>
      </c>
      <c r="S1137" s="15">
        <f t="shared" si="89"/>
        <v>42558.989513888882</v>
      </c>
      <c r="T1137" s="15">
        <f t="shared" si="90"/>
        <v>42588.989513888882</v>
      </c>
      <c r="U1137">
        <f t="shared" si="91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8"/>
        <v>45</v>
      </c>
      <c r="Q1138" s="11" t="s">
        <v>8331</v>
      </c>
      <c r="R1138" t="s">
        <v>8333</v>
      </c>
      <c r="S1138" s="15">
        <f t="shared" si="89"/>
        <v>42327.671631944439</v>
      </c>
      <c r="T1138" s="15">
        <f t="shared" si="90"/>
        <v>42357.671631944439</v>
      </c>
      <c r="U1138">
        <f t="shared" si="91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8"/>
        <v>253.21</v>
      </c>
      <c r="Q1139" s="11" t="s">
        <v>8331</v>
      </c>
      <c r="R1139" t="s">
        <v>8333</v>
      </c>
      <c r="S1139" s="15">
        <f t="shared" si="89"/>
        <v>42453.819687499999</v>
      </c>
      <c r="T1139" s="15">
        <f t="shared" si="90"/>
        <v>42483.819687499999</v>
      </c>
      <c r="U1139">
        <f t="shared" si="91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8"/>
        <v>31.25</v>
      </c>
      <c r="Q1140" s="11" t="s">
        <v>8331</v>
      </c>
      <c r="R1140" t="s">
        <v>8333</v>
      </c>
      <c r="S1140" s="15">
        <f t="shared" si="89"/>
        <v>42736.9066087963</v>
      </c>
      <c r="T1140" s="15">
        <f t="shared" si="90"/>
        <v>42756.9066087963</v>
      </c>
      <c r="U1140">
        <f t="shared" si="91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8"/>
        <v>5</v>
      </c>
      <c r="Q1141" s="11" t="s">
        <v>8331</v>
      </c>
      <c r="R1141" t="s">
        <v>8333</v>
      </c>
      <c r="S1141" s="15">
        <f t="shared" si="89"/>
        <v>41975.347523148142</v>
      </c>
      <c r="T1141" s="15">
        <f t="shared" si="90"/>
        <v>42005.347523148142</v>
      </c>
      <c r="U1141">
        <f t="shared" si="91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8"/>
        <v>0</v>
      </c>
      <c r="Q1142" s="11" t="s">
        <v>8331</v>
      </c>
      <c r="R1142" t="s">
        <v>8333</v>
      </c>
      <c r="S1142" s="15">
        <f t="shared" si="89"/>
        <v>42192.462048611109</v>
      </c>
      <c r="T1142" s="15">
        <f t="shared" si="90"/>
        <v>42222.462048611109</v>
      </c>
      <c r="U1142">
        <f t="shared" si="91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8"/>
        <v>0</v>
      </c>
      <c r="Q1143" s="11" t="s">
        <v>8331</v>
      </c>
      <c r="R1143" t="s">
        <v>8333</v>
      </c>
      <c r="S1143" s="15">
        <f t="shared" si="89"/>
        <v>42164.699652777781</v>
      </c>
      <c r="T1143" s="15">
        <f t="shared" si="90"/>
        <v>42194.699652777781</v>
      </c>
      <c r="U1143">
        <f t="shared" si="91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8"/>
        <v>0</v>
      </c>
      <c r="Q1144" s="11" t="s">
        <v>8331</v>
      </c>
      <c r="R1144" t="s">
        <v>8333</v>
      </c>
      <c r="S1144" s="15">
        <f t="shared" si="89"/>
        <v>42022.006099537044</v>
      </c>
      <c r="T1144" s="15">
        <f t="shared" si="90"/>
        <v>42052.006099537044</v>
      </c>
      <c r="U1144">
        <f t="shared" si="91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8"/>
        <v>23.25</v>
      </c>
      <c r="Q1145" s="11" t="s">
        <v>8331</v>
      </c>
      <c r="R1145" t="s">
        <v>8333</v>
      </c>
      <c r="S1145" s="15">
        <f t="shared" si="89"/>
        <v>42325.19358796296</v>
      </c>
      <c r="T1145" s="15">
        <f t="shared" si="90"/>
        <v>42355.19358796296</v>
      </c>
      <c r="U1145">
        <f t="shared" si="91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8"/>
        <v>0</v>
      </c>
      <c r="Q1146" s="11" t="s">
        <v>8334</v>
      </c>
      <c r="R1146" t="s">
        <v>8335</v>
      </c>
      <c r="S1146" s="15">
        <f t="shared" si="89"/>
        <v>42093.181944444441</v>
      </c>
      <c r="T1146" s="15">
        <f t="shared" si="90"/>
        <v>42123.181944444441</v>
      </c>
      <c r="U1146">
        <f t="shared" si="91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8"/>
        <v>100</v>
      </c>
      <c r="Q1147" s="11" t="s">
        <v>8334</v>
      </c>
      <c r="R1147" t="s">
        <v>8335</v>
      </c>
      <c r="S1147" s="15">
        <f t="shared" si="89"/>
        <v>41854.747592592597</v>
      </c>
      <c r="T1147" s="15">
        <f t="shared" si="90"/>
        <v>41914.747592592597</v>
      </c>
      <c r="U1147">
        <f t="shared" si="91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8"/>
        <v>44.17</v>
      </c>
      <c r="Q1148" s="11" t="s">
        <v>8334</v>
      </c>
      <c r="R1148" t="s">
        <v>8335</v>
      </c>
      <c r="S1148" s="15">
        <f t="shared" si="89"/>
        <v>41723.9533912037</v>
      </c>
      <c r="T1148" s="15">
        <f t="shared" si="90"/>
        <v>41761.9533912037</v>
      </c>
      <c r="U1148">
        <f t="shared" si="91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88"/>
        <v>0</v>
      </c>
      <c r="Q1149" s="11" t="s">
        <v>8334</v>
      </c>
      <c r="R1149" t="s">
        <v>8335</v>
      </c>
      <c r="S1149" s="15">
        <f t="shared" si="89"/>
        <v>41871.972025462965</v>
      </c>
      <c r="T1149" s="15">
        <f t="shared" si="90"/>
        <v>41931.972025462965</v>
      </c>
      <c r="U1149">
        <f t="shared" si="91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8"/>
        <v>24.33</v>
      </c>
      <c r="Q1150" s="11" t="s">
        <v>8334</v>
      </c>
      <c r="R1150" t="s">
        <v>8335</v>
      </c>
      <c r="S1150" s="15">
        <f t="shared" si="89"/>
        <v>42675.171076388884</v>
      </c>
      <c r="T1150" s="15">
        <f t="shared" si="90"/>
        <v>42705.212743055556</v>
      </c>
      <c r="U1150">
        <f t="shared" si="91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8"/>
        <v>37.5</v>
      </c>
      <c r="Q1151" s="11" t="s">
        <v>8334</v>
      </c>
      <c r="R1151" t="s">
        <v>8335</v>
      </c>
      <c r="S1151" s="15">
        <f t="shared" si="89"/>
        <v>42507.71025462963</v>
      </c>
      <c r="T1151" s="15">
        <f t="shared" si="90"/>
        <v>42537.71025462963</v>
      </c>
      <c r="U1151">
        <f t="shared" si="91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8"/>
        <v>42</v>
      </c>
      <c r="Q1152" s="11" t="s">
        <v>8334</v>
      </c>
      <c r="R1152" t="s">
        <v>8335</v>
      </c>
      <c r="S1152" s="15">
        <f t="shared" si="89"/>
        <v>42317.954571759255</v>
      </c>
      <c r="T1152" s="15">
        <f t="shared" si="90"/>
        <v>42377.954571759255</v>
      </c>
      <c r="U1152">
        <f t="shared" si="91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88"/>
        <v>0</v>
      </c>
      <c r="Q1153" s="11" t="s">
        <v>8334</v>
      </c>
      <c r="R1153" t="s">
        <v>8335</v>
      </c>
      <c r="S1153" s="15">
        <f t="shared" si="89"/>
        <v>42224.102581018517</v>
      </c>
      <c r="T1153" s="15">
        <f t="shared" si="90"/>
        <v>42254.102581018517</v>
      </c>
      <c r="U1153">
        <f t="shared" si="91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7"/>
        <v>6</v>
      </c>
      <c r="P1154">
        <f t="shared" si="88"/>
        <v>60.73</v>
      </c>
      <c r="Q1154" s="11" t="s">
        <v>8334</v>
      </c>
      <c r="R1154" t="s">
        <v>8335</v>
      </c>
      <c r="S1154" s="15">
        <f t="shared" si="89"/>
        <v>42109.709629629629</v>
      </c>
      <c r="T1154" s="15">
        <f t="shared" si="90"/>
        <v>42139.709629629629</v>
      </c>
      <c r="U1154">
        <f t="shared" si="91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2">ROUND(E1155/D1155*100,0)</f>
        <v>1</v>
      </c>
      <c r="P1155">
        <f t="shared" ref="P1155:P1218" si="93">IFERROR(ROUND(E1155/L1155,2),0)</f>
        <v>50</v>
      </c>
      <c r="Q1155" s="11" t="s">
        <v>8334</v>
      </c>
      <c r="R1155" t="s">
        <v>8335</v>
      </c>
      <c r="S1155" s="15">
        <f t="shared" ref="S1155:S1218" si="94">(((J1155/60)/60)/24)+DATE(1970,1,1)</f>
        <v>42143.714178240742</v>
      </c>
      <c r="T1155" s="15">
        <f t="shared" ref="T1155:T1218" si="95">(((I1155/60)/60)/24+DATE(1970,1,1))</f>
        <v>42173.714178240742</v>
      </c>
      <c r="U1155">
        <f t="shared" ref="U1155:U1218" si="96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11" t="s">
        <v>8334</v>
      </c>
      <c r="R1156" t="s">
        <v>8335</v>
      </c>
      <c r="S1156" s="15">
        <f t="shared" si="94"/>
        <v>42223.108865740738</v>
      </c>
      <c r="T1156" s="15">
        <f t="shared" si="95"/>
        <v>42253.108865740738</v>
      </c>
      <c r="U1156">
        <f t="shared" si="96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11" t="s">
        <v>8334</v>
      </c>
      <c r="R1157" t="s">
        <v>8335</v>
      </c>
      <c r="S1157" s="15">
        <f t="shared" si="94"/>
        <v>41835.763981481483</v>
      </c>
      <c r="T1157" s="15">
        <f t="shared" si="95"/>
        <v>41865.763981481483</v>
      </c>
      <c r="U1157">
        <f t="shared" si="96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3"/>
        <v>0</v>
      </c>
      <c r="Q1158" s="11" t="s">
        <v>8334</v>
      </c>
      <c r="R1158" t="s">
        <v>8335</v>
      </c>
      <c r="S1158" s="15">
        <f t="shared" si="94"/>
        <v>42029.07131944444</v>
      </c>
      <c r="T1158" s="15">
        <f t="shared" si="95"/>
        <v>42059.07131944444</v>
      </c>
      <c r="U1158">
        <f t="shared" si="96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11" t="s">
        <v>8334</v>
      </c>
      <c r="R1159" t="s">
        <v>8335</v>
      </c>
      <c r="S1159" s="15">
        <f t="shared" si="94"/>
        <v>41918.628240740742</v>
      </c>
      <c r="T1159" s="15">
        <f t="shared" si="95"/>
        <v>41978.669907407413</v>
      </c>
      <c r="U1159">
        <f t="shared" si="96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11" t="s">
        <v>8334</v>
      </c>
      <c r="R1160" t="s">
        <v>8335</v>
      </c>
      <c r="S1160" s="15">
        <f t="shared" si="94"/>
        <v>41952.09175925926</v>
      </c>
      <c r="T1160" s="15">
        <f t="shared" si="95"/>
        <v>41982.09175925926</v>
      </c>
      <c r="U1160">
        <f t="shared" si="96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3"/>
        <v>0</v>
      </c>
      <c r="Q1161" s="11" t="s">
        <v>8334</v>
      </c>
      <c r="R1161" t="s">
        <v>8335</v>
      </c>
      <c r="S1161" s="15">
        <f t="shared" si="94"/>
        <v>42154.726446759261</v>
      </c>
      <c r="T1161" s="15">
        <f t="shared" si="95"/>
        <v>42185.65625</v>
      </c>
      <c r="U1161">
        <f t="shared" si="96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3"/>
        <v>60.79</v>
      </c>
      <c r="Q1162" s="11" t="s">
        <v>8334</v>
      </c>
      <c r="R1162" t="s">
        <v>8335</v>
      </c>
      <c r="S1162" s="15">
        <f t="shared" si="94"/>
        <v>42061.154930555553</v>
      </c>
      <c r="T1162" s="15">
        <f t="shared" si="95"/>
        <v>42091.113263888896</v>
      </c>
      <c r="U1162">
        <f t="shared" si="96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3"/>
        <v>0</v>
      </c>
      <c r="Q1163" s="11" t="s">
        <v>8334</v>
      </c>
      <c r="R1163" t="s">
        <v>8335</v>
      </c>
      <c r="S1163" s="15">
        <f t="shared" si="94"/>
        <v>42122.629502314812</v>
      </c>
      <c r="T1163" s="15">
        <f t="shared" si="95"/>
        <v>42143.629502314812</v>
      </c>
      <c r="U1163">
        <f t="shared" si="96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3"/>
        <v>17.5</v>
      </c>
      <c r="Q1164" s="11" t="s">
        <v>8334</v>
      </c>
      <c r="R1164" t="s">
        <v>8335</v>
      </c>
      <c r="S1164" s="15">
        <f t="shared" si="94"/>
        <v>41876.683611111112</v>
      </c>
      <c r="T1164" s="15">
        <f t="shared" si="95"/>
        <v>41907.683611111112</v>
      </c>
      <c r="U1164">
        <f t="shared" si="96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3"/>
        <v>0</v>
      </c>
      <c r="Q1165" s="11" t="s">
        <v>8334</v>
      </c>
      <c r="R1165" t="s">
        <v>8335</v>
      </c>
      <c r="S1165" s="15">
        <f t="shared" si="94"/>
        <v>41830.723611111112</v>
      </c>
      <c r="T1165" s="15">
        <f t="shared" si="95"/>
        <v>41860.723611111112</v>
      </c>
      <c r="U1165">
        <f t="shared" si="96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3"/>
        <v>0</v>
      </c>
      <c r="Q1166" s="11" t="s">
        <v>8334</v>
      </c>
      <c r="R1166" t="s">
        <v>8335</v>
      </c>
      <c r="S1166" s="15">
        <f t="shared" si="94"/>
        <v>42509.724328703705</v>
      </c>
      <c r="T1166" s="15">
        <f t="shared" si="95"/>
        <v>42539.724328703705</v>
      </c>
      <c r="U1166">
        <f t="shared" si="96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3"/>
        <v>82.82</v>
      </c>
      <c r="Q1167" s="11" t="s">
        <v>8334</v>
      </c>
      <c r="R1167" t="s">
        <v>8335</v>
      </c>
      <c r="S1167" s="15">
        <f t="shared" si="94"/>
        <v>41792.214467592588</v>
      </c>
      <c r="T1167" s="15">
        <f t="shared" si="95"/>
        <v>41826.214467592588</v>
      </c>
      <c r="U1167">
        <f t="shared" si="96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3"/>
        <v>358.88</v>
      </c>
      <c r="Q1168" s="11" t="s">
        <v>8334</v>
      </c>
      <c r="R1168" t="s">
        <v>8335</v>
      </c>
      <c r="S1168" s="15">
        <f t="shared" si="94"/>
        <v>42150.485439814816</v>
      </c>
      <c r="T1168" s="15">
        <f t="shared" si="95"/>
        <v>42181.166666666672</v>
      </c>
      <c r="U1168">
        <f t="shared" si="96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3"/>
        <v>61.19</v>
      </c>
      <c r="Q1169" s="11" t="s">
        <v>8334</v>
      </c>
      <c r="R1169" t="s">
        <v>8335</v>
      </c>
      <c r="S1169" s="15">
        <f t="shared" si="94"/>
        <v>41863.734895833331</v>
      </c>
      <c r="T1169" s="15">
        <f t="shared" si="95"/>
        <v>41894.734895833331</v>
      </c>
      <c r="U1169">
        <f t="shared" si="96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3"/>
        <v>340</v>
      </c>
      <c r="Q1170" s="11" t="s">
        <v>8334</v>
      </c>
      <c r="R1170" t="s">
        <v>8335</v>
      </c>
      <c r="S1170" s="15">
        <f t="shared" si="94"/>
        <v>42605.053993055553</v>
      </c>
      <c r="T1170" s="15">
        <f t="shared" si="95"/>
        <v>42635.053993055553</v>
      </c>
      <c r="U1170">
        <f t="shared" si="96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3"/>
        <v>5.67</v>
      </c>
      <c r="Q1171" s="11" t="s">
        <v>8334</v>
      </c>
      <c r="R1171" t="s">
        <v>8335</v>
      </c>
      <c r="S1171" s="15">
        <f t="shared" si="94"/>
        <v>42027.353738425925</v>
      </c>
      <c r="T1171" s="15">
        <f t="shared" si="95"/>
        <v>42057.353738425925</v>
      </c>
      <c r="U1171">
        <f t="shared" si="96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3"/>
        <v>50</v>
      </c>
      <c r="Q1172" s="11" t="s">
        <v>8334</v>
      </c>
      <c r="R1172" t="s">
        <v>8335</v>
      </c>
      <c r="S1172" s="15">
        <f t="shared" si="94"/>
        <v>42124.893182870372</v>
      </c>
      <c r="T1172" s="15">
        <f t="shared" si="95"/>
        <v>42154.893182870372</v>
      </c>
      <c r="U1172">
        <f t="shared" si="96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3"/>
        <v>25</v>
      </c>
      <c r="Q1173" s="11" t="s">
        <v>8334</v>
      </c>
      <c r="R1173" t="s">
        <v>8335</v>
      </c>
      <c r="S1173" s="15">
        <f t="shared" si="94"/>
        <v>41938.804710648146</v>
      </c>
      <c r="T1173" s="15">
        <f t="shared" si="95"/>
        <v>41956.846377314811</v>
      </c>
      <c r="U1173">
        <f t="shared" si="96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3"/>
        <v>0</v>
      </c>
      <c r="Q1174" s="11" t="s">
        <v>8334</v>
      </c>
      <c r="R1174" t="s">
        <v>8335</v>
      </c>
      <c r="S1174" s="15">
        <f t="shared" si="94"/>
        <v>41841.682314814818</v>
      </c>
      <c r="T1174" s="15">
        <f t="shared" si="95"/>
        <v>41871.682314814818</v>
      </c>
      <c r="U1174">
        <f t="shared" si="96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3"/>
        <v>30</v>
      </c>
      <c r="Q1175" s="11" t="s">
        <v>8334</v>
      </c>
      <c r="R1175" t="s">
        <v>8335</v>
      </c>
      <c r="S1175" s="15">
        <f t="shared" si="94"/>
        <v>42184.185844907406</v>
      </c>
      <c r="T1175" s="15">
        <f t="shared" si="95"/>
        <v>42219.185844907406</v>
      </c>
      <c r="U1175">
        <f t="shared" si="96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3"/>
        <v>46.63</v>
      </c>
      <c r="Q1176" s="11" t="s">
        <v>8334</v>
      </c>
      <c r="R1176" t="s">
        <v>8335</v>
      </c>
      <c r="S1176" s="15">
        <f t="shared" si="94"/>
        <v>42468.84174768519</v>
      </c>
      <c r="T1176" s="15">
        <f t="shared" si="95"/>
        <v>42498.84174768519</v>
      </c>
      <c r="U1176">
        <f t="shared" si="96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3"/>
        <v>65</v>
      </c>
      <c r="Q1177" s="11" t="s">
        <v>8334</v>
      </c>
      <c r="R1177" t="s">
        <v>8335</v>
      </c>
      <c r="S1177" s="15">
        <f t="shared" si="94"/>
        <v>42170.728460648148</v>
      </c>
      <c r="T1177" s="15">
        <f t="shared" si="95"/>
        <v>42200.728460648148</v>
      </c>
      <c r="U1177">
        <f t="shared" si="96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3"/>
        <v>10</v>
      </c>
      <c r="Q1178" s="11" t="s">
        <v>8334</v>
      </c>
      <c r="R1178" t="s">
        <v>8335</v>
      </c>
      <c r="S1178" s="15">
        <f t="shared" si="94"/>
        <v>42746.019652777773</v>
      </c>
      <c r="T1178" s="15">
        <f t="shared" si="95"/>
        <v>42800.541666666672</v>
      </c>
      <c r="U1178">
        <f t="shared" si="96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3"/>
        <v>0</v>
      </c>
      <c r="Q1179" s="11" t="s">
        <v>8334</v>
      </c>
      <c r="R1179" t="s">
        <v>8335</v>
      </c>
      <c r="S1179" s="15">
        <f t="shared" si="94"/>
        <v>41897.660833333335</v>
      </c>
      <c r="T1179" s="15">
        <f t="shared" si="95"/>
        <v>41927.660833333335</v>
      </c>
      <c r="U1179">
        <f t="shared" si="96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3"/>
        <v>5</v>
      </c>
      <c r="Q1180" s="11" t="s">
        <v>8334</v>
      </c>
      <c r="R1180" t="s">
        <v>8335</v>
      </c>
      <c r="S1180" s="15">
        <f t="shared" si="94"/>
        <v>41837.905694444446</v>
      </c>
      <c r="T1180" s="15">
        <f t="shared" si="95"/>
        <v>41867.905694444446</v>
      </c>
      <c r="U1180">
        <f t="shared" si="96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3"/>
        <v>640</v>
      </c>
      <c r="Q1181" s="11" t="s">
        <v>8334</v>
      </c>
      <c r="R1181" t="s">
        <v>8335</v>
      </c>
      <c r="S1181" s="15">
        <f t="shared" si="94"/>
        <v>42275.720219907409</v>
      </c>
      <c r="T1181" s="15">
        <f t="shared" si="95"/>
        <v>42305.720219907409</v>
      </c>
      <c r="U1181">
        <f t="shared" si="96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3"/>
        <v>69.12</v>
      </c>
      <c r="Q1182" s="11" t="s">
        <v>8334</v>
      </c>
      <c r="R1182" t="s">
        <v>8335</v>
      </c>
      <c r="S1182" s="15">
        <f t="shared" si="94"/>
        <v>41781.806875000002</v>
      </c>
      <c r="T1182" s="15">
        <f t="shared" si="95"/>
        <v>41818.806875000002</v>
      </c>
      <c r="U1182">
        <f t="shared" si="96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3"/>
        <v>1.33</v>
      </c>
      <c r="Q1183" s="11" t="s">
        <v>8334</v>
      </c>
      <c r="R1183" t="s">
        <v>8335</v>
      </c>
      <c r="S1183" s="15">
        <f t="shared" si="94"/>
        <v>42034.339363425926</v>
      </c>
      <c r="T1183" s="15">
        <f t="shared" si="95"/>
        <v>42064.339363425926</v>
      </c>
      <c r="U1183">
        <f t="shared" si="96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3"/>
        <v>10.5</v>
      </c>
      <c r="Q1184" s="11" t="s">
        <v>8334</v>
      </c>
      <c r="R1184" t="s">
        <v>8335</v>
      </c>
      <c r="S1184" s="15">
        <f t="shared" si="94"/>
        <v>42728.827407407407</v>
      </c>
      <c r="T1184" s="15">
        <f t="shared" si="95"/>
        <v>42747.695833333331</v>
      </c>
      <c r="U1184">
        <f t="shared" si="96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3"/>
        <v>33.33</v>
      </c>
      <c r="Q1185" s="11" t="s">
        <v>8334</v>
      </c>
      <c r="R1185" t="s">
        <v>8335</v>
      </c>
      <c r="S1185" s="15">
        <f t="shared" si="94"/>
        <v>42656.86137731481</v>
      </c>
      <c r="T1185" s="15">
        <f t="shared" si="95"/>
        <v>42676.165972222225</v>
      </c>
      <c r="U1185">
        <f t="shared" si="96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3"/>
        <v>61.56</v>
      </c>
      <c r="Q1186" s="11" t="s">
        <v>8336</v>
      </c>
      <c r="R1186" t="s">
        <v>8337</v>
      </c>
      <c r="S1186" s="15">
        <f t="shared" si="94"/>
        <v>42741.599664351852</v>
      </c>
      <c r="T1186" s="15">
        <f t="shared" si="95"/>
        <v>42772.599664351852</v>
      </c>
      <c r="U1186">
        <f t="shared" si="96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3"/>
        <v>118.74</v>
      </c>
      <c r="Q1187" s="11" t="s">
        <v>8336</v>
      </c>
      <c r="R1187" t="s">
        <v>8337</v>
      </c>
      <c r="S1187" s="15">
        <f t="shared" si="94"/>
        <v>42130.865150462967</v>
      </c>
      <c r="T1187" s="15">
        <f t="shared" si="95"/>
        <v>42163.166666666672</v>
      </c>
      <c r="U1187">
        <f t="shared" si="96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3"/>
        <v>65.08</v>
      </c>
      <c r="Q1188" s="11" t="s">
        <v>8336</v>
      </c>
      <c r="R1188" t="s">
        <v>8337</v>
      </c>
      <c r="S1188" s="15">
        <f t="shared" si="94"/>
        <v>42123.86336805555</v>
      </c>
      <c r="T1188" s="15">
        <f t="shared" si="95"/>
        <v>42156.945833333331</v>
      </c>
      <c r="U1188">
        <f t="shared" si="96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3"/>
        <v>130.16</v>
      </c>
      <c r="Q1189" s="11" t="s">
        <v>8336</v>
      </c>
      <c r="R1189" t="s">
        <v>8337</v>
      </c>
      <c r="S1189" s="15">
        <f t="shared" si="94"/>
        <v>42109.894942129627</v>
      </c>
      <c r="T1189" s="15">
        <f t="shared" si="95"/>
        <v>42141.75</v>
      </c>
      <c r="U1189">
        <f t="shared" si="96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3"/>
        <v>37.78</v>
      </c>
      <c r="Q1190" s="11" t="s">
        <v>8336</v>
      </c>
      <c r="R1190" t="s">
        <v>8337</v>
      </c>
      <c r="S1190" s="15">
        <f t="shared" si="94"/>
        <v>42711.700694444444</v>
      </c>
      <c r="T1190" s="15">
        <f t="shared" si="95"/>
        <v>42732.700694444444</v>
      </c>
      <c r="U1190">
        <f t="shared" si="96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3"/>
        <v>112.79</v>
      </c>
      <c r="Q1191" s="11" t="s">
        <v>8336</v>
      </c>
      <c r="R1191" t="s">
        <v>8337</v>
      </c>
      <c r="S1191" s="15">
        <f t="shared" si="94"/>
        <v>42529.979108796295</v>
      </c>
      <c r="T1191" s="15">
        <f t="shared" si="95"/>
        <v>42550.979108796295</v>
      </c>
      <c r="U1191">
        <f t="shared" si="96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3"/>
        <v>51.92</v>
      </c>
      <c r="Q1192" s="11" t="s">
        <v>8336</v>
      </c>
      <c r="R1192" t="s">
        <v>8337</v>
      </c>
      <c r="S1192" s="15">
        <f t="shared" si="94"/>
        <v>41852.665798611109</v>
      </c>
      <c r="T1192" s="15">
        <f t="shared" si="95"/>
        <v>41882.665798611109</v>
      </c>
      <c r="U1192">
        <f t="shared" si="96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3"/>
        <v>89.24</v>
      </c>
      <c r="Q1193" s="11" t="s">
        <v>8336</v>
      </c>
      <c r="R1193" t="s">
        <v>8337</v>
      </c>
      <c r="S1193" s="15">
        <f t="shared" si="94"/>
        <v>42419.603703703702</v>
      </c>
      <c r="T1193" s="15">
        <f t="shared" si="95"/>
        <v>42449.562037037031</v>
      </c>
      <c r="U1193">
        <f t="shared" si="96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3"/>
        <v>19.329999999999998</v>
      </c>
      <c r="Q1194" s="11" t="s">
        <v>8336</v>
      </c>
      <c r="R1194" t="s">
        <v>8337</v>
      </c>
      <c r="S1194" s="15">
        <f t="shared" si="94"/>
        <v>42747.506689814814</v>
      </c>
      <c r="T1194" s="15">
        <f t="shared" si="95"/>
        <v>42777.506689814814</v>
      </c>
      <c r="U1194">
        <f t="shared" si="96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3"/>
        <v>79.97</v>
      </c>
      <c r="Q1195" s="11" t="s">
        <v>8336</v>
      </c>
      <c r="R1195" t="s">
        <v>8337</v>
      </c>
      <c r="S1195" s="15">
        <f t="shared" si="94"/>
        <v>42409.776076388895</v>
      </c>
      <c r="T1195" s="15">
        <f t="shared" si="95"/>
        <v>42469.734409722223</v>
      </c>
      <c r="U1195">
        <f t="shared" si="96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3"/>
        <v>56.41</v>
      </c>
      <c r="Q1196" s="11" t="s">
        <v>8336</v>
      </c>
      <c r="R1196" t="s">
        <v>8337</v>
      </c>
      <c r="S1196" s="15">
        <f t="shared" si="94"/>
        <v>42072.488182870366</v>
      </c>
      <c r="T1196" s="15">
        <f t="shared" si="95"/>
        <v>42102.488182870366</v>
      </c>
      <c r="U1196">
        <f t="shared" si="96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3"/>
        <v>79.41</v>
      </c>
      <c r="Q1197" s="11" t="s">
        <v>8336</v>
      </c>
      <c r="R1197" t="s">
        <v>8337</v>
      </c>
      <c r="S1197" s="15">
        <f t="shared" si="94"/>
        <v>42298.34783564815</v>
      </c>
      <c r="T1197" s="15">
        <f t="shared" si="95"/>
        <v>42358.375</v>
      </c>
      <c r="U1197">
        <f t="shared" si="96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3"/>
        <v>76.44</v>
      </c>
      <c r="Q1198" s="11" t="s">
        <v>8336</v>
      </c>
      <c r="R1198" t="s">
        <v>8337</v>
      </c>
      <c r="S1198" s="15">
        <f t="shared" si="94"/>
        <v>42326.818738425922</v>
      </c>
      <c r="T1198" s="15">
        <f t="shared" si="95"/>
        <v>42356.818738425922</v>
      </c>
      <c r="U1198">
        <f t="shared" si="96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3"/>
        <v>121</v>
      </c>
      <c r="Q1199" s="11" t="s">
        <v>8336</v>
      </c>
      <c r="R1199" t="s">
        <v>8337</v>
      </c>
      <c r="S1199" s="15">
        <f t="shared" si="94"/>
        <v>42503.66474537037</v>
      </c>
      <c r="T1199" s="15">
        <f t="shared" si="95"/>
        <v>42534.249305555553</v>
      </c>
      <c r="U1199">
        <f t="shared" si="96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3"/>
        <v>54.62</v>
      </c>
      <c r="Q1200" s="11" t="s">
        <v>8336</v>
      </c>
      <c r="R1200" t="s">
        <v>8337</v>
      </c>
      <c r="S1200" s="15">
        <f t="shared" si="94"/>
        <v>42333.619050925925</v>
      </c>
      <c r="T1200" s="15">
        <f t="shared" si="95"/>
        <v>42369.125</v>
      </c>
      <c r="U1200">
        <f t="shared" si="96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3"/>
        <v>299.22000000000003</v>
      </c>
      <c r="Q1201" s="11" t="s">
        <v>8336</v>
      </c>
      <c r="R1201" t="s">
        <v>8337</v>
      </c>
      <c r="S1201" s="15">
        <f t="shared" si="94"/>
        <v>42161.770833333328</v>
      </c>
      <c r="T1201" s="15">
        <f t="shared" si="95"/>
        <v>42193.770833333328</v>
      </c>
      <c r="U1201">
        <f t="shared" si="96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3"/>
        <v>58.53</v>
      </c>
      <c r="Q1202" s="11" t="s">
        <v>8336</v>
      </c>
      <c r="R1202" t="s">
        <v>8337</v>
      </c>
      <c r="S1202" s="15">
        <f t="shared" si="94"/>
        <v>42089.477500000001</v>
      </c>
      <c r="T1202" s="15">
        <f t="shared" si="95"/>
        <v>42110.477500000001</v>
      </c>
      <c r="U1202">
        <f t="shared" si="96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3"/>
        <v>55.37</v>
      </c>
      <c r="Q1203" s="11" t="s">
        <v>8336</v>
      </c>
      <c r="R1203" t="s">
        <v>8337</v>
      </c>
      <c r="S1203" s="15">
        <f t="shared" si="94"/>
        <v>42536.60701388889</v>
      </c>
      <c r="T1203" s="15">
        <f t="shared" si="95"/>
        <v>42566.60701388889</v>
      </c>
      <c r="U1203">
        <f t="shared" si="96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3"/>
        <v>183.8</v>
      </c>
      <c r="Q1204" s="11" t="s">
        <v>8336</v>
      </c>
      <c r="R1204" t="s">
        <v>8337</v>
      </c>
      <c r="S1204" s="15">
        <f t="shared" si="94"/>
        <v>42152.288819444439</v>
      </c>
      <c r="T1204" s="15">
        <f t="shared" si="95"/>
        <v>42182.288819444439</v>
      </c>
      <c r="U1204">
        <f t="shared" si="96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3"/>
        <v>165.35</v>
      </c>
      <c r="Q1205" s="11" t="s">
        <v>8336</v>
      </c>
      <c r="R1205" t="s">
        <v>8337</v>
      </c>
      <c r="S1205" s="15">
        <f t="shared" si="94"/>
        <v>42125.614895833336</v>
      </c>
      <c r="T1205" s="15">
        <f t="shared" si="95"/>
        <v>42155.614895833336</v>
      </c>
      <c r="U1205">
        <f t="shared" si="96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3"/>
        <v>234.79</v>
      </c>
      <c r="Q1206" s="11" t="s">
        <v>8336</v>
      </c>
      <c r="R1206" t="s">
        <v>8337</v>
      </c>
      <c r="S1206" s="15">
        <f t="shared" si="94"/>
        <v>42297.748067129629</v>
      </c>
      <c r="T1206" s="15">
        <f t="shared" si="95"/>
        <v>42342.208333333328</v>
      </c>
      <c r="U1206">
        <f t="shared" si="96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3"/>
        <v>211.48</v>
      </c>
      <c r="Q1207" s="11" t="s">
        <v>8336</v>
      </c>
      <c r="R1207" t="s">
        <v>8337</v>
      </c>
      <c r="S1207" s="15">
        <f t="shared" si="94"/>
        <v>42138.506377314814</v>
      </c>
      <c r="T1207" s="15">
        <f t="shared" si="95"/>
        <v>42168.506377314814</v>
      </c>
      <c r="U1207">
        <f t="shared" si="96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3"/>
        <v>32.340000000000003</v>
      </c>
      <c r="Q1208" s="11" t="s">
        <v>8336</v>
      </c>
      <c r="R1208" t="s">
        <v>8337</v>
      </c>
      <c r="S1208" s="15">
        <f t="shared" si="94"/>
        <v>42772.776076388895</v>
      </c>
      <c r="T1208" s="15">
        <f t="shared" si="95"/>
        <v>42805.561805555553</v>
      </c>
      <c r="U1208">
        <f t="shared" si="96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3"/>
        <v>123.38</v>
      </c>
      <c r="Q1209" s="11" t="s">
        <v>8336</v>
      </c>
      <c r="R1209" t="s">
        <v>8337</v>
      </c>
      <c r="S1209" s="15">
        <f t="shared" si="94"/>
        <v>42430.430243055554</v>
      </c>
      <c r="T1209" s="15">
        <f t="shared" si="95"/>
        <v>42460.416666666672</v>
      </c>
      <c r="U1209">
        <f t="shared" si="96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3"/>
        <v>207.07</v>
      </c>
      <c r="Q1210" s="11" t="s">
        <v>8336</v>
      </c>
      <c r="R1210" t="s">
        <v>8337</v>
      </c>
      <c r="S1210" s="15">
        <f t="shared" si="94"/>
        <v>42423.709074074075</v>
      </c>
      <c r="T1210" s="15">
        <f t="shared" si="95"/>
        <v>42453.667407407411</v>
      </c>
      <c r="U1210">
        <f t="shared" si="96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3"/>
        <v>138.26</v>
      </c>
      <c r="Q1211" s="11" t="s">
        <v>8336</v>
      </c>
      <c r="R1211" t="s">
        <v>8337</v>
      </c>
      <c r="S1211" s="15">
        <f t="shared" si="94"/>
        <v>42761.846122685187</v>
      </c>
      <c r="T1211" s="15">
        <f t="shared" si="95"/>
        <v>42791.846122685187</v>
      </c>
      <c r="U1211">
        <f t="shared" si="96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3"/>
        <v>493.82</v>
      </c>
      <c r="Q1212" s="11" t="s">
        <v>8336</v>
      </c>
      <c r="R1212" t="s">
        <v>8337</v>
      </c>
      <c r="S1212" s="15">
        <f t="shared" si="94"/>
        <v>42132.941805555558</v>
      </c>
      <c r="T1212" s="15">
        <f t="shared" si="95"/>
        <v>42155.875</v>
      </c>
      <c r="U1212">
        <f t="shared" si="96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3"/>
        <v>168.5</v>
      </c>
      <c r="Q1213" s="11" t="s">
        <v>8336</v>
      </c>
      <c r="R1213" t="s">
        <v>8337</v>
      </c>
      <c r="S1213" s="15">
        <f t="shared" si="94"/>
        <v>42515.866446759261</v>
      </c>
      <c r="T1213" s="15">
        <f t="shared" si="95"/>
        <v>42530.866446759261</v>
      </c>
      <c r="U1213">
        <f t="shared" si="96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3"/>
        <v>38.869999999999997</v>
      </c>
      <c r="Q1214" s="11" t="s">
        <v>8336</v>
      </c>
      <c r="R1214" t="s">
        <v>8337</v>
      </c>
      <c r="S1214" s="15">
        <f t="shared" si="94"/>
        <v>42318.950173611112</v>
      </c>
      <c r="T1214" s="15">
        <f t="shared" si="95"/>
        <v>42335.041666666672</v>
      </c>
      <c r="U1214">
        <f t="shared" si="96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3"/>
        <v>61.53</v>
      </c>
      <c r="Q1215" s="11" t="s">
        <v>8336</v>
      </c>
      <c r="R1215" t="s">
        <v>8337</v>
      </c>
      <c r="S1215" s="15">
        <f t="shared" si="94"/>
        <v>42731.755787037036</v>
      </c>
      <c r="T1215" s="15">
        <f t="shared" si="95"/>
        <v>42766.755787037036</v>
      </c>
      <c r="U1215">
        <f t="shared" si="96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3"/>
        <v>105.44</v>
      </c>
      <c r="Q1216" s="11" t="s">
        <v>8336</v>
      </c>
      <c r="R1216" t="s">
        <v>8337</v>
      </c>
      <c r="S1216" s="15">
        <f t="shared" si="94"/>
        <v>42104.840335648143</v>
      </c>
      <c r="T1216" s="15">
        <f t="shared" si="95"/>
        <v>42164.840335648143</v>
      </c>
      <c r="U1216">
        <f t="shared" si="96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3"/>
        <v>71.59</v>
      </c>
      <c r="Q1217" s="11" t="s">
        <v>8336</v>
      </c>
      <c r="R1217" t="s">
        <v>8337</v>
      </c>
      <c r="S1217" s="15">
        <f t="shared" si="94"/>
        <v>41759.923101851848</v>
      </c>
      <c r="T1217" s="15">
        <f t="shared" si="95"/>
        <v>41789.923101851848</v>
      </c>
      <c r="U1217">
        <f t="shared" si="96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2"/>
        <v>146</v>
      </c>
      <c r="P1218">
        <f t="shared" si="93"/>
        <v>91.88</v>
      </c>
      <c r="Q1218" s="11" t="s">
        <v>8336</v>
      </c>
      <c r="R1218" t="s">
        <v>8337</v>
      </c>
      <c r="S1218" s="15">
        <f t="shared" si="94"/>
        <v>42247.616400462968</v>
      </c>
      <c r="T1218" s="15">
        <f t="shared" si="95"/>
        <v>42279.960416666669</v>
      </c>
      <c r="U1218">
        <f t="shared" si="96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7">ROUND(E1219/D1219*100,0)</f>
        <v>103</v>
      </c>
      <c r="P1219">
        <f t="shared" ref="P1219:P1282" si="98">IFERROR(ROUND(E1219/L1219,2),0)</f>
        <v>148.57</v>
      </c>
      <c r="Q1219" s="11" t="s">
        <v>8336</v>
      </c>
      <c r="R1219" t="s">
        <v>8337</v>
      </c>
      <c r="S1219" s="15">
        <f t="shared" ref="S1219:S1282" si="99">(((J1219/60)/60)/24)+DATE(1970,1,1)</f>
        <v>42535.809490740736</v>
      </c>
      <c r="T1219" s="15">
        <f t="shared" ref="T1219:T1282" si="100">(((I1219/60)/60)/24+DATE(1970,1,1))</f>
        <v>42565.809490740736</v>
      </c>
      <c r="U1219">
        <f t="shared" ref="U1219:U1282" si="101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11" t="s">
        <v>8336</v>
      </c>
      <c r="R1220" t="s">
        <v>8337</v>
      </c>
      <c r="S1220" s="15">
        <f t="shared" si="99"/>
        <v>42278.662037037036</v>
      </c>
      <c r="T1220" s="15">
        <f t="shared" si="100"/>
        <v>42309.125</v>
      </c>
      <c r="U1220">
        <f t="shared" si="101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11" t="s">
        <v>8336</v>
      </c>
      <c r="R1221" t="s">
        <v>8337</v>
      </c>
      <c r="S1221" s="15">
        <f t="shared" si="99"/>
        <v>42633.461956018517</v>
      </c>
      <c r="T1221" s="15">
        <f t="shared" si="100"/>
        <v>42663.461956018517</v>
      </c>
      <c r="U1221">
        <f t="shared" si="101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11" t="s">
        <v>8336</v>
      </c>
      <c r="R1222" t="s">
        <v>8337</v>
      </c>
      <c r="S1222" s="15">
        <f t="shared" si="99"/>
        <v>42211.628611111111</v>
      </c>
      <c r="T1222" s="15">
        <f t="shared" si="100"/>
        <v>42241.628611111111</v>
      </c>
      <c r="U1222">
        <f t="shared" si="101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11" t="s">
        <v>8336</v>
      </c>
      <c r="R1223" t="s">
        <v>8337</v>
      </c>
      <c r="S1223" s="15">
        <f t="shared" si="99"/>
        <v>42680.47555555556</v>
      </c>
      <c r="T1223" s="15">
        <f t="shared" si="100"/>
        <v>42708</v>
      </c>
      <c r="U1223">
        <f t="shared" si="101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11" t="s">
        <v>8336</v>
      </c>
      <c r="R1224" t="s">
        <v>8337</v>
      </c>
      <c r="S1224" s="15">
        <f t="shared" si="99"/>
        <v>42430.720451388886</v>
      </c>
      <c r="T1224" s="15">
        <f t="shared" si="100"/>
        <v>42461.166666666672</v>
      </c>
      <c r="U1224">
        <f t="shared" si="101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11" t="s">
        <v>8336</v>
      </c>
      <c r="R1225" t="s">
        <v>8337</v>
      </c>
      <c r="S1225" s="15">
        <f t="shared" si="99"/>
        <v>42654.177187499998</v>
      </c>
      <c r="T1225" s="15">
        <f t="shared" si="100"/>
        <v>42684.218854166669</v>
      </c>
      <c r="U1225">
        <f t="shared" si="101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8"/>
        <v>58.89</v>
      </c>
      <c r="Q1226" s="11" t="s">
        <v>8323</v>
      </c>
      <c r="R1226" t="s">
        <v>8338</v>
      </c>
      <c r="S1226" s="15">
        <f t="shared" si="99"/>
        <v>41736.549791666665</v>
      </c>
      <c r="T1226" s="15">
        <f t="shared" si="100"/>
        <v>41796.549791666665</v>
      </c>
      <c r="U1226">
        <f t="shared" si="101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8"/>
        <v>44</v>
      </c>
      <c r="Q1227" s="11" t="s">
        <v>8323</v>
      </c>
      <c r="R1227" t="s">
        <v>8338</v>
      </c>
      <c r="S1227" s="15">
        <f t="shared" si="99"/>
        <v>41509.905995370369</v>
      </c>
      <c r="T1227" s="15">
        <f t="shared" si="100"/>
        <v>41569.905995370369</v>
      </c>
      <c r="U1227">
        <f t="shared" si="101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8"/>
        <v>48.43</v>
      </c>
      <c r="Q1228" s="11" t="s">
        <v>8323</v>
      </c>
      <c r="R1228" t="s">
        <v>8338</v>
      </c>
      <c r="S1228" s="15">
        <f t="shared" si="99"/>
        <v>41715.874780092592</v>
      </c>
      <c r="T1228" s="15">
        <f t="shared" si="100"/>
        <v>41750.041666666664</v>
      </c>
      <c r="U1228">
        <f t="shared" si="101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8"/>
        <v>0</v>
      </c>
      <c r="Q1229" s="11" t="s">
        <v>8323</v>
      </c>
      <c r="R1229" t="s">
        <v>8338</v>
      </c>
      <c r="S1229" s="15">
        <f t="shared" si="99"/>
        <v>41827.919166666667</v>
      </c>
      <c r="T1229" s="15">
        <f t="shared" si="100"/>
        <v>41858.291666666664</v>
      </c>
      <c r="U1229">
        <f t="shared" si="101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8"/>
        <v>61.04</v>
      </c>
      <c r="Q1230" s="11" t="s">
        <v>8323</v>
      </c>
      <c r="R1230" t="s">
        <v>8338</v>
      </c>
      <c r="S1230" s="15">
        <f t="shared" si="99"/>
        <v>40754.729259259257</v>
      </c>
      <c r="T1230" s="15">
        <f t="shared" si="100"/>
        <v>40814.729259259257</v>
      </c>
      <c r="U1230">
        <f t="shared" si="101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8"/>
        <v>25</v>
      </c>
      <c r="Q1231" s="11" t="s">
        <v>8323</v>
      </c>
      <c r="R1231" t="s">
        <v>8338</v>
      </c>
      <c r="S1231" s="15">
        <f t="shared" si="99"/>
        <v>40985.459803240738</v>
      </c>
      <c r="T1231" s="15">
        <f t="shared" si="100"/>
        <v>41015.666666666664</v>
      </c>
      <c r="U1231">
        <f t="shared" si="101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8"/>
        <v>0</v>
      </c>
      <c r="Q1232" s="11" t="s">
        <v>8323</v>
      </c>
      <c r="R1232" t="s">
        <v>8338</v>
      </c>
      <c r="S1232" s="15">
        <f t="shared" si="99"/>
        <v>40568.972569444442</v>
      </c>
      <c r="T1232" s="15">
        <f t="shared" si="100"/>
        <v>40598.972569444442</v>
      </c>
      <c r="U1232">
        <f t="shared" si="101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8"/>
        <v>0</v>
      </c>
      <c r="Q1233" s="11" t="s">
        <v>8323</v>
      </c>
      <c r="R1233" t="s">
        <v>8338</v>
      </c>
      <c r="S1233" s="15">
        <f t="shared" si="99"/>
        <v>42193.941759259258</v>
      </c>
      <c r="T1233" s="15">
        <f t="shared" si="100"/>
        <v>42244.041666666672</v>
      </c>
      <c r="U1233">
        <f t="shared" si="101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8"/>
        <v>40</v>
      </c>
      <c r="Q1234" s="11" t="s">
        <v>8323</v>
      </c>
      <c r="R1234" t="s">
        <v>8338</v>
      </c>
      <c r="S1234" s="15">
        <f t="shared" si="99"/>
        <v>41506.848032407412</v>
      </c>
      <c r="T1234" s="15">
        <f t="shared" si="100"/>
        <v>41553.848032407412</v>
      </c>
      <c r="U1234">
        <f t="shared" si="101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8"/>
        <v>19.329999999999998</v>
      </c>
      <c r="Q1235" s="11" t="s">
        <v>8323</v>
      </c>
      <c r="R1235" t="s">
        <v>8338</v>
      </c>
      <c r="S1235" s="15">
        <f t="shared" si="99"/>
        <v>40939.948773148149</v>
      </c>
      <c r="T1235" s="15">
        <f t="shared" si="100"/>
        <v>40960.948773148149</v>
      </c>
      <c r="U1235">
        <f t="shared" si="101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8"/>
        <v>0</v>
      </c>
      <c r="Q1236" s="11" t="s">
        <v>8323</v>
      </c>
      <c r="R1236" t="s">
        <v>8338</v>
      </c>
      <c r="S1236" s="15">
        <f t="shared" si="99"/>
        <v>42007.788680555561</v>
      </c>
      <c r="T1236" s="15">
        <f t="shared" si="100"/>
        <v>42037.788680555561</v>
      </c>
      <c r="U1236">
        <f t="shared" si="101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8"/>
        <v>35</v>
      </c>
      <c r="Q1237" s="11" t="s">
        <v>8323</v>
      </c>
      <c r="R1237" t="s">
        <v>8338</v>
      </c>
      <c r="S1237" s="15">
        <f t="shared" si="99"/>
        <v>41583.135405092595</v>
      </c>
      <c r="T1237" s="15">
        <f t="shared" si="100"/>
        <v>41623.135405092595</v>
      </c>
      <c r="U1237">
        <f t="shared" si="101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8"/>
        <v>0</v>
      </c>
      <c r="Q1238" s="11" t="s">
        <v>8323</v>
      </c>
      <c r="R1238" t="s">
        <v>8338</v>
      </c>
      <c r="S1238" s="15">
        <f t="shared" si="99"/>
        <v>41110.680138888885</v>
      </c>
      <c r="T1238" s="15">
        <f t="shared" si="100"/>
        <v>41118.666666666664</v>
      </c>
      <c r="U1238">
        <f t="shared" si="101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8"/>
        <v>0</v>
      </c>
      <c r="Q1239" s="11" t="s">
        <v>8323</v>
      </c>
      <c r="R1239" t="s">
        <v>8338</v>
      </c>
      <c r="S1239" s="15">
        <f t="shared" si="99"/>
        <v>41125.283159722225</v>
      </c>
      <c r="T1239" s="15">
        <f t="shared" si="100"/>
        <v>41145.283159722225</v>
      </c>
      <c r="U1239">
        <f t="shared" si="101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8"/>
        <v>59.33</v>
      </c>
      <c r="Q1240" s="11" t="s">
        <v>8323</v>
      </c>
      <c r="R1240" t="s">
        <v>8338</v>
      </c>
      <c r="S1240" s="15">
        <f t="shared" si="99"/>
        <v>40731.61037037037</v>
      </c>
      <c r="T1240" s="15">
        <f t="shared" si="100"/>
        <v>40761.61037037037</v>
      </c>
      <c r="U1240">
        <f t="shared" si="101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8"/>
        <v>0</v>
      </c>
      <c r="Q1241" s="11" t="s">
        <v>8323</v>
      </c>
      <c r="R1241" t="s">
        <v>8338</v>
      </c>
      <c r="S1241" s="15">
        <f t="shared" si="99"/>
        <v>40883.962581018517</v>
      </c>
      <c r="T1241" s="15">
        <f t="shared" si="100"/>
        <v>40913.962581018517</v>
      </c>
      <c r="U1241">
        <f t="shared" si="101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8"/>
        <v>30.13</v>
      </c>
      <c r="Q1242" s="11" t="s">
        <v>8323</v>
      </c>
      <c r="R1242" t="s">
        <v>8338</v>
      </c>
      <c r="S1242" s="15">
        <f t="shared" si="99"/>
        <v>41409.040011574078</v>
      </c>
      <c r="T1242" s="15">
        <f t="shared" si="100"/>
        <v>41467.910416666666</v>
      </c>
      <c r="U1242">
        <f t="shared" si="101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8"/>
        <v>74.62</v>
      </c>
      <c r="Q1243" s="11" t="s">
        <v>8323</v>
      </c>
      <c r="R1243" t="s">
        <v>8338</v>
      </c>
      <c r="S1243" s="15">
        <f t="shared" si="99"/>
        <v>41923.837731481479</v>
      </c>
      <c r="T1243" s="15">
        <f t="shared" si="100"/>
        <v>41946.249305555553</v>
      </c>
      <c r="U1243">
        <f t="shared" si="101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8"/>
        <v>5</v>
      </c>
      <c r="Q1244" s="11" t="s">
        <v>8323</v>
      </c>
      <c r="R1244" t="s">
        <v>8338</v>
      </c>
      <c r="S1244" s="15">
        <f t="shared" si="99"/>
        <v>40782.165532407409</v>
      </c>
      <c r="T1244" s="15">
        <f t="shared" si="100"/>
        <v>40797.554166666669</v>
      </c>
      <c r="U1244">
        <f t="shared" si="101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8"/>
        <v>44.5</v>
      </c>
      <c r="Q1245" s="11" t="s">
        <v>8323</v>
      </c>
      <c r="R1245" t="s">
        <v>8338</v>
      </c>
      <c r="S1245" s="15">
        <f t="shared" si="99"/>
        <v>40671.879293981481</v>
      </c>
      <c r="T1245" s="15">
        <f t="shared" si="100"/>
        <v>40732.875</v>
      </c>
      <c r="U1245">
        <f t="shared" si="101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8"/>
        <v>46.13</v>
      </c>
      <c r="Q1246" s="11" t="s">
        <v>8323</v>
      </c>
      <c r="R1246" t="s">
        <v>8324</v>
      </c>
      <c r="S1246" s="15">
        <f t="shared" si="99"/>
        <v>41355.825497685182</v>
      </c>
      <c r="T1246" s="15">
        <f t="shared" si="100"/>
        <v>41386.875</v>
      </c>
      <c r="U1246">
        <f t="shared" si="101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8"/>
        <v>141.47</v>
      </c>
      <c r="Q1247" s="11" t="s">
        <v>8323</v>
      </c>
      <c r="R1247" t="s">
        <v>8324</v>
      </c>
      <c r="S1247" s="15">
        <f t="shared" si="99"/>
        <v>41774.599930555552</v>
      </c>
      <c r="T1247" s="15">
        <f t="shared" si="100"/>
        <v>41804.599930555552</v>
      </c>
      <c r="U1247">
        <f t="shared" si="101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8"/>
        <v>75.48</v>
      </c>
      <c r="Q1248" s="11" t="s">
        <v>8323</v>
      </c>
      <c r="R1248" t="s">
        <v>8324</v>
      </c>
      <c r="S1248" s="15">
        <f t="shared" si="99"/>
        <v>40838.043391203704</v>
      </c>
      <c r="T1248" s="15">
        <f t="shared" si="100"/>
        <v>40883.085057870368</v>
      </c>
      <c r="U1248">
        <f t="shared" si="101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8"/>
        <v>85.5</v>
      </c>
      <c r="Q1249" s="11" t="s">
        <v>8323</v>
      </c>
      <c r="R1249" t="s">
        <v>8324</v>
      </c>
      <c r="S1249" s="15">
        <f t="shared" si="99"/>
        <v>41370.292303240742</v>
      </c>
      <c r="T1249" s="15">
        <f t="shared" si="100"/>
        <v>41400.292303240742</v>
      </c>
      <c r="U1249">
        <f t="shared" si="101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8"/>
        <v>64.25</v>
      </c>
      <c r="Q1250" s="11" t="s">
        <v>8323</v>
      </c>
      <c r="R1250" t="s">
        <v>8324</v>
      </c>
      <c r="S1250" s="15">
        <f t="shared" si="99"/>
        <v>41767.656863425924</v>
      </c>
      <c r="T1250" s="15">
        <f t="shared" si="100"/>
        <v>41803.290972222225</v>
      </c>
      <c r="U1250">
        <f t="shared" si="101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8"/>
        <v>64.47</v>
      </c>
      <c r="Q1251" s="11" t="s">
        <v>8323</v>
      </c>
      <c r="R1251" t="s">
        <v>8324</v>
      </c>
      <c r="S1251" s="15">
        <f t="shared" si="99"/>
        <v>41067.74086805556</v>
      </c>
      <c r="T1251" s="15">
        <f t="shared" si="100"/>
        <v>41097.74086805556</v>
      </c>
      <c r="U1251">
        <f t="shared" si="101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8"/>
        <v>118.2</v>
      </c>
      <c r="Q1252" s="11" t="s">
        <v>8323</v>
      </c>
      <c r="R1252" t="s">
        <v>8324</v>
      </c>
      <c r="S1252" s="15">
        <f t="shared" si="99"/>
        <v>41843.64271990741</v>
      </c>
      <c r="T1252" s="15">
        <f t="shared" si="100"/>
        <v>41888.64271990741</v>
      </c>
      <c r="U1252">
        <f t="shared" si="101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8"/>
        <v>82.54</v>
      </c>
      <c r="Q1253" s="11" t="s">
        <v>8323</v>
      </c>
      <c r="R1253" t="s">
        <v>8324</v>
      </c>
      <c r="S1253" s="15">
        <f t="shared" si="99"/>
        <v>40751.814432870371</v>
      </c>
      <c r="T1253" s="15">
        <f t="shared" si="100"/>
        <v>40811.814432870371</v>
      </c>
      <c r="U1253">
        <f t="shared" si="101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8"/>
        <v>34.17</v>
      </c>
      <c r="Q1254" s="11" t="s">
        <v>8323</v>
      </c>
      <c r="R1254" t="s">
        <v>8324</v>
      </c>
      <c r="S1254" s="15">
        <f t="shared" si="99"/>
        <v>41543.988067129627</v>
      </c>
      <c r="T1254" s="15">
        <f t="shared" si="100"/>
        <v>41571.988067129627</v>
      </c>
      <c r="U1254">
        <f t="shared" si="101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8"/>
        <v>42.73</v>
      </c>
      <c r="Q1255" s="11" t="s">
        <v>8323</v>
      </c>
      <c r="R1255" t="s">
        <v>8324</v>
      </c>
      <c r="S1255" s="15">
        <f t="shared" si="99"/>
        <v>41855.783645833333</v>
      </c>
      <c r="T1255" s="15">
        <f t="shared" si="100"/>
        <v>41885.783645833333</v>
      </c>
      <c r="U1255">
        <f t="shared" si="101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8"/>
        <v>94.49</v>
      </c>
      <c r="Q1256" s="11" t="s">
        <v>8323</v>
      </c>
      <c r="R1256" t="s">
        <v>8324</v>
      </c>
      <c r="S1256" s="15">
        <f t="shared" si="99"/>
        <v>40487.621365740742</v>
      </c>
      <c r="T1256" s="15">
        <f t="shared" si="100"/>
        <v>40544.207638888889</v>
      </c>
      <c r="U1256">
        <f t="shared" si="101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8"/>
        <v>55.7</v>
      </c>
      <c r="Q1257" s="11" t="s">
        <v>8323</v>
      </c>
      <c r="R1257" t="s">
        <v>8324</v>
      </c>
      <c r="S1257" s="15">
        <f t="shared" si="99"/>
        <v>41579.845509259263</v>
      </c>
      <c r="T1257" s="15">
        <f t="shared" si="100"/>
        <v>41609.887175925927</v>
      </c>
      <c r="U1257">
        <f t="shared" si="101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8"/>
        <v>98.03</v>
      </c>
      <c r="Q1258" s="11" t="s">
        <v>8323</v>
      </c>
      <c r="R1258" t="s">
        <v>8324</v>
      </c>
      <c r="S1258" s="15">
        <f t="shared" si="99"/>
        <v>40921.919340277782</v>
      </c>
      <c r="T1258" s="15">
        <f t="shared" si="100"/>
        <v>40951.919340277782</v>
      </c>
      <c r="U1258">
        <f t="shared" si="101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8"/>
        <v>92.1</v>
      </c>
      <c r="Q1259" s="11" t="s">
        <v>8323</v>
      </c>
      <c r="R1259" t="s">
        <v>8324</v>
      </c>
      <c r="S1259" s="15">
        <f t="shared" si="99"/>
        <v>40587.085532407407</v>
      </c>
      <c r="T1259" s="15">
        <f t="shared" si="100"/>
        <v>40636.043865740743</v>
      </c>
      <c r="U1259">
        <f t="shared" si="101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8"/>
        <v>38.18</v>
      </c>
      <c r="Q1260" s="11" t="s">
        <v>8323</v>
      </c>
      <c r="R1260" t="s">
        <v>8324</v>
      </c>
      <c r="S1260" s="15">
        <f t="shared" si="99"/>
        <v>41487.611250000002</v>
      </c>
      <c r="T1260" s="15">
        <f t="shared" si="100"/>
        <v>41517.611250000002</v>
      </c>
      <c r="U1260">
        <f t="shared" si="101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8"/>
        <v>27.15</v>
      </c>
      <c r="Q1261" s="11" t="s">
        <v>8323</v>
      </c>
      <c r="R1261" t="s">
        <v>8324</v>
      </c>
      <c r="S1261" s="15">
        <f t="shared" si="99"/>
        <v>41766.970648148148</v>
      </c>
      <c r="T1261" s="15">
        <f t="shared" si="100"/>
        <v>41799.165972222225</v>
      </c>
      <c r="U1261">
        <f t="shared" si="101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8"/>
        <v>50.69</v>
      </c>
      <c r="Q1262" s="11" t="s">
        <v>8323</v>
      </c>
      <c r="R1262" t="s">
        <v>8324</v>
      </c>
      <c r="S1262" s="15">
        <f t="shared" si="99"/>
        <v>41666.842824074076</v>
      </c>
      <c r="T1262" s="15">
        <f t="shared" si="100"/>
        <v>41696.842824074076</v>
      </c>
      <c r="U1262">
        <f t="shared" si="101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8"/>
        <v>38.94</v>
      </c>
      <c r="Q1263" s="11" t="s">
        <v>8323</v>
      </c>
      <c r="R1263" t="s">
        <v>8324</v>
      </c>
      <c r="S1263" s="15">
        <f t="shared" si="99"/>
        <v>41638.342905092592</v>
      </c>
      <c r="T1263" s="15">
        <f t="shared" si="100"/>
        <v>41668.342905092592</v>
      </c>
      <c r="U1263">
        <f t="shared" si="101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8"/>
        <v>77.64</v>
      </c>
      <c r="Q1264" s="11" t="s">
        <v>8323</v>
      </c>
      <c r="R1264" t="s">
        <v>8324</v>
      </c>
      <c r="S1264" s="15">
        <f t="shared" si="99"/>
        <v>41656.762638888889</v>
      </c>
      <c r="T1264" s="15">
        <f t="shared" si="100"/>
        <v>41686.762638888889</v>
      </c>
      <c r="U1264">
        <f t="shared" si="101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8"/>
        <v>43.54</v>
      </c>
      <c r="Q1265" s="11" t="s">
        <v>8323</v>
      </c>
      <c r="R1265" t="s">
        <v>8324</v>
      </c>
      <c r="S1265" s="15">
        <f t="shared" si="99"/>
        <v>41692.084143518521</v>
      </c>
      <c r="T1265" s="15">
        <f t="shared" si="100"/>
        <v>41727.041666666664</v>
      </c>
      <c r="U1265">
        <f t="shared" si="101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8"/>
        <v>31.82</v>
      </c>
      <c r="Q1266" s="11" t="s">
        <v>8323</v>
      </c>
      <c r="R1266" t="s">
        <v>8324</v>
      </c>
      <c r="S1266" s="15">
        <f t="shared" si="99"/>
        <v>41547.662997685184</v>
      </c>
      <c r="T1266" s="15">
        <f t="shared" si="100"/>
        <v>41576.662997685184</v>
      </c>
      <c r="U1266">
        <f t="shared" si="101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8"/>
        <v>63.18</v>
      </c>
      <c r="Q1267" s="11" t="s">
        <v>8323</v>
      </c>
      <c r="R1267" t="s">
        <v>8324</v>
      </c>
      <c r="S1267" s="15">
        <f t="shared" si="99"/>
        <v>40465.655266203699</v>
      </c>
      <c r="T1267" s="15">
        <f t="shared" si="100"/>
        <v>40512.655266203699</v>
      </c>
      <c r="U1267">
        <f t="shared" si="101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8"/>
        <v>190.9</v>
      </c>
      <c r="Q1268" s="11" t="s">
        <v>8323</v>
      </c>
      <c r="R1268" t="s">
        <v>8324</v>
      </c>
      <c r="S1268" s="15">
        <f t="shared" si="99"/>
        <v>41620.87667824074</v>
      </c>
      <c r="T1268" s="15">
        <f t="shared" si="100"/>
        <v>41650.87667824074</v>
      </c>
      <c r="U1268">
        <f t="shared" si="101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8"/>
        <v>140.86000000000001</v>
      </c>
      <c r="Q1269" s="11" t="s">
        <v>8323</v>
      </c>
      <c r="R1269" t="s">
        <v>8324</v>
      </c>
      <c r="S1269" s="15">
        <f t="shared" si="99"/>
        <v>41449.585162037038</v>
      </c>
      <c r="T1269" s="15">
        <f t="shared" si="100"/>
        <v>41479.585162037038</v>
      </c>
      <c r="U1269">
        <f t="shared" si="101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8"/>
        <v>76.92</v>
      </c>
      <c r="Q1270" s="11" t="s">
        <v>8323</v>
      </c>
      <c r="R1270" t="s">
        <v>8324</v>
      </c>
      <c r="S1270" s="15">
        <f t="shared" si="99"/>
        <v>41507.845451388886</v>
      </c>
      <c r="T1270" s="15">
        <f t="shared" si="100"/>
        <v>41537.845451388886</v>
      </c>
      <c r="U1270">
        <f t="shared" si="101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8"/>
        <v>99.16</v>
      </c>
      <c r="Q1271" s="11" t="s">
        <v>8323</v>
      </c>
      <c r="R1271" t="s">
        <v>8324</v>
      </c>
      <c r="S1271" s="15">
        <f t="shared" si="99"/>
        <v>42445.823055555549</v>
      </c>
      <c r="T1271" s="15">
        <f t="shared" si="100"/>
        <v>42476</v>
      </c>
      <c r="U1271">
        <f t="shared" si="101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8"/>
        <v>67.88</v>
      </c>
      <c r="Q1272" s="11" t="s">
        <v>8323</v>
      </c>
      <c r="R1272" t="s">
        <v>8324</v>
      </c>
      <c r="S1272" s="15">
        <f t="shared" si="99"/>
        <v>40933.856967592597</v>
      </c>
      <c r="T1272" s="15">
        <f t="shared" si="100"/>
        <v>40993.815300925926</v>
      </c>
      <c r="U1272">
        <f t="shared" si="101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8"/>
        <v>246.29</v>
      </c>
      <c r="Q1273" s="11" t="s">
        <v>8323</v>
      </c>
      <c r="R1273" t="s">
        <v>8324</v>
      </c>
      <c r="S1273" s="15">
        <f t="shared" si="99"/>
        <v>41561.683553240742</v>
      </c>
      <c r="T1273" s="15">
        <f t="shared" si="100"/>
        <v>41591.725219907406</v>
      </c>
      <c r="U1273">
        <f t="shared" si="101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8"/>
        <v>189.29</v>
      </c>
      <c r="Q1274" s="11" t="s">
        <v>8323</v>
      </c>
      <c r="R1274" t="s">
        <v>8324</v>
      </c>
      <c r="S1274" s="15">
        <f t="shared" si="99"/>
        <v>40274.745127314818</v>
      </c>
      <c r="T1274" s="15">
        <f t="shared" si="100"/>
        <v>40344.166666666664</v>
      </c>
      <c r="U1274">
        <f t="shared" si="101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8"/>
        <v>76.67</v>
      </c>
      <c r="Q1275" s="11" t="s">
        <v>8323</v>
      </c>
      <c r="R1275" t="s">
        <v>8324</v>
      </c>
      <c r="S1275" s="15">
        <f t="shared" si="99"/>
        <v>41852.730219907404</v>
      </c>
      <c r="T1275" s="15">
        <f t="shared" si="100"/>
        <v>41882.730219907404</v>
      </c>
      <c r="U1275">
        <f t="shared" si="101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8"/>
        <v>82.96</v>
      </c>
      <c r="Q1276" s="11" t="s">
        <v>8323</v>
      </c>
      <c r="R1276" t="s">
        <v>8324</v>
      </c>
      <c r="S1276" s="15">
        <f t="shared" si="99"/>
        <v>41116.690104166664</v>
      </c>
      <c r="T1276" s="15">
        <f t="shared" si="100"/>
        <v>41151.690104166664</v>
      </c>
      <c r="U1276">
        <f t="shared" si="101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98"/>
        <v>62.52</v>
      </c>
      <c r="Q1277" s="11" t="s">
        <v>8323</v>
      </c>
      <c r="R1277" t="s">
        <v>8324</v>
      </c>
      <c r="S1277" s="15">
        <f t="shared" si="99"/>
        <v>41458.867905092593</v>
      </c>
      <c r="T1277" s="15">
        <f t="shared" si="100"/>
        <v>41493.867905092593</v>
      </c>
      <c r="U1277">
        <f t="shared" si="101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98"/>
        <v>46.07</v>
      </c>
      <c r="Q1278" s="11" t="s">
        <v>8323</v>
      </c>
      <c r="R1278" t="s">
        <v>8324</v>
      </c>
      <c r="S1278" s="15">
        <f t="shared" si="99"/>
        <v>40007.704247685186</v>
      </c>
      <c r="T1278" s="15">
        <f t="shared" si="100"/>
        <v>40057.166666666664</v>
      </c>
      <c r="U1278">
        <f t="shared" si="101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8"/>
        <v>38.54</v>
      </c>
      <c r="Q1279" s="11" t="s">
        <v>8323</v>
      </c>
      <c r="R1279" t="s">
        <v>8324</v>
      </c>
      <c r="S1279" s="15">
        <f t="shared" si="99"/>
        <v>41121.561886574076</v>
      </c>
      <c r="T1279" s="15">
        <f t="shared" si="100"/>
        <v>41156.561886574076</v>
      </c>
      <c r="U1279">
        <f t="shared" si="101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8"/>
        <v>53.01</v>
      </c>
      <c r="Q1280" s="11" t="s">
        <v>8323</v>
      </c>
      <c r="R1280" t="s">
        <v>8324</v>
      </c>
      <c r="S1280" s="15">
        <f t="shared" si="99"/>
        <v>41786.555162037039</v>
      </c>
      <c r="T1280" s="15">
        <f t="shared" si="100"/>
        <v>41815.083333333336</v>
      </c>
      <c r="U1280">
        <f t="shared" si="101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8"/>
        <v>73.36</v>
      </c>
      <c r="Q1281" s="11" t="s">
        <v>8323</v>
      </c>
      <c r="R1281" t="s">
        <v>8324</v>
      </c>
      <c r="S1281" s="15">
        <f t="shared" si="99"/>
        <v>41682.099189814813</v>
      </c>
      <c r="T1281" s="15">
        <f t="shared" si="100"/>
        <v>41722.057523148149</v>
      </c>
      <c r="U1281">
        <f t="shared" si="101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7"/>
        <v>111</v>
      </c>
      <c r="P1282">
        <f t="shared" si="98"/>
        <v>127.98</v>
      </c>
      <c r="Q1282" s="11" t="s">
        <v>8323</v>
      </c>
      <c r="R1282" t="s">
        <v>8324</v>
      </c>
      <c r="S1282" s="15">
        <f t="shared" si="99"/>
        <v>40513.757569444446</v>
      </c>
      <c r="T1282" s="15">
        <f t="shared" si="100"/>
        <v>40603.757569444446</v>
      </c>
      <c r="U1282">
        <f t="shared" si="101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2">ROUND(E1283/D1283*100,0)</f>
        <v>111</v>
      </c>
      <c r="P1283">
        <f t="shared" ref="P1283:P1346" si="103">IFERROR(ROUND(E1283/L1283,2),0)</f>
        <v>104.73</v>
      </c>
      <c r="Q1283" s="11" t="s">
        <v>8323</v>
      </c>
      <c r="R1283" t="s">
        <v>8324</v>
      </c>
      <c r="S1283" s="15">
        <f t="shared" ref="S1283:S1346" si="104">(((J1283/60)/60)/24)+DATE(1970,1,1)</f>
        <v>41463.743472222224</v>
      </c>
      <c r="T1283" s="15">
        <f t="shared" ref="T1283:T1346" si="105">(((I1283/60)/60)/24+DATE(1970,1,1))</f>
        <v>41483.743472222224</v>
      </c>
      <c r="U1283">
        <f t="shared" ref="U1283:U1346" si="106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11" t="s">
        <v>8323</v>
      </c>
      <c r="R1284" t="s">
        <v>8324</v>
      </c>
      <c r="S1284" s="15">
        <f t="shared" si="104"/>
        <v>41586.475173611114</v>
      </c>
      <c r="T1284" s="15">
        <f t="shared" si="105"/>
        <v>41617.207638888889</v>
      </c>
      <c r="U1284">
        <f t="shared" si="106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11" t="s">
        <v>8323</v>
      </c>
      <c r="R1285" t="s">
        <v>8324</v>
      </c>
      <c r="S1285" s="15">
        <f t="shared" si="104"/>
        <v>41320.717465277776</v>
      </c>
      <c r="T1285" s="15">
        <f t="shared" si="105"/>
        <v>41344.166666666664</v>
      </c>
      <c r="U1285">
        <f t="shared" si="106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3"/>
        <v>65.16</v>
      </c>
      <c r="Q1286" s="11" t="s">
        <v>8315</v>
      </c>
      <c r="R1286" t="s">
        <v>8316</v>
      </c>
      <c r="S1286" s="15">
        <f t="shared" si="104"/>
        <v>42712.23474537037</v>
      </c>
      <c r="T1286" s="15">
        <f t="shared" si="105"/>
        <v>42735.707638888889</v>
      </c>
      <c r="U1286">
        <f t="shared" si="106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3"/>
        <v>32.270000000000003</v>
      </c>
      <c r="Q1287" s="11" t="s">
        <v>8315</v>
      </c>
      <c r="R1287" t="s">
        <v>8316</v>
      </c>
      <c r="S1287" s="15">
        <f t="shared" si="104"/>
        <v>42160.583043981482</v>
      </c>
      <c r="T1287" s="15">
        <f t="shared" si="105"/>
        <v>42175.583043981482</v>
      </c>
      <c r="U1287">
        <f t="shared" si="106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3"/>
        <v>81.25</v>
      </c>
      <c r="Q1288" s="11" t="s">
        <v>8315</v>
      </c>
      <c r="R1288" t="s">
        <v>8316</v>
      </c>
      <c r="S1288" s="15">
        <f t="shared" si="104"/>
        <v>42039.384571759263</v>
      </c>
      <c r="T1288" s="15">
        <f t="shared" si="105"/>
        <v>42052.583333333328</v>
      </c>
      <c r="U1288">
        <f t="shared" si="106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3"/>
        <v>24.2</v>
      </c>
      <c r="Q1289" s="11" t="s">
        <v>8315</v>
      </c>
      <c r="R1289" t="s">
        <v>8316</v>
      </c>
      <c r="S1289" s="15">
        <f t="shared" si="104"/>
        <v>42107.621018518519</v>
      </c>
      <c r="T1289" s="15">
        <f t="shared" si="105"/>
        <v>42167.621018518519</v>
      </c>
      <c r="U1289">
        <f t="shared" si="106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3"/>
        <v>65.87</v>
      </c>
      <c r="Q1290" s="11" t="s">
        <v>8315</v>
      </c>
      <c r="R1290" t="s">
        <v>8316</v>
      </c>
      <c r="S1290" s="15">
        <f t="shared" si="104"/>
        <v>42561.154664351852</v>
      </c>
      <c r="T1290" s="15">
        <f t="shared" si="105"/>
        <v>42592.166666666672</v>
      </c>
      <c r="U1290">
        <f t="shared" si="106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3"/>
        <v>36.08</v>
      </c>
      <c r="Q1291" s="11" t="s">
        <v>8315</v>
      </c>
      <c r="R1291" t="s">
        <v>8316</v>
      </c>
      <c r="S1291" s="15">
        <f t="shared" si="104"/>
        <v>42709.134780092587</v>
      </c>
      <c r="T1291" s="15">
        <f t="shared" si="105"/>
        <v>42739.134780092587</v>
      </c>
      <c r="U1291">
        <f t="shared" si="106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3"/>
        <v>44.19</v>
      </c>
      <c r="Q1292" s="11" t="s">
        <v>8315</v>
      </c>
      <c r="R1292" t="s">
        <v>8316</v>
      </c>
      <c r="S1292" s="15">
        <f t="shared" si="104"/>
        <v>42086.614942129629</v>
      </c>
      <c r="T1292" s="15">
        <f t="shared" si="105"/>
        <v>42117.290972222225</v>
      </c>
      <c r="U1292">
        <f t="shared" si="106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3"/>
        <v>104.07</v>
      </c>
      <c r="Q1293" s="11" t="s">
        <v>8315</v>
      </c>
      <c r="R1293" t="s">
        <v>8316</v>
      </c>
      <c r="S1293" s="15">
        <f t="shared" si="104"/>
        <v>42064.652673611112</v>
      </c>
      <c r="T1293" s="15">
        <f t="shared" si="105"/>
        <v>42101.291666666672</v>
      </c>
      <c r="U1293">
        <f t="shared" si="106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3"/>
        <v>35.96</v>
      </c>
      <c r="Q1294" s="11" t="s">
        <v>8315</v>
      </c>
      <c r="R1294" t="s">
        <v>8316</v>
      </c>
      <c r="S1294" s="15">
        <f t="shared" si="104"/>
        <v>42256.764212962968</v>
      </c>
      <c r="T1294" s="15">
        <f t="shared" si="105"/>
        <v>42283.957638888889</v>
      </c>
      <c r="U1294">
        <f t="shared" si="106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3"/>
        <v>127.79</v>
      </c>
      <c r="Q1295" s="11" t="s">
        <v>8315</v>
      </c>
      <c r="R1295" t="s">
        <v>8316</v>
      </c>
      <c r="S1295" s="15">
        <f t="shared" si="104"/>
        <v>42292.701053240744</v>
      </c>
      <c r="T1295" s="15">
        <f t="shared" si="105"/>
        <v>42322.742719907401</v>
      </c>
      <c r="U1295">
        <f t="shared" si="106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3"/>
        <v>27.73</v>
      </c>
      <c r="Q1296" s="11" t="s">
        <v>8315</v>
      </c>
      <c r="R1296" t="s">
        <v>8316</v>
      </c>
      <c r="S1296" s="15">
        <f t="shared" si="104"/>
        <v>42278.453668981485</v>
      </c>
      <c r="T1296" s="15">
        <f t="shared" si="105"/>
        <v>42296.458333333328</v>
      </c>
      <c r="U1296">
        <f t="shared" si="106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3"/>
        <v>39.83</v>
      </c>
      <c r="Q1297" s="11" t="s">
        <v>8315</v>
      </c>
      <c r="R1297" t="s">
        <v>8316</v>
      </c>
      <c r="S1297" s="15">
        <f t="shared" si="104"/>
        <v>42184.572881944448</v>
      </c>
      <c r="T1297" s="15">
        <f t="shared" si="105"/>
        <v>42214.708333333328</v>
      </c>
      <c r="U1297">
        <f t="shared" si="106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3"/>
        <v>52.17</v>
      </c>
      <c r="Q1298" s="11" t="s">
        <v>8315</v>
      </c>
      <c r="R1298" t="s">
        <v>8316</v>
      </c>
      <c r="S1298" s="15">
        <f t="shared" si="104"/>
        <v>42423.050613425927</v>
      </c>
      <c r="T1298" s="15">
        <f t="shared" si="105"/>
        <v>42443.008946759262</v>
      </c>
      <c r="U1298">
        <f t="shared" si="106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3"/>
        <v>92.04</v>
      </c>
      <c r="Q1299" s="11" t="s">
        <v>8315</v>
      </c>
      <c r="R1299" t="s">
        <v>8316</v>
      </c>
      <c r="S1299" s="15">
        <f t="shared" si="104"/>
        <v>42461.747199074074</v>
      </c>
      <c r="T1299" s="15">
        <f t="shared" si="105"/>
        <v>42491.747199074074</v>
      </c>
      <c r="U1299">
        <f t="shared" si="106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3"/>
        <v>63.42</v>
      </c>
      <c r="Q1300" s="11" t="s">
        <v>8315</v>
      </c>
      <c r="R1300" t="s">
        <v>8316</v>
      </c>
      <c r="S1300" s="15">
        <f t="shared" si="104"/>
        <v>42458.680925925932</v>
      </c>
      <c r="T1300" s="15">
        <f t="shared" si="105"/>
        <v>42488.680925925932</v>
      </c>
      <c r="U1300">
        <f t="shared" si="106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3"/>
        <v>135.63</v>
      </c>
      <c r="Q1301" s="11" t="s">
        <v>8315</v>
      </c>
      <c r="R1301" t="s">
        <v>8316</v>
      </c>
      <c r="S1301" s="15">
        <f t="shared" si="104"/>
        <v>42169.814340277779</v>
      </c>
      <c r="T1301" s="15">
        <f t="shared" si="105"/>
        <v>42199.814340277779</v>
      </c>
      <c r="U1301">
        <f t="shared" si="106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3"/>
        <v>168.75</v>
      </c>
      <c r="Q1302" s="11" t="s">
        <v>8315</v>
      </c>
      <c r="R1302" t="s">
        <v>8316</v>
      </c>
      <c r="S1302" s="15">
        <f t="shared" si="104"/>
        <v>42483.675208333334</v>
      </c>
      <c r="T1302" s="15">
        <f t="shared" si="105"/>
        <v>42522.789583333331</v>
      </c>
      <c r="U1302">
        <f t="shared" si="106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3"/>
        <v>70.86</v>
      </c>
      <c r="Q1303" s="11" t="s">
        <v>8315</v>
      </c>
      <c r="R1303" t="s">
        <v>8316</v>
      </c>
      <c r="S1303" s="15">
        <f t="shared" si="104"/>
        <v>42195.749745370369</v>
      </c>
      <c r="T1303" s="15">
        <f t="shared" si="105"/>
        <v>42206.125</v>
      </c>
      <c r="U1303">
        <f t="shared" si="106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3"/>
        <v>50</v>
      </c>
      <c r="Q1304" s="11" t="s">
        <v>8315</v>
      </c>
      <c r="R1304" t="s">
        <v>8316</v>
      </c>
      <c r="S1304" s="15">
        <f t="shared" si="104"/>
        <v>42675.057997685188</v>
      </c>
      <c r="T1304" s="15">
        <f t="shared" si="105"/>
        <v>42705.099664351852</v>
      </c>
      <c r="U1304">
        <f t="shared" si="106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3"/>
        <v>42.21</v>
      </c>
      <c r="Q1305" s="11" t="s">
        <v>8315</v>
      </c>
      <c r="R1305" t="s">
        <v>8316</v>
      </c>
      <c r="S1305" s="15">
        <f t="shared" si="104"/>
        <v>42566.441203703704</v>
      </c>
      <c r="T1305" s="15">
        <f t="shared" si="105"/>
        <v>42582.458333333328</v>
      </c>
      <c r="U1305">
        <f t="shared" si="106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3"/>
        <v>152.41</v>
      </c>
      <c r="Q1306" s="11" t="s">
        <v>8317</v>
      </c>
      <c r="R1306" t="s">
        <v>8319</v>
      </c>
      <c r="S1306" s="15">
        <f t="shared" si="104"/>
        <v>42747.194502314815</v>
      </c>
      <c r="T1306" s="15">
        <f t="shared" si="105"/>
        <v>42807.152835648143</v>
      </c>
      <c r="U1306">
        <f t="shared" si="106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3"/>
        <v>90.62</v>
      </c>
      <c r="Q1307" s="11" t="s">
        <v>8317</v>
      </c>
      <c r="R1307" t="s">
        <v>8319</v>
      </c>
      <c r="S1307" s="15">
        <f t="shared" si="104"/>
        <v>42543.665601851855</v>
      </c>
      <c r="T1307" s="15">
        <f t="shared" si="105"/>
        <v>42572.729166666672</v>
      </c>
      <c r="U1307">
        <f t="shared" si="106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3"/>
        <v>201.6</v>
      </c>
      <c r="Q1308" s="11" t="s">
        <v>8317</v>
      </c>
      <c r="R1308" t="s">
        <v>8319</v>
      </c>
      <c r="S1308" s="15">
        <f t="shared" si="104"/>
        <v>41947.457569444443</v>
      </c>
      <c r="T1308" s="15">
        <f t="shared" si="105"/>
        <v>41977.457569444443</v>
      </c>
      <c r="U1308">
        <f t="shared" si="106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3"/>
        <v>127.93</v>
      </c>
      <c r="Q1309" s="11" t="s">
        <v>8317</v>
      </c>
      <c r="R1309" t="s">
        <v>8319</v>
      </c>
      <c r="S1309" s="15">
        <f t="shared" si="104"/>
        <v>42387.503229166665</v>
      </c>
      <c r="T1309" s="15">
        <f t="shared" si="105"/>
        <v>42417.503229166665</v>
      </c>
      <c r="U1309">
        <f t="shared" si="106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3"/>
        <v>29.89</v>
      </c>
      <c r="Q1310" s="11" t="s">
        <v>8317</v>
      </c>
      <c r="R1310" t="s">
        <v>8319</v>
      </c>
      <c r="S1310" s="15">
        <f t="shared" si="104"/>
        <v>42611.613564814819</v>
      </c>
      <c r="T1310" s="15">
        <f t="shared" si="105"/>
        <v>42651.613564814819</v>
      </c>
      <c r="U1310">
        <f t="shared" si="106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3"/>
        <v>367.97</v>
      </c>
      <c r="Q1311" s="11" t="s">
        <v>8317</v>
      </c>
      <c r="R1311" t="s">
        <v>8319</v>
      </c>
      <c r="S1311" s="15">
        <f t="shared" si="104"/>
        <v>42257.882731481484</v>
      </c>
      <c r="T1311" s="15">
        <f t="shared" si="105"/>
        <v>42292.882731481484</v>
      </c>
      <c r="U1311">
        <f t="shared" si="106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3"/>
        <v>129.16999999999999</v>
      </c>
      <c r="Q1312" s="11" t="s">
        <v>8317</v>
      </c>
      <c r="R1312" t="s">
        <v>8319</v>
      </c>
      <c r="S1312" s="15">
        <f t="shared" si="104"/>
        <v>42556.667245370365</v>
      </c>
      <c r="T1312" s="15">
        <f t="shared" si="105"/>
        <v>42601.667245370365</v>
      </c>
      <c r="U1312">
        <f t="shared" si="106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3"/>
        <v>800.7</v>
      </c>
      <c r="Q1313" s="11" t="s">
        <v>8317</v>
      </c>
      <c r="R1313" t="s">
        <v>8319</v>
      </c>
      <c r="S1313" s="15">
        <f t="shared" si="104"/>
        <v>42669.802303240736</v>
      </c>
      <c r="T1313" s="15">
        <f t="shared" si="105"/>
        <v>42704.843969907408</v>
      </c>
      <c r="U1313">
        <f t="shared" si="106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3"/>
        <v>28</v>
      </c>
      <c r="Q1314" s="11" t="s">
        <v>8317</v>
      </c>
      <c r="R1314" t="s">
        <v>8319</v>
      </c>
      <c r="S1314" s="15">
        <f t="shared" si="104"/>
        <v>42082.702800925923</v>
      </c>
      <c r="T1314" s="15">
        <f t="shared" si="105"/>
        <v>42112.702800925923</v>
      </c>
      <c r="U1314">
        <f t="shared" si="106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3"/>
        <v>102.02</v>
      </c>
      <c r="Q1315" s="11" t="s">
        <v>8317</v>
      </c>
      <c r="R1315" t="s">
        <v>8319</v>
      </c>
      <c r="S1315" s="15">
        <f t="shared" si="104"/>
        <v>42402.709652777776</v>
      </c>
      <c r="T1315" s="15">
        <f t="shared" si="105"/>
        <v>42432.709652777776</v>
      </c>
      <c r="U1315">
        <f t="shared" si="106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3"/>
        <v>184.36</v>
      </c>
      <c r="Q1316" s="11" t="s">
        <v>8317</v>
      </c>
      <c r="R1316" t="s">
        <v>8319</v>
      </c>
      <c r="S1316" s="15">
        <f t="shared" si="104"/>
        <v>42604.669675925921</v>
      </c>
      <c r="T1316" s="15">
        <f t="shared" si="105"/>
        <v>42664.669675925921</v>
      </c>
      <c r="U1316">
        <f t="shared" si="106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3"/>
        <v>162.91999999999999</v>
      </c>
      <c r="Q1317" s="11" t="s">
        <v>8317</v>
      </c>
      <c r="R1317" t="s">
        <v>8319</v>
      </c>
      <c r="S1317" s="15">
        <f t="shared" si="104"/>
        <v>42278.498240740737</v>
      </c>
      <c r="T1317" s="15">
        <f t="shared" si="105"/>
        <v>42314.041666666672</v>
      </c>
      <c r="U1317">
        <f t="shared" si="106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3"/>
        <v>1</v>
      </c>
      <c r="Q1318" s="11" t="s">
        <v>8317</v>
      </c>
      <c r="R1318" t="s">
        <v>8319</v>
      </c>
      <c r="S1318" s="15">
        <f t="shared" si="104"/>
        <v>42393.961909722217</v>
      </c>
      <c r="T1318" s="15">
        <f t="shared" si="105"/>
        <v>42428.961909722217</v>
      </c>
      <c r="U1318">
        <f t="shared" si="106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3"/>
        <v>603.53</v>
      </c>
      <c r="Q1319" s="11" t="s">
        <v>8317</v>
      </c>
      <c r="R1319" t="s">
        <v>8319</v>
      </c>
      <c r="S1319" s="15">
        <f t="shared" si="104"/>
        <v>42520.235486111109</v>
      </c>
      <c r="T1319" s="15">
        <f t="shared" si="105"/>
        <v>42572.583333333328</v>
      </c>
      <c r="U1319">
        <f t="shared" si="106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3"/>
        <v>45.41</v>
      </c>
      <c r="Q1320" s="11" t="s">
        <v>8317</v>
      </c>
      <c r="R1320" t="s">
        <v>8319</v>
      </c>
      <c r="S1320" s="15">
        <f t="shared" si="104"/>
        <v>41985.043657407412</v>
      </c>
      <c r="T1320" s="15">
        <f t="shared" si="105"/>
        <v>42015.043657407412</v>
      </c>
      <c r="U1320">
        <f t="shared" si="106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3"/>
        <v>97.33</v>
      </c>
      <c r="Q1321" s="11" t="s">
        <v>8317</v>
      </c>
      <c r="R1321" t="s">
        <v>8319</v>
      </c>
      <c r="S1321" s="15">
        <f t="shared" si="104"/>
        <v>41816.812094907407</v>
      </c>
      <c r="T1321" s="15">
        <f t="shared" si="105"/>
        <v>41831.666666666664</v>
      </c>
      <c r="U1321">
        <f t="shared" si="106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3"/>
        <v>167.67</v>
      </c>
      <c r="Q1322" s="11" t="s">
        <v>8317</v>
      </c>
      <c r="R1322" t="s">
        <v>8319</v>
      </c>
      <c r="S1322" s="15">
        <f t="shared" si="104"/>
        <v>42705.690347222218</v>
      </c>
      <c r="T1322" s="15">
        <f t="shared" si="105"/>
        <v>42734.958333333328</v>
      </c>
      <c r="U1322">
        <f t="shared" si="106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3"/>
        <v>859.86</v>
      </c>
      <c r="Q1323" s="11" t="s">
        <v>8317</v>
      </c>
      <c r="R1323" t="s">
        <v>8319</v>
      </c>
      <c r="S1323" s="15">
        <f t="shared" si="104"/>
        <v>42697.74927083333</v>
      </c>
      <c r="T1323" s="15">
        <f t="shared" si="105"/>
        <v>42727.74927083333</v>
      </c>
      <c r="U1323">
        <f t="shared" si="106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3"/>
        <v>26.5</v>
      </c>
      <c r="Q1324" s="11" t="s">
        <v>8317</v>
      </c>
      <c r="R1324" t="s">
        <v>8319</v>
      </c>
      <c r="S1324" s="15">
        <f t="shared" si="104"/>
        <v>42115.656539351854</v>
      </c>
      <c r="T1324" s="15">
        <f t="shared" si="105"/>
        <v>42145.656539351854</v>
      </c>
      <c r="U1324">
        <f t="shared" si="106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3"/>
        <v>30.27</v>
      </c>
      <c r="Q1325" s="11" t="s">
        <v>8317</v>
      </c>
      <c r="R1325" t="s">
        <v>8319</v>
      </c>
      <c r="S1325" s="15">
        <f t="shared" si="104"/>
        <v>42451.698449074072</v>
      </c>
      <c r="T1325" s="15">
        <f t="shared" si="105"/>
        <v>42486.288194444445</v>
      </c>
      <c r="U1325">
        <f t="shared" si="106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3"/>
        <v>54.67</v>
      </c>
      <c r="Q1326" s="11" t="s">
        <v>8317</v>
      </c>
      <c r="R1326" t="s">
        <v>8319</v>
      </c>
      <c r="S1326" s="15">
        <f t="shared" si="104"/>
        <v>42626.633703703701</v>
      </c>
      <c r="T1326" s="15">
        <f t="shared" si="105"/>
        <v>42656.633703703701</v>
      </c>
      <c r="U1326">
        <f t="shared" si="106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3"/>
        <v>60.75</v>
      </c>
      <c r="Q1327" s="11" t="s">
        <v>8317</v>
      </c>
      <c r="R1327" t="s">
        <v>8319</v>
      </c>
      <c r="S1327" s="15">
        <f t="shared" si="104"/>
        <v>42704.086053240739</v>
      </c>
      <c r="T1327" s="15">
        <f t="shared" si="105"/>
        <v>42734.086053240739</v>
      </c>
      <c r="U1327">
        <f t="shared" si="106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3"/>
        <v>102.73</v>
      </c>
      <c r="Q1328" s="11" t="s">
        <v>8317</v>
      </c>
      <c r="R1328" t="s">
        <v>8319</v>
      </c>
      <c r="S1328" s="15">
        <f t="shared" si="104"/>
        <v>41974.791990740734</v>
      </c>
      <c r="T1328" s="15">
        <f t="shared" si="105"/>
        <v>42019.791990740734</v>
      </c>
      <c r="U1328">
        <f t="shared" si="106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3"/>
        <v>41.59</v>
      </c>
      <c r="Q1329" s="11" t="s">
        <v>8317</v>
      </c>
      <c r="R1329" t="s">
        <v>8319</v>
      </c>
      <c r="S1329" s="15">
        <f t="shared" si="104"/>
        <v>42123.678645833337</v>
      </c>
      <c r="T1329" s="15">
        <f t="shared" si="105"/>
        <v>42153.678645833337</v>
      </c>
      <c r="U1329">
        <f t="shared" si="106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3"/>
        <v>116.53</v>
      </c>
      <c r="Q1330" s="11" t="s">
        <v>8317</v>
      </c>
      <c r="R1330" t="s">
        <v>8319</v>
      </c>
      <c r="S1330" s="15">
        <f t="shared" si="104"/>
        <v>42612.642754629633</v>
      </c>
      <c r="T1330" s="15">
        <f t="shared" si="105"/>
        <v>42657.642754629633</v>
      </c>
      <c r="U1330">
        <f t="shared" si="106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3"/>
        <v>45.33</v>
      </c>
      <c r="Q1331" s="11" t="s">
        <v>8317</v>
      </c>
      <c r="R1331" t="s">
        <v>8319</v>
      </c>
      <c r="S1331" s="15">
        <f t="shared" si="104"/>
        <v>41935.221585648149</v>
      </c>
      <c r="T1331" s="15">
        <f t="shared" si="105"/>
        <v>41975.263252314813</v>
      </c>
      <c r="U1331">
        <f t="shared" si="106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3"/>
        <v>157.46</v>
      </c>
      <c r="Q1332" s="11" t="s">
        <v>8317</v>
      </c>
      <c r="R1332" t="s">
        <v>8319</v>
      </c>
      <c r="S1332" s="15">
        <f t="shared" si="104"/>
        <v>42522.276724537034</v>
      </c>
      <c r="T1332" s="15">
        <f t="shared" si="105"/>
        <v>42553.166666666672</v>
      </c>
      <c r="U1332">
        <f t="shared" si="106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3"/>
        <v>100.5</v>
      </c>
      <c r="Q1333" s="11" t="s">
        <v>8317</v>
      </c>
      <c r="R1333" t="s">
        <v>8319</v>
      </c>
      <c r="S1333" s="15">
        <f t="shared" si="104"/>
        <v>42569.50409722222</v>
      </c>
      <c r="T1333" s="15">
        <f t="shared" si="105"/>
        <v>42599.50409722222</v>
      </c>
      <c r="U1333">
        <f t="shared" si="106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3"/>
        <v>0</v>
      </c>
      <c r="Q1334" s="11" t="s">
        <v>8317</v>
      </c>
      <c r="R1334" t="s">
        <v>8319</v>
      </c>
      <c r="S1334" s="15">
        <f t="shared" si="104"/>
        <v>42732.060277777782</v>
      </c>
      <c r="T1334" s="15">
        <f t="shared" si="105"/>
        <v>42762.060277777782</v>
      </c>
      <c r="U1334">
        <f t="shared" si="106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3"/>
        <v>0</v>
      </c>
      <c r="Q1335" s="11" t="s">
        <v>8317</v>
      </c>
      <c r="R1335" t="s">
        <v>8319</v>
      </c>
      <c r="S1335" s="15">
        <f t="shared" si="104"/>
        <v>41806.106770833336</v>
      </c>
      <c r="T1335" s="15">
        <f t="shared" si="105"/>
        <v>41836.106770833336</v>
      </c>
      <c r="U1335">
        <f t="shared" si="106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3"/>
        <v>51.82</v>
      </c>
      <c r="Q1336" s="11" t="s">
        <v>8317</v>
      </c>
      <c r="R1336" t="s">
        <v>8319</v>
      </c>
      <c r="S1336" s="15">
        <f t="shared" si="104"/>
        <v>42410.774155092593</v>
      </c>
      <c r="T1336" s="15">
        <f t="shared" si="105"/>
        <v>42440.774155092593</v>
      </c>
      <c r="U1336">
        <f t="shared" si="106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3"/>
        <v>308.75</v>
      </c>
      <c r="Q1337" s="11" t="s">
        <v>8317</v>
      </c>
      <c r="R1337" t="s">
        <v>8319</v>
      </c>
      <c r="S1337" s="15">
        <f t="shared" si="104"/>
        <v>42313.936365740738</v>
      </c>
      <c r="T1337" s="15">
        <f t="shared" si="105"/>
        <v>42343.936365740738</v>
      </c>
      <c r="U1337">
        <f t="shared" si="106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3"/>
        <v>379.23</v>
      </c>
      <c r="Q1338" s="11" t="s">
        <v>8317</v>
      </c>
      <c r="R1338" t="s">
        <v>8319</v>
      </c>
      <c r="S1338" s="15">
        <f t="shared" si="104"/>
        <v>41955.863750000004</v>
      </c>
      <c r="T1338" s="15">
        <f t="shared" si="105"/>
        <v>41990.863750000004</v>
      </c>
      <c r="U1338">
        <f t="shared" si="106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3"/>
        <v>176.36</v>
      </c>
      <c r="Q1339" s="11" t="s">
        <v>8317</v>
      </c>
      <c r="R1339" t="s">
        <v>8319</v>
      </c>
      <c r="S1339" s="15">
        <f t="shared" si="104"/>
        <v>42767.577303240745</v>
      </c>
      <c r="T1339" s="15">
        <f t="shared" si="105"/>
        <v>42797.577303240745</v>
      </c>
      <c r="U1339">
        <f t="shared" si="106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3"/>
        <v>66.069999999999993</v>
      </c>
      <c r="Q1340" s="11" t="s">
        <v>8317</v>
      </c>
      <c r="R1340" t="s">
        <v>8319</v>
      </c>
      <c r="S1340" s="15">
        <f t="shared" si="104"/>
        <v>42188.803622685184</v>
      </c>
      <c r="T1340" s="15">
        <f t="shared" si="105"/>
        <v>42218.803622685184</v>
      </c>
      <c r="U1340">
        <f t="shared" si="106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3"/>
        <v>89.65</v>
      </c>
      <c r="Q1341" s="11" t="s">
        <v>8317</v>
      </c>
      <c r="R1341" t="s">
        <v>8319</v>
      </c>
      <c r="S1341" s="15">
        <f t="shared" si="104"/>
        <v>41936.647164351853</v>
      </c>
      <c r="T1341" s="15">
        <f t="shared" si="105"/>
        <v>41981.688831018517</v>
      </c>
      <c r="U1341">
        <f t="shared" si="106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3"/>
        <v>0</v>
      </c>
      <c r="Q1342" s="11" t="s">
        <v>8317</v>
      </c>
      <c r="R1342" t="s">
        <v>8319</v>
      </c>
      <c r="S1342" s="15">
        <f t="shared" si="104"/>
        <v>41836.595520833333</v>
      </c>
      <c r="T1342" s="15">
        <f t="shared" si="105"/>
        <v>41866.595520833333</v>
      </c>
      <c r="U1342">
        <f t="shared" si="106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3"/>
        <v>382.39</v>
      </c>
      <c r="Q1343" s="11" t="s">
        <v>8317</v>
      </c>
      <c r="R1343" t="s">
        <v>8319</v>
      </c>
      <c r="S1343" s="15">
        <f t="shared" si="104"/>
        <v>42612.624039351853</v>
      </c>
      <c r="T1343" s="15">
        <f t="shared" si="105"/>
        <v>42644.624039351853</v>
      </c>
      <c r="U1343">
        <f t="shared" si="106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3"/>
        <v>100</v>
      </c>
      <c r="Q1344" s="11" t="s">
        <v>8317</v>
      </c>
      <c r="R1344" t="s">
        <v>8319</v>
      </c>
      <c r="S1344" s="15">
        <f t="shared" si="104"/>
        <v>42172.816423611104</v>
      </c>
      <c r="T1344" s="15">
        <f t="shared" si="105"/>
        <v>42202.816423611104</v>
      </c>
      <c r="U1344">
        <f t="shared" si="106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3"/>
        <v>158.36000000000001</v>
      </c>
      <c r="Q1345" s="11" t="s">
        <v>8317</v>
      </c>
      <c r="R1345" t="s">
        <v>8319</v>
      </c>
      <c r="S1345" s="15">
        <f t="shared" si="104"/>
        <v>42542.526423611111</v>
      </c>
      <c r="T1345" s="15">
        <f t="shared" si="105"/>
        <v>42601.165972222225</v>
      </c>
      <c r="U1345">
        <f t="shared" si="106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2"/>
        <v>378</v>
      </c>
      <c r="P1346">
        <f t="shared" si="103"/>
        <v>40.76</v>
      </c>
      <c r="Q1346" s="11" t="s">
        <v>8320</v>
      </c>
      <c r="R1346" t="s">
        <v>8321</v>
      </c>
      <c r="S1346" s="15">
        <f t="shared" si="104"/>
        <v>42522.789803240739</v>
      </c>
      <c r="T1346" s="15">
        <f t="shared" si="105"/>
        <v>42551.789803240739</v>
      </c>
      <c r="U1346">
        <f t="shared" si="106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7">ROUND(E1347/D1347*100,0)</f>
        <v>125</v>
      </c>
      <c r="P1347">
        <f t="shared" ref="P1347:P1410" si="108">IFERROR(ROUND(E1347/L1347,2),0)</f>
        <v>53.57</v>
      </c>
      <c r="Q1347" s="11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(((I1347/60)/60)/24+DATE(1970,1,1))</f>
        <v>41834.814340277779</v>
      </c>
      <c r="U1347">
        <f t="shared" ref="U1347:U1410" si="111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7"/>
        <v>7</v>
      </c>
      <c r="P1410">
        <f t="shared" si="108"/>
        <v>12</v>
      </c>
      <c r="Q1410" s="11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2">ROUND(E1411/D1411*100,0)</f>
        <v>0</v>
      </c>
      <c r="P1411">
        <f t="shared" ref="P1411:P1474" si="113">IFERROR(ROUND(E1411/L1411,2),0)</f>
        <v>0</v>
      </c>
      <c r="Q1411" s="11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(((I1411/60)/60)/24+DATE(1970,1,1))</f>
        <v>42005.175173611111</v>
      </c>
      <c r="U1411">
        <f t="shared" ref="U1411:U1474" si="116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139</v>
      </c>
      <c r="P1474">
        <f t="shared" si="113"/>
        <v>103.2</v>
      </c>
      <c r="Q1474" s="11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7">ROUND(E1475/D1475*100,0)</f>
        <v>121</v>
      </c>
      <c r="P1475">
        <f t="shared" ref="P1475:P1538" si="118">IFERROR(ROUND(E1475/L1475,2),0)</f>
        <v>38.46</v>
      </c>
      <c r="Q1475" s="11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(((I1475/60)/60)/24+DATE(1970,1,1))</f>
        <v>40969.979618055557</v>
      </c>
      <c r="U1475">
        <f t="shared" ref="U1475:U1538" si="121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250</v>
      </c>
      <c r="P1538">
        <f t="shared" si="118"/>
        <v>66.02</v>
      </c>
      <c r="Q1538" s="11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2">ROUND(E1539/D1539*100,0)</f>
        <v>180</v>
      </c>
      <c r="P1539">
        <f t="shared" ref="P1539:P1602" si="123">IFERROR(ROUND(E1539/L1539,2),0)</f>
        <v>96.38</v>
      </c>
      <c r="Q1539" s="11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(((I1539/60)/60)/24+DATE(1970,1,1))</f>
        <v>42588.75</v>
      </c>
      <c r="U1539">
        <f t="shared" ref="U1539:U1602" si="126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2"/>
        <v>7</v>
      </c>
      <c r="P1602">
        <f t="shared" si="123"/>
        <v>40.78</v>
      </c>
      <c r="Q1602" s="11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7">ROUND(E1603/D1603*100,0)</f>
        <v>108</v>
      </c>
      <c r="P1603">
        <f t="shared" ref="P1603:P1666" si="128">IFERROR(ROUND(E1603/L1603,2),0)</f>
        <v>48.33</v>
      </c>
      <c r="Q1603" s="11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(((I1603/60)/60)/24+DATE(1970,1,1))</f>
        <v>40668.092974537038</v>
      </c>
      <c r="U1603">
        <f t="shared" ref="U1603:U1666" si="131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7"/>
        <v>122</v>
      </c>
      <c r="P1666">
        <f t="shared" si="128"/>
        <v>34.380000000000003</v>
      </c>
      <c r="Q1666" s="11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2">ROUND(E1667/D1667*100,0)</f>
        <v>119</v>
      </c>
      <c r="P1667">
        <f t="shared" ref="P1667:P1730" si="133">IFERROR(ROUND(E1667/L1667,2),0)</f>
        <v>44.96</v>
      </c>
      <c r="Q1667" s="11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(((I1667/60)/60)/24+DATE(1970,1,1))</f>
        <v>40596.125</v>
      </c>
      <c r="U1667">
        <f t="shared" ref="U1667:U1730" si="136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2"/>
        <v>68</v>
      </c>
      <c r="P1730">
        <f t="shared" si="133"/>
        <v>122.14</v>
      </c>
      <c r="Q1730" s="11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7">ROUND(E1731/D1731*100,0)</f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(((I1731/60)/60)/24+DATE(1970,1,1))</f>
        <v>42531.052152777775</v>
      </c>
      <c r="U1731">
        <f t="shared" ref="U1731:U1794" si="141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7"/>
        <v>61</v>
      </c>
      <c r="P1794">
        <f t="shared" si="138"/>
        <v>109.94</v>
      </c>
      <c r="Q1794" s="11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2">ROUND(E1795/D1795*100,0)</f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(((I1795/60)/60)/24+DATE(1970,1,1))</f>
        <v>41970.933333333334</v>
      </c>
      <c r="U1795">
        <f t="shared" ref="U1795:U1858" si="146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(((I1859/60)/60)/24+DATE(1970,1,1))</f>
        <v>41894.76866898148</v>
      </c>
      <c r="U1859">
        <f t="shared" ref="U1859:U1922" si="151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2">ROUND(E1923/D1923*100,0)</f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(((I1923/60)/60)/24+DATE(1970,1,1))</f>
        <v>41104.221562500003</v>
      </c>
      <c r="U1923">
        <f t="shared" ref="U1923:U1986" si="156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7">ROUND(E1987/D1987*100,0)</f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(((I1987/60)/60)/24+DATE(1970,1,1))</f>
        <v>42584.958333333328</v>
      </c>
      <c r="U1987">
        <f t="shared" ref="U1987:U2050" si="161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(((I2051/60)/60)/24+DATE(1970,1,1))</f>
        <v>41610.957638888889</v>
      </c>
      <c r="U2051">
        <f t="shared" ref="U2051:U2114" si="166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(((I2115/60)/60)/24+DATE(1970,1,1))</f>
        <v>41905.86546296296</v>
      </c>
      <c r="U2115">
        <f t="shared" ref="U2115:U2178" si="171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2">ROUND(E2179/D2179*100,0)</f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(((I2179/60)/60)/24+DATE(1970,1,1))</f>
        <v>42527.250775462962</v>
      </c>
      <c r="U2179">
        <f t="shared" ref="U2179:U2242" si="176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7">ROUND(E2243/D2243*100,0)</f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(((I2243/60)/60)/24+DATE(1970,1,1))</f>
        <v>42796.827546296292</v>
      </c>
      <c r="U2243">
        <f t="shared" ref="U2243:U2306" si="181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2">ROUND(E2307/D2307*100,0)</f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(((I2307/60)/60)/24+DATE(1970,1,1))</f>
        <v>41859.75</v>
      </c>
      <c r="U2307">
        <f t="shared" ref="U2307:U2370" si="186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7">ROUND(E2371/D2371*100,0)</f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(((I2371/60)/60)/24+DATE(1970,1,1))</f>
        <v>42410.812627314815</v>
      </c>
      <c r="U2371">
        <f t="shared" ref="U2371:U2434" si="191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88"/>
        <v>1</v>
      </c>
      <c r="Q2434" s="11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2">ROUND(E2435/D2435*100,0)</f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(((I2435/60)/60)/24+DATE(1970,1,1))</f>
        <v>42427.89980324074</v>
      </c>
      <c r="U2435">
        <f t="shared" ref="U2435:U2498" si="196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100</v>
      </c>
      <c r="P2498">
        <f t="shared" si="193"/>
        <v>600</v>
      </c>
      <c r="Q2498" s="11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1" si="197">ROUND(E2499/D2499*100,0)</f>
        <v>113</v>
      </c>
      <c r="P2499">
        <f t="shared" ref="P2499:P2561" si="198">IFERROR(ROUND(E2499/L2499,2),0)</f>
        <v>80.55</v>
      </c>
      <c r="Q2499" s="11" t="s">
        <v>8323</v>
      </c>
      <c r="R2499" t="s">
        <v>8327</v>
      </c>
      <c r="S2499" s="15">
        <f t="shared" ref="S2499:S2561" si="199">(((J2499/60)/60)/24)+DATE(1970,1,1)</f>
        <v>40730.878912037035</v>
      </c>
      <c r="T2499" s="15">
        <f t="shared" ref="T2499:T2561" si="200">(((I2499/60)/60)/24+DATE(1970,1,1))</f>
        <v>40760.878912037035</v>
      </c>
      <c r="U2499">
        <f t="shared" ref="U2499:U2562" si="201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3.5" hidden="1" x14ac:dyDescent="0.35">
      <c r="A2523">
        <v>2539</v>
      </c>
      <c r="B2523" s="9" t="s">
        <v>2539</v>
      </c>
      <c r="C2523" s="3" t="s">
        <v>6649</v>
      </c>
      <c r="D2523" s="5">
        <v>10000</v>
      </c>
      <c r="E2523" s="7">
        <v>10025</v>
      </c>
      <c r="F2523" t="s">
        <v>8218</v>
      </c>
      <c r="G2523" t="s">
        <v>8223</v>
      </c>
      <c r="H2523" t="s">
        <v>8245</v>
      </c>
      <c r="I2523">
        <v>1422913152</v>
      </c>
      <c r="J2523">
        <v>1417729152</v>
      </c>
      <c r="K2523" t="b">
        <v>0</v>
      </c>
      <c r="L2523">
        <v>59</v>
      </c>
      <c r="M2523" t="b">
        <v>1</v>
      </c>
      <c r="N2523" t="s">
        <v>8298</v>
      </c>
      <c r="O2523">
        <f t="shared" si="197"/>
        <v>100</v>
      </c>
      <c r="P2523">
        <f t="shared" si="198"/>
        <v>169.92</v>
      </c>
      <c r="Q2523" s="11" t="s">
        <v>8323</v>
      </c>
      <c r="R2523" t="s">
        <v>8352</v>
      </c>
      <c r="S2523" s="15">
        <f t="shared" si="199"/>
        <v>41977.902222222227</v>
      </c>
      <c r="T2523" s="15">
        <f t="shared" si="200"/>
        <v>42037.902222222227</v>
      </c>
      <c r="U2523">
        <f t="shared" si="201"/>
        <v>2014</v>
      </c>
    </row>
    <row r="2524" spans="1:21" ht="58" hidden="1" x14ac:dyDescent="0.35">
      <c r="A2524">
        <v>2540</v>
      </c>
      <c r="B2524" s="9" t="s">
        <v>2540</v>
      </c>
      <c r="C2524" s="3" t="s">
        <v>6650</v>
      </c>
      <c r="D2524" s="5">
        <v>2500</v>
      </c>
      <c r="E2524" s="7">
        <v>2585</v>
      </c>
      <c r="F2524" t="s">
        <v>8218</v>
      </c>
      <c r="G2524" t="s">
        <v>8223</v>
      </c>
      <c r="H2524" t="s">
        <v>8245</v>
      </c>
      <c r="I2524">
        <v>1319904721</v>
      </c>
      <c r="J2524">
        <v>1314720721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103</v>
      </c>
      <c r="P2524">
        <f t="shared" si="198"/>
        <v>95.74</v>
      </c>
      <c r="Q2524" s="11" t="s">
        <v>8323</v>
      </c>
      <c r="R2524" t="s">
        <v>8352</v>
      </c>
      <c r="S2524" s="15">
        <f t="shared" si="199"/>
        <v>40785.675011574072</v>
      </c>
      <c r="T2524" s="15">
        <f t="shared" si="200"/>
        <v>40845.675011574072</v>
      </c>
      <c r="U2524">
        <f t="shared" si="201"/>
        <v>2011</v>
      </c>
    </row>
    <row r="2525" spans="1:21" ht="43.5" hidden="1" x14ac:dyDescent="0.35">
      <c r="A2525">
        <v>2542</v>
      </c>
      <c r="B2525" s="9" t="s">
        <v>2542</v>
      </c>
      <c r="C2525" s="3" t="s">
        <v>6652</v>
      </c>
      <c r="D2525" s="5">
        <v>700</v>
      </c>
      <c r="E2525" s="7">
        <v>725</v>
      </c>
      <c r="F2525" t="s">
        <v>8218</v>
      </c>
      <c r="G2525" t="s">
        <v>8223</v>
      </c>
      <c r="H2525" t="s">
        <v>8245</v>
      </c>
      <c r="I2525">
        <v>1380599940</v>
      </c>
      <c r="J2525">
        <v>1377252857</v>
      </c>
      <c r="K2525" t="b">
        <v>0</v>
      </c>
      <c r="L2525">
        <v>13</v>
      </c>
      <c r="M2525" t="b">
        <v>1</v>
      </c>
      <c r="N2525" t="s">
        <v>8298</v>
      </c>
      <c r="O2525">
        <f t="shared" si="197"/>
        <v>104</v>
      </c>
      <c r="P2525">
        <f t="shared" si="198"/>
        <v>55.77</v>
      </c>
      <c r="Q2525" s="11" t="s">
        <v>8323</v>
      </c>
      <c r="R2525" t="s">
        <v>8352</v>
      </c>
      <c r="S2525" s="15">
        <f t="shared" si="199"/>
        <v>41509.426585648151</v>
      </c>
      <c r="T2525" s="15">
        <f t="shared" si="200"/>
        <v>41548.165972222225</v>
      </c>
      <c r="U2525">
        <f t="shared" si="201"/>
        <v>2013</v>
      </c>
    </row>
    <row r="2526" spans="1:21" ht="43.5" hidden="1" x14ac:dyDescent="0.35">
      <c r="A2526">
        <v>2543</v>
      </c>
      <c r="B2526" s="9" t="s">
        <v>2543</v>
      </c>
      <c r="C2526" s="3" t="s">
        <v>6653</v>
      </c>
      <c r="D2526" s="5">
        <v>250</v>
      </c>
      <c r="E2526" s="7">
        <v>391</v>
      </c>
      <c r="F2526" t="s">
        <v>8218</v>
      </c>
      <c r="G2526" t="s">
        <v>8223</v>
      </c>
      <c r="H2526" t="s">
        <v>8245</v>
      </c>
      <c r="I2526">
        <v>1293937200</v>
      </c>
      <c r="J2526">
        <v>1291257298</v>
      </c>
      <c r="K2526" t="b">
        <v>0</v>
      </c>
      <c r="L2526">
        <v>13</v>
      </c>
      <c r="M2526" t="b">
        <v>1</v>
      </c>
      <c r="N2526" t="s">
        <v>8298</v>
      </c>
      <c r="O2526">
        <f t="shared" si="197"/>
        <v>156</v>
      </c>
      <c r="P2526">
        <f t="shared" si="198"/>
        <v>30.08</v>
      </c>
      <c r="Q2526" s="11" t="s">
        <v>8323</v>
      </c>
      <c r="R2526" t="s">
        <v>8352</v>
      </c>
      <c r="S2526" s="15">
        <f t="shared" si="199"/>
        <v>40514.107615740737</v>
      </c>
      <c r="T2526" s="15">
        <f t="shared" si="200"/>
        <v>40545.125</v>
      </c>
      <c r="U2526">
        <f t="shared" si="201"/>
        <v>2010</v>
      </c>
    </row>
    <row r="2527" spans="1:21" ht="43.5" hidden="1" x14ac:dyDescent="0.35">
      <c r="A2527">
        <v>2544</v>
      </c>
      <c r="B2527" s="9" t="s">
        <v>2544</v>
      </c>
      <c r="C2527" s="3" t="s">
        <v>6654</v>
      </c>
      <c r="D2527" s="5">
        <v>5000</v>
      </c>
      <c r="E2527" s="7">
        <v>5041</v>
      </c>
      <c r="F2527" t="s">
        <v>8218</v>
      </c>
      <c r="G2527" t="s">
        <v>8223</v>
      </c>
      <c r="H2527" t="s">
        <v>8245</v>
      </c>
      <c r="I2527">
        <v>1341750569</v>
      </c>
      <c r="J2527">
        <v>1339158569</v>
      </c>
      <c r="K2527" t="b">
        <v>0</v>
      </c>
      <c r="L2527">
        <v>57</v>
      </c>
      <c r="M2527" t="b">
        <v>1</v>
      </c>
      <c r="N2527" t="s">
        <v>8298</v>
      </c>
      <c r="O2527">
        <f t="shared" si="197"/>
        <v>101</v>
      </c>
      <c r="P2527">
        <f t="shared" si="198"/>
        <v>88.44</v>
      </c>
      <c r="Q2527" s="11" t="s">
        <v>8323</v>
      </c>
      <c r="R2527" t="s">
        <v>8352</v>
      </c>
      <c r="S2527" s="15">
        <f t="shared" si="199"/>
        <v>41068.520474537036</v>
      </c>
      <c r="T2527" s="15">
        <f t="shared" si="200"/>
        <v>41098.520474537036</v>
      </c>
      <c r="U2527">
        <f t="shared" si="201"/>
        <v>2012</v>
      </c>
    </row>
    <row r="2528" spans="1:21" ht="43.5" hidden="1" x14ac:dyDescent="0.35">
      <c r="A2528">
        <v>2545</v>
      </c>
      <c r="B2528" s="9" t="s">
        <v>2545</v>
      </c>
      <c r="C2528" s="3" t="s">
        <v>6655</v>
      </c>
      <c r="D2528" s="5">
        <v>2000</v>
      </c>
      <c r="E2528" s="7">
        <v>3906</v>
      </c>
      <c r="F2528" t="s">
        <v>8218</v>
      </c>
      <c r="G2528" t="s">
        <v>8223</v>
      </c>
      <c r="H2528" t="s">
        <v>8245</v>
      </c>
      <c r="I2528">
        <v>1424997000</v>
      </c>
      <c r="J2528">
        <v>1421983138</v>
      </c>
      <c r="K2528" t="b">
        <v>0</v>
      </c>
      <c r="L2528">
        <v>61</v>
      </c>
      <c r="M2528" t="b">
        <v>1</v>
      </c>
      <c r="N2528" t="s">
        <v>8298</v>
      </c>
      <c r="O2528">
        <f t="shared" si="197"/>
        <v>195</v>
      </c>
      <c r="P2528">
        <f t="shared" si="198"/>
        <v>64.03</v>
      </c>
      <c r="Q2528" s="11" t="s">
        <v>8323</v>
      </c>
      <c r="R2528" t="s">
        <v>8352</v>
      </c>
      <c r="S2528" s="15">
        <f t="shared" si="199"/>
        <v>42027.13817129629</v>
      </c>
      <c r="T2528" s="15">
        <f t="shared" si="200"/>
        <v>42062.020833333328</v>
      </c>
      <c r="U2528">
        <f t="shared" si="201"/>
        <v>2015</v>
      </c>
    </row>
    <row r="2529" spans="1:21" ht="43.5" hidden="1" x14ac:dyDescent="0.35">
      <c r="A2529">
        <v>2546</v>
      </c>
      <c r="B2529" s="9" t="s">
        <v>2546</v>
      </c>
      <c r="C2529" s="3" t="s">
        <v>6656</v>
      </c>
      <c r="D2529" s="5">
        <v>3500</v>
      </c>
      <c r="E2529" s="7">
        <v>3910</v>
      </c>
      <c r="F2529" t="s">
        <v>8218</v>
      </c>
      <c r="G2529" t="s">
        <v>8223</v>
      </c>
      <c r="H2529" t="s">
        <v>8245</v>
      </c>
      <c r="I2529">
        <v>1380949200</v>
      </c>
      <c r="J2529">
        <v>1378586179</v>
      </c>
      <c r="K2529" t="b">
        <v>0</v>
      </c>
      <c r="L2529">
        <v>65</v>
      </c>
      <c r="M2529" t="b">
        <v>1</v>
      </c>
      <c r="N2529" t="s">
        <v>8298</v>
      </c>
      <c r="O2529">
        <f t="shared" si="197"/>
        <v>112</v>
      </c>
      <c r="P2529">
        <f t="shared" si="198"/>
        <v>60.15</v>
      </c>
      <c r="Q2529" s="11" t="s">
        <v>8323</v>
      </c>
      <c r="R2529" t="s">
        <v>8352</v>
      </c>
      <c r="S2529" s="15">
        <f t="shared" si="199"/>
        <v>41524.858553240738</v>
      </c>
      <c r="T2529" s="15">
        <f t="shared" si="200"/>
        <v>41552.208333333336</v>
      </c>
      <c r="U2529">
        <f t="shared" si="201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43.5" hidden="1" x14ac:dyDescent="0.35">
      <c r="A2531">
        <v>2547</v>
      </c>
      <c r="B2531" s="9" t="s">
        <v>2547</v>
      </c>
      <c r="C2531" s="3" t="s">
        <v>6657</v>
      </c>
      <c r="D2531" s="5">
        <v>5500</v>
      </c>
      <c r="E2531" s="7">
        <v>6592</v>
      </c>
      <c r="F2531" t="s">
        <v>8218</v>
      </c>
      <c r="G2531" t="s">
        <v>8223</v>
      </c>
      <c r="H2531" t="s">
        <v>8245</v>
      </c>
      <c r="I2531">
        <v>1333560803</v>
      </c>
      <c r="J2531">
        <v>1330972403</v>
      </c>
      <c r="K2531" t="b">
        <v>0</v>
      </c>
      <c r="L2531">
        <v>134</v>
      </c>
      <c r="M2531" t="b">
        <v>1</v>
      </c>
      <c r="N2531" t="s">
        <v>8298</v>
      </c>
      <c r="O2531">
        <f t="shared" si="197"/>
        <v>120</v>
      </c>
      <c r="P2531">
        <f t="shared" si="198"/>
        <v>49.19</v>
      </c>
      <c r="Q2531" s="11" t="s">
        <v>8323</v>
      </c>
      <c r="R2531" t="s">
        <v>8352</v>
      </c>
      <c r="S2531" s="15">
        <f t="shared" si="199"/>
        <v>40973.773182870369</v>
      </c>
      <c r="T2531" s="15">
        <f t="shared" si="200"/>
        <v>41003.731516203705</v>
      </c>
      <c r="U2531">
        <f t="shared" si="201"/>
        <v>2012</v>
      </c>
    </row>
    <row r="2532" spans="1:21" ht="58" hidden="1" x14ac:dyDescent="0.35">
      <c r="A2532">
        <v>2550</v>
      </c>
      <c r="B2532" s="9" t="s">
        <v>2550</v>
      </c>
      <c r="C2532" s="3" t="s">
        <v>6660</v>
      </c>
      <c r="D2532" s="5">
        <v>6500</v>
      </c>
      <c r="E2532" s="7">
        <v>6555</v>
      </c>
      <c r="F2532" t="s">
        <v>8218</v>
      </c>
      <c r="G2532" t="s">
        <v>8223</v>
      </c>
      <c r="H2532" t="s">
        <v>8245</v>
      </c>
      <c r="I2532">
        <v>1444276740</v>
      </c>
      <c r="J2532">
        <v>1439392406</v>
      </c>
      <c r="K2532" t="b">
        <v>0</v>
      </c>
      <c r="L2532">
        <v>150</v>
      </c>
      <c r="M2532" t="b">
        <v>1</v>
      </c>
      <c r="N2532" t="s">
        <v>8298</v>
      </c>
      <c r="O2532">
        <f t="shared" si="197"/>
        <v>101</v>
      </c>
      <c r="P2532">
        <f t="shared" si="198"/>
        <v>43.7</v>
      </c>
      <c r="Q2532" s="11" t="s">
        <v>8323</v>
      </c>
      <c r="R2532" t="s">
        <v>8352</v>
      </c>
      <c r="S2532" s="15">
        <f t="shared" si="199"/>
        <v>42228.634328703702</v>
      </c>
      <c r="T2532" s="15">
        <f t="shared" si="200"/>
        <v>42285.165972222225</v>
      </c>
      <c r="U2532">
        <f t="shared" si="201"/>
        <v>2015</v>
      </c>
    </row>
    <row r="2533" spans="1:21" ht="43.5" hidden="1" x14ac:dyDescent="0.35">
      <c r="A2533">
        <v>2551</v>
      </c>
      <c r="B2533" s="9" t="s">
        <v>2551</v>
      </c>
      <c r="C2533" s="3" t="s">
        <v>6661</v>
      </c>
      <c r="D2533" s="5">
        <v>3675</v>
      </c>
      <c r="E2533" s="7">
        <v>3775.5</v>
      </c>
      <c r="F2533" t="s">
        <v>8218</v>
      </c>
      <c r="G2533" t="s">
        <v>8223</v>
      </c>
      <c r="H2533" t="s">
        <v>8245</v>
      </c>
      <c r="I2533">
        <v>1332362880</v>
      </c>
      <c r="J2533">
        <v>1329890585</v>
      </c>
      <c r="K2533" t="b">
        <v>0</v>
      </c>
      <c r="L2533">
        <v>56</v>
      </c>
      <c r="M2533" t="b">
        <v>1</v>
      </c>
      <c r="N2533" t="s">
        <v>8298</v>
      </c>
      <c r="O2533">
        <f t="shared" si="197"/>
        <v>103</v>
      </c>
      <c r="P2533">
        <f t="shared" si="198"/>
        <v>67.42</v>
      </c>
      <c r="Q2533" s="11" t="s">
        <v>8323</v>
      </c>
      <c r="R2533" t="s">
        <v>8352</v>
      </c>
      <c r="S2533" s="15">
        <f t="shared" si="199"/>
        <v>40961.252141203702</v>
      </c>
      <c r="T2533" s="15">
        <f t="shared" si="200"/>
        <v>40989.866666666669</v>
      </c>
      <c r="U2533">
        <f t="shared" si="201"/>
        <v>2012</v>
      </c>
    </row>
    <row r="2534" spans="1:21" ht="43.5" hidden="1" x14ac:dyDescent="0.35">
      <c r="A2534">
        <v>2552</v>
      </c>
      <c r="B2534" s="9" t="s">
        <v>2552</v>
      </c>
      <c r="C2534" s="3" t="s">
        <v>6662</v>
      </c>
      <c r="D2534" s="5">
        <v>3000</v>
      </c>
      <c r="E2534" s="7">
        <v>3195</v>
      </c>
      <c r="F2534" t="s">
        <v>8218</v>
      </c>
      <c r="G2534" t="s">
        <v>8223</v>
      </c>
      <c r="H2534" t="s">
        <v>8245</v>
      </c>
      <c r="I2534">
        <v>1488741981</v>
      </c>
      <c r="J2534">
        <v>1486149981</v>
      </c>
      <c r="K2534" t="b">
        <v>0</v>
      </c>
      <c r="L2534">
        <v>18</v>
      </c>
      <c r="M2534" t="b">
        <v>1</v>
      </c>
      <c r="N2534" t="s">
        <v>8298</v>
      </c>
      <c r="O2534">
        <f t="shared" si="197"/>
        <v>107</v>
      </c>
      <c r="P2534">
        <f t="shared" si="198"/>
        <v>177.5</v>
      </c>
      <c r="Q2534" s="11" t="s">
        <v>8323</v>
      </c>
      <c r="R2534" t="s">
        <v>8352</v>
      </c>
      <c r="S2534" s="15">
        <f t="shared" si="199"/>
        <v>42769.809965277775</v>
      </c>
      <c r="T2534" s="15">
        <f t="shared" si="200"/>
        <v>42799.809965277775</v>
      </c>
      <c r="U2534">
        <f t="shared" si="201"/>
        <v>2017</v>
      </c>
    </row>
    <row r="2535" spans="1:21" ht="43.5" hidden="1" x14ac:dyDescent="0.35">
      <c r="A2535">
        <v>2553</v>
      </c>
      <c r="B2535" s="9" t="s">
        <v>2553</v>
      </c>
      <c r="C2535" s="3" t="s">
        <v>6663</v>
      </c>
      <c r="D2535" s="5">
        <v>1500</v>
      </c>
      <c r="E2535" s="7">
        <v>2333</v>
      </c>
      <c r="F2535" t="s">
        <v>8218</v>
      </c>
      <c r="G2535" t="s">
        <v>8223</v>
      </c>
      <c r="H2535" t="s">
        <v>8245</v>
      </c>
      <c r="I2535">
        <v>1348202807</v>
      </c>
      <c r="J2535">
        <v>1343018807</v>
      </c>
      <c r="K2535" t="b">
        <v>0</v>
      </c>
      <c r="L2535">
        <v>60</v>
      </c>
      <c r="M2535" t="b">
        <v>1</v>
      </c>
      <c r="N2535" t="s">
        <v>8298</v>
      </c>
      <c r="O2535">
        <f t="shared" si="197"/>
        <v>156</v>
      </c>
      <c r="P2535">
        <f t="shared" si="198"/>
        <v>38.880000000000003</v>
      </c>
      <c r="Q2535" s="11" t="s">
        <v>8323</v>
      </c>
      <c r="R2535" t="s">
        <v>8352</v>
      </c>
      <c r="S2535" s="15">
        <f t="shared" si="199"/>
        <v>41113.199155092596</v>
      </c>
      <c r="T2535" s="15">
        <f t="shared" si="200"/>
        <v>41173.199155092596</v>
      </c>
      <c r="U2535">
        <f t="shared" si="201"/>
        <v>2012</v>
      </c>
    </row>
    <row r="2536" spans="1:21" ht="58" hidden="1" x14ac:dyDescent="0.35">
      <c r="A2536">
        <v>2554</v>
      </c>
      <c r="B2536" s="9" t="s">
        <v>2554</v>
      </c>
      <c r="C2536" s="3" t="s">
        <v>6664</v>
      </c>
      <c r="D2536" s="5">
        <v>3000</v>
      </c>
      <c r="E2536" s="7">
        <v>3684</v>
      </c>
      <c r="F2536" t="s">
        <v>8218</v>
      </c>
      <c r="G2536" t="s">
        <v>8223</v>
      </c>
      <c r="H2536" t="s">
        <v>8245</v>
      </c>
      <c r="I2536">
        <v>1433131140</v>
      </c>
      <c r="J2536">
        <v>1430445163</v>
      </c>
      <c r="K2536" t="b">
        <v>0</v>
      </c>
      <c r="L2536">
        <v>67</v>
      </c>
      <c r="M2536" t="b">
        <v>1</v>
      </c>
      <c r="N2536" t="s">
        <v>8298</v>
      </c>
      <c r="O2536">
        <f t="shared" si="197"/>
        <v>123</v>
      </c>
      <c r="P2536">
        <f t="shared" si="198"/>
        <v>54.99</v>
      </c>
      <c r="Q2536" s="11" t="s">
        <v>8323</v>
      </c>
      <c r="R2536" t="s">
        <v>8352</v>
      </c>
      <c r="S2536" s="15">
        <f t="shared" si="199"/>
        <v>42125.078275462962</v>
      </c>
      <c r="T2536" s="15">
        <f t="shared" si="200"/>
        <v>42156.165972222225</v>
      </c>
      <c r="U2536">
        <f t="shared" si="201"/>
        <v>2015</v>
      </c>
    </row>
    <row r="2537" spans="1:21" ht="58" hidden="1" x14ac:dyDescent="0.35">
      <c r="A2537">
        <v>2555</v>
      </c>
      <c r="B2537" s="9" t="s">
        <v>2555</v>
      </c>
      <c r="C2537" s="3" t="s">
        <v>6665</v>
      </c>
      <c r="D2537" s="5">
        <v>2000</v>
      </c>
      <c r="E2537" s="7">
        <v>2147</v>
      </c>
      <c r="F2537" t="s">
        <v>8218</v>
      </c>
      <c r="G2537" t="s">
        <v>8223</v>
      </c>
      <c r="H2537" t="s">
        <v>8245</v>
      </c>
      <c r="I2537">
        <v>1338219793</v>
      </c>
      <c r="J2537">
        <v>1335541393</v>
      </c>
      <c r="K2537" t="b">
        <v>0</v>
      </c>
      <c r="L2537">
        <v>35</v>
      </c>
      <c r="M2537" t="b">
        <v>1</v>
      </c>
      <c r="N2537" t="s">
        <v>8298</v>
      </c>
      <c r="O2537">
        <f t="shared" si="197"/>
        <v>107</v>
      </c>
      <c r="P2537">
        <f t="shared" si="198"/>
        <v>61.34</v>
      </c>
      <c r="Q2537" s="11" t="s">
        <v>8323</v>
      </c>
      <c r="R2537" t="s">
        <v>8352</v>
      </c>
      <c r="S2537" s="15">
        <f t="shared" si="199"/>
        <v>41026.655011574076</v>
      </c>
      <c r="T2537" s="15">
        <f t="shared" si="200"/>
        <v>41057.655011574076</v>
      </c>
      <c r="U2537">
        <f t="shared" si="201"/>
        <v>2012</v>
      </c>
    </row>
    <row r="2538" spans="1:21" ht="43.5" hidden="1" x14ac:dyDescent="0.35">
      <c r="A2538">
        <v>2556</v>
      </c>
      <c r="B2538" s="9" t="s">
        <v>2556</v>
      </c>
      <c r="C2538" s="3" t="s">
        <v>6666</v>
      </c>
      <c r="D2538" s="5">
        <v>745</v>
      </c>
      <c r="E2538" s="7">
        <v>786</v>
      </c>
      <c r="F2538" t="s">
        <v>8218</v>
      </c>
      <c r="G2538" t="s">
        <v>8223</v>
      </c>
      <c r="H2538" t="s">
        <v>8245</v>
      </c>
      <c r="I2538">
        <v>1356392857</v>
      </c>
      <c r="J2538">
        <v>1352504857</v>
      </c>
      <c r="K2538" t="b">
        <v>0</v>
      </c>
      <c r="L2538">
        <v>34</v>
      </c>
      <c r="M2538" t="b">
        <v>1</v>
      </c>
      <c r="N2538" t="s">
        <v>8298</v>
      </c>
      <c r="O2538">
        <f t="shared" si="197"/>
        <v>106</v>
      </c>
      <c r="P2538">
        <f t="shared" si="198"/>
        <v>23.12</v>
      </c>
      <c r="Q2538" s="11" t="s">
        <v>8323</v>
      </c>
      <c r="R2538" t="s">
        <v>8352</v>
      </c>
      <c r="S2538" s="15">
        <f t="shared" si="199"/>
        <v>41222.991400462961</v>
      </c>
      <c r="T2538" s="15">
        <f t="shared" si="200"/>
        <v>41267.991400462961</v>
      </c>
      <c r="U2538">
        <f t="shared" si="201"/>
        <v>2012</v>
      </c>
    </row>
    <row r="2539" spans="1:21" ht="43.5" hidden="1" x14ac:dyDescent="0.35">
      <c r="A2539">
        <v>2559</v>
      </c>
      <c r="B2539" s="9" t="s">
        <v>2559</v>
      </c>
      <c r="C2539" s="3" t="s">
        <v>6669</v>
      </c>
      <c r="D2539" s="5">
        <v>800</v>
      </c>
      <c r="E2539" s="7">
        <v>890</v>
      </c>
      <c r="F2539" t="s">
        <v>8218</v>
      </c>
      <c r="G2539" t="s">
        <v>8223</v>
      </c>
      <c r="H2539" t="s">
        <v>8245</v>
      </c>
      <c r="I2539">
        <v>1321385820</v>
      </c>
      <c r="J2539">
        <v>1318539484</v>
      </c>
      <c r="K2539" t="b">
        <v>0</v>
      </c>
      <c r="L2539">
        <v>25</v>
      </c>
      <c r="M2539" t="b">
        <v>1</v>
      </c>
      <c r="N2539" t="s">
        <v>8298</v>
      </c>
      <c r="O2539">
        <f t="shared" si="197"/>
        <v>111</v>
      </c>
      <c r="P2539">
        <f t="shared" si="198"/>
        <v>35.6</v>
      </c>
      <c r="Q2539" s="11" t="s">
        <v>8323</v>
      </c>
      <c r="R2539" t="s">
        <v>8352</v>
      </c>
      <c r="S2539" s="15">
        <f t="shared" si="199"/>
        <v>40829.873657407406</v>
      </c>
      <c r="T2539" s="15">
        <f t="shared" si="200"/>
        <v>40862.817361111112</v>
      </c>
      <c r="U2539">
        <f t="shared" si="201"/>
        <v>2011</v>
      </c>
    </row>
    <row r="2540" spans="1:21" ht="43.5" hidden="1" x14ac:dyDescent="0.35">
      <c r="A2540">
        <v>641</v>
      </c>
      <c r="B2540" s="9" t="s">
        <v>642</v>
      </c>
      <c r="C2540" s="3" t="s">
        <v>4751</v>
      </c>
      <c r="D2540" s="5">
        <v>40000</v>
      </c>
      <c r="E2540" s="7">
        <v>47665</v>
      </c>
      <c r="F2540" t="s">
        <v>8218</v>
      </c>
      <c r="G2540" t="s">
        <v>8223</v>
      </c>
      <c r="H2540" t="s">
        <v>8245</v>
      </c>
      <c r="I2540">
        <v>1439473248</v>
      </c>
      <c r="J2540">
        <v>1436881248</v>
      </c>
      <c r="K2540" t="b">
        <v>0</v>
      </c>
      <c r="L2540">
        <v>315</v>
      </c>
      <c r="M2540" t="b">
        <v>1</v>
      </c>
      <c r="N2540" t="s">
        <v>8271</v>
      </c>
      <c r="O2540">
        <f t="shared" si="197"/>
        <v>119</v>
      </c>
      <c r="P2540">
        <f t="shared" si="198"/>
        <v>151.32</v>
      </c>
      <c r="Q2540" s="11" t="s">
        <v>8317</v>
      </c>
      <c r="R2540" t="s">
        <v>8319</v>
      </c>
      <c r="S2540" s="15">
        <f t="shared" si="199"/>
        <v>42199.57</v>
      </c>
      <c r="T2540" s="15">
        <f t="shared" si="200"/>
        <v>42229.57</v>
      </c>
      <c r="U2540">
        <f t="shared" si="201"/>
        <v>2015</v>
      </c>
    </row>
    <row r="2541" spans="1:21" ht="43.5" hidden="1" x14ac:dyDescent="0.35">
      <c r="A2541">
        <v>643</v>
      </c>
      <c r="B2541" s="9" t="s">
        <v>644</v>
      </c>
      <c r="C2541" s="3" t="s">
        <v>4753</v>
      </c>
      <c r="D2541" s="5">
        <v>25000</v>
      </c>
      <c r="E2541" s="7">
        <v>26452</v>
      </c>
      <c r="F2541" t="s">
        <v>8218</v>
      </c>
      <c r="G2541" t="s">
        <v>8223</v>
      </c>
      <c r="H2541" t="s">
        <v>8245</v>
      </c>
      <c r="I2541">
        <v>1433085875</v>
      </c>
      <c r="J2541">
        <v>1428333875</v>
      </c>
      <c r="K2541" t="b">
        <v>0</v>
      </c>
      <c r="L2541">
        <v>152</v>
      </c>
      <c r="M2541" t="b">
        <v>1</v>
      </c>
      <c r="N2541" t="s">
        <v>8271</v>
      </c>
      <c r="O2541">
        <f t="shared" si="197"/>
        <v>106</v>
      </c>
      <c r="P2541">
        <f t="shared" si="198"/>
        <v>174.03</v>
      </c>
      <c r="Q2541" s="11" t="s">
        <v>8317</v>
      </c>
      <c r="R2541" t="s">
        <v>8319</v>
      </c>
      <c r="S2541" s="15">
        <f t="shared" si="199"/>
        <v>42100.642071759255</v>
      </c>
      <c r="T2541" s="15">
        <f t="shared" si="200"/>
        <v>42155.642071759255</v>
      </c>
      <c r="U2541">
        <f t="shared" si="201"/>
        <v>2015</v>
      </c>
    </row>
    <row r="2542" spans="1:21" ht="43.5" hidden="1" x14ac:dyDescent="0.35">
      <c r="A2542">
        <v>644</v>
      </c>
      <c r="B2542" s="9" t="s">
        <v>645</v>
      </c>
      <c r="C2542" s="3" t="s">
        <v>4754</v>
      </c>
      <c r="D2542" s="5">
        <v>25000</v>
      </c>
      <c r="E2542" s="7">
        <v>75029.48</v>
      </c>
      <c r="F2542" t="s">
        <v>8218</v>
      </c>
      <c r="G2542" t="s">
        <v>8223</v>
      </c>
      <c r="H2542" t="s">
        <v>8245</v>
      </c>
      <c r="I2542">
        <v>1414544400</v>
      </c>
      <c r="J2542">
        <v>1410883139</v>
      </c>
      <c r="K2542" t="b">
        <v>0</v>
      </c>
      <c r="L2542">
        <v>1021</v>
      </c>
      <c r="M2542" t="b">
        <v>1</v>
      </c>
      <c r="N2542" t="s">
        <v>8271</v>
      </c>
      <c r="O2542">
        <f t="shared" si="197"/>
        <v>300</v>
      </c>
      <c r="P2542">
        <f t="shared" si="198"/>
        <v>73.489999999999995</v>
      </c>
      <c r="Q2542" s="11" t="s">
        <v>8317</v>
      </c>
      <c r="R2542" t="s">
        <v>8319</v>
      </c>
      <c r="S2542" s="15">
        <f t="shared" si="199"/>
        <v>41898.665960648148</v>
      </c>
      <c r="T2542" s="15">
        <f t="shared" si="200"/>
        <v>41941.041666666664</v>
      </c>
      <c r="U2542">
        <f t="shared" si="201"/>
        <v>2014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29" hidden="1" x14ac:dyDescent="0.35">
      <c r="A2544">
        <v>645</v>
      </c>
      <c r="B2544" s="9" t="s">
        <v>646</v>
      </c>
      <c r="C2544" s="3" t="s">
        <v>4755</v>
      </c>
      <c r="D2544" s="5">
        <v>2000</v>
      </c>
      <c r="E2544" s="7">
        <v>5574</v>
      </c>
      <c r="F2544" t="s">
        <v>8218</v>
      </c>
      <c r="G2544" t="s">
        <v>8223</v>
      </c>
      <c r="H2544" t="s">
        <v>8245</v>
      </c>
      <c r="I2544">
        <v>1470962274</v>
      </c>
      <c r="J2544">
        <v>1468370274</v>
      </c>
      <c r="K2544" t="b">
        <v>0</v>
      </c>
      <c r="L2544">
        <v>237</v>
      </c>
      <c r="M2544" t="b">
        <v>1</v>
      </c>
      <c r="N2544" t="s">
        <v>8271</v>
      </c>
      <c r="O2544">
        <f t="shared" si="197"/>
        <v>279</v>
      </c>
      <c r="P2544">
        <f t="shared" si="198"/>
        <v>23.52</v>
      </c>
      <c r="Q2544" s="11" t="s">
        <v>8317</v>
      </c>
      <c r="R2544" t="s">
        <v>8319</v>
      </c>
      <c r="S2544" s="15">
        <f t="shared" si="199"/>
        <v>42564.026319444441</v>
      </c>
      <c r="T2544" s="15">
        <f t="shared" si="200"/>
        <v>42594.026319444441</v>
      </c>
      <c r="U2544">
        <f t="shared" si="201"/>
        <v>2016</v>
      </c>
    </row>
    <row r="2545" spans="1:21" ht="43.5" hidden="1" x14ac:dyDescent="0.35">
      <c r="A2545">
        <v>646</v>
      </c>
      <c r="B2545" s="9" t="s">
        <v>647</v>
      </c>
      <c r="C2545" s="3" t="s">
        <v>4756</v>
      </c>
      <c r="D2545" s="5">
        <v>800</v>
      </c>
      <c r="E2545" s="7">
        <v>1055.01</v>
      </c>
      <c r="F2545" t="s">
        <v>8218</v>
      </c>
      <c r="G2545" t="s">
        <v>8223</v>
      </c>
      <c r="H2545" t="s">
        <v>8245</v>
      </c>
      <c r="I2545">
        <v>1407788867</v>
      </c>
      <c r="J2545">
        <v>1405196867</v>
      </c>
      <c r="K2545" t="b">
        <v>0</v>
      </c>
      <c r="L2545">
        <v>27</v>
      </c>
      <c r="M2545" t="b">
        <v>1</v>
      </c>
      <c r="N2545" t="s">
        <v>8271</v>
      </c>
      <c r="O2545">
        <f t="shared" si="197"/>
        <v>132</v>
      </c>
      <c r="P2545">
        <f t="shared" si="198"/>
        <v>39.07</v>
      </c>
      <c r="Q2545" s="11" t="s">
        <v>8317</v>
      </c>
      <c r="R2545" t="s">
        <v>8319</v>
      </c>
      <c r="S2545" s="15">
        <f t="shared" si="199"/>
        <v>41832.852627314816</v>
      </c>
      <c r="T2545" s="15">
        <f t="shared" si="200"/>
        <v>41862.852627314816</v>
      </c>
      <c r="U2545">
        <f t="shared" si="201"/>
        <v>2014</v>
      </c>
    </row>
    <row r="2546" spans="1:21" ht="29" hidden="1" x14ac:dyDescent="0.35">
      <c r="A2546">
        <v>648</v>
      </c>
      <c r="B2546" s="9" t="s">
        <v>649</v>
      </c>
      <c r="C2546" s="3" t="s">
        <v>4758</v>
      </c>
      <c r="D2546" s="5">
        <v>35000</v>
      </c>
      <c r="E2546" s="7">
        <v>44388</v>
      </c>
      <c r="F2546" t="s">
        <v>8218</v>
      </c>
      <c r="G2546" t="s">
        <v>8223</v>
      </c>
      <c r="H2546" t="s">
        <v>8245</v>
      </c>
      <c r="I2546">
        <v>1413304708</v>
      </c>
      <c r="J2546">
        <v>1410280708</v>
      </c>
      <c r="K2546" t="b">
        <v>0</v>
      </c>
      <c r="L2546">
        <v>27</v>
      </c>
      <c r="M2546" t="b">
        <v>1</v>
      </c>
      <c r="N2546" t="s">
        <v>8271</v>
      </c>
      <c r="O2546">
        <f t="shared" si="197"/>
        <v>127</v>
      </c>
      <c r="P2546">
        <f t="shared" si="198"/>
        <v>1644</v>
      </c>
      <c r="Q2546" s="11" t="s">
        <v>8317</v>
      </c>
      <c r="R2546" t="s">
        <v>8319</v>
      </c>
      <c r="S2546" s="15">
        <f t="shared" si="199"/>
        <v>41891.693379629629</v>
      </c>
      <c r="T2546" s="15">
        <f t="shared" si="200"/>
        <v>41926.693379629629</v>
      </c>
      <c r="U2546">
        <f t="shared" si="201"/>
        <v>2014</v>
      </c>
    </row>
    <row r="2547" spans="1:21" ht="43.5" hidden="1" x14ac:dyDescent="0.35">
      <c r="A2547">
        <v>649</v>
      </c>
      <c r="B2547" s="9" t="s">
        <v>650</v>
      </c>
      <c r="C2547" s="3" t="s">
        <v>4759</v>
      </c>
      <c r="D2547" s="5">
        <v>2500</v>
      </c>
      <c r="E2547" s="7">
        <v>3499</v>
      </c>
      <c r="F2547" t="s">
        <v>8218</v>
      </c>
      <c r="G2547" t="s">
        <v>8223</v>
      </c>
      <c r="H2547" t="s">
        <v>8245</v>
      </c>
      <c r="I2547">
        <v>1410904413</v>
      </c>
      <c r="J2547">
        <v>1409090013</v>
      </c>
      <c r="K2547" t="b">
        <v>0</v>
      </c>
      <c r="L2547">
        <v>82</v>
      </c>
      <c r="M2547" t="b">
        <v>1</v>
      </c>
      <c r="N2547" t="s">
        <v>8271</v>
      </c>
      <c r="O2547">
        <f t="shared" si="197"/>
        <v>140</v>
      </c>
      <c r="P2547">
        <f t="shared" si="198"/>
        <v>42.67</v>
      </c>
      <c r="Q2547" s="11" t="s">
        <v>8317</v>
      </c>
      <c r="R2547" t="s">
        <v>8319</v>
      </c>
      <c r="S2547" s="15">
        <f t="shared" si="199"/>
        <v>41877.912187499998</v>
      </c>
      <c r="T2547" s="15">
        <f t="shared" si="200"/>
        <v>41898.912187499998</v>
      </c>
      <c r="U2547">
        <f t="shared" si="201"/>
        <v>2014</v>
      </c>
    </row>
    <row r="2548" spans="1:21" ht="43.5" hidden="1" x14ac:dyDescent="0.35">
      <c r="A2548">
        <v>650</v>
      </c>
      <c r="B2548" s="9" t="s">
        <v>651</v>
      </c>
      <c r="C2548" s="3" t="s">
        <v>4760</v>
      </c>
      <c r="D2548" s="5">
        <v>1500</v>
      </c>
      <c r="E2548" s="7">
        <v>1686</v>
      </c>
      <c r="F2548" t="s">
        <v>8218</v>
      </c>
      <c r="G2548" t="s">
        <v>8223</v>
      </c>
      <c r="H2548" t="s">
        <v>8245</v>
      </c>
      <c r="I2548">
        <v>1418953984</v>
      </c>
      <c r="J2548">
        <v>1413766384</v>
      </c>
      <c r="K2548" t="b">
        <v>0</v>
      </c>
      <c r="L2548">
        <v>48</v>
      </c>
      <c r="M2548" t="b">
        <v>1</v>
      </c>
      <c r="N2548" t="s">
        <v>8271</v>
      </c>
      <c r="O2548">
        <f t="shared" si="197"/>
        <v>112</v>
      </c>
      <c r="P2548">
        <f t="shared" si="198"/>
        <v>35.130000000000003</v>
      </c>
      <c r="Q2548" s="11" t="s">
        <v>8317</v>
      </c>
      <c r="R2548" t="s">
        <v>8319</v>
      </c>
      <c r="S2548" s="15">
        <f t="shared" si="199"/>
        <v>41932.036851851852</v>
      </c>
      <c r="T2548" s="15">
        <f t="shared" si="200"/>
        <v>41992.078518518523</v>
      </c>
      <c r="U2548">
        <f t="shared" si="201"/>
        <v>2014</v>
      </c>
    </row>
    <row r="2549" spans="1:21" ht="43.5" hidden="1" x14ac:dyDescent="0.35">
      <c r="A2549">
        <v>651</v>
      </c>
      <c r="B2549" s="9" t="s">
        <v>652</v>
      </c>
      <c r="C2549" s="3" t="s">
        <v>4761</v>
      </c>
      <c r="D2549" s="5">
        <v>25000</v>
      </c>
      <c r="E2549" s="7">
        <v>25132</v>
      </c>
      <c r="F2549" t="s">
        <v>8218</v>
      </c>
      <c r="G2549" t="s">
        <v>8223</v>
      </c>
      <c r="H2549" t="s">
        <v>8245</v>
      </c>
      <c r="I2549">
        <v>1418430311</v>
      </c>
      <c r="J2549">
        <v>1415838311</v>
      </c>
      <c r="K2549" t="b">
        <v>0</v>
      </c>
      <c r="L2549">
        <v>105</v>
      </c>
      <c r="M2549" t="b">
        <v>1</v>
      </c>
      <c r="N2549" t="s">
        <v>8271</v>
      </c>
      <c r="O2549">
        <f t="shared" si="197"/>
        <v>101</v>
      </c>
      <c r="P2549">
        <f t="shared" si="198"/>
        <v>239.35</v>
      </c>
      <c r="Q2549" s="11" t="s">
        <v>8317</v>
      </c>
      <c r="R2549" t="s">
        <v>8319</v>
      </c>
      <c r="S2549" s="15">
        <f t="shared" si="199"/>
        <v>41956.017488425925</v>
      </c>
      <c r="T2549" s="15">
        <f t="shared" si="200"/>
        <v>41986.017488425925</v>
      </c>
      <c r="U2549">
        <f t="shared" si="201"/>
        <v>2014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58" hidden="1" x14ac:dyDescent="0.35">
      <c r="A2552">
        <v>652</v>
      </c>
      <c r="B2552" s="9" t="s">
        <v>653</v>
      </c>
      <c r="C2552" s="3" t="s">
        <v>4762</v>
      </c>
      <c r="D2552" s="5">
        <v>3000</v>
      </c>
      <c r="E2552" s="7">
        <v>3014</v>
      </c>
      <c r="F2552" t="s">
        <v>8218</v>
      </c>
      <c r="G2552" t="s">
        <v>8223</v>
      </c>
      <c r="H2552" t="s">
        <v>8245</v>
      </c>
      <c r="I2552">
        <v>1480613650</v>
      </c>
      <c r="J2552">
        <v>1478018050</v>
      </c>
      <c r="K2552" t="b">
        <v>0</v>
      </c>
      <c r="L2552">
        <v>28</v>
      </c>
      <c r="M2552" t="b">
        <v>1</v>
      </c>
      <c r="N2552" t="s">
        <v>8271</v>
      </c>
      <c r="O2552">
        <f t="shared" si="197"/>
        <v>100</v>
      </c>
      <c r="P2552">
        <f t="shared" si="198"/>
        <v>107.64</v>
      </c>
      <c r="Q2552" s="11" t="s">
        <v>8317</v>
      </c>
      <c r="R2552" t="s">
        <v>8319</v>
      </c>
      <c r="S2552" s="15">
        <f t="shared" si="199"/>
        <v>42675.690393518518</v>
      </c>
      <c r="T2552" s="15">
        <f t="shared" si="200"/>
        <v>42705.732060185182</v>
      </c>
      <c r="U2552">
        <f t="shared" si="201"/>
        <v>2016</v>
      </c>
    </row>
    <row r="2553" spans="1:21" ht="58" hidden="1" x14ac:dyDescent="0.35">
      <c r="A2553">
        <v>653</v>
      </c>
      <c r="B2553" s="9" t="s">
        <v>654</v>
      </c>
      <c r="C2553" s="3" t="s">
        <v>4763</v>
      </c>
      <c r="D2553" s="5">
        <v>75000</v>
      </c>
      <c r="E2553" s="7">
        <v>106084.5</v>
      </c>
      <c r="F2553" t="s">
        <v>8218</v>
      </c>
      <c r="G2553" t="s">
        <v>8223</v>
      </c>
      <c r="H2553" t="s">
        <v>8245</v>
      </c>
      <c r="I2553">
        <v>1440082240</v>
      </c>
      <c r="J2553">
        <v>1436885440</v>
      </c>
      <c r="K2553" t="b">
        <v>0</v>
      </c>
      <c r="L2553">
        <v>1107</v>
      </c>
      <c r="M2553" t="b">
        <v>1</v>
      </c>
      <c r="N2553" t="s">
        <v>8271</v>
      </c>
      <c r="O2553">
        <f t="shared" si="197"/>
        <v>141</v>
      </c>
      <c r="P2553">
        <f t="shared" si="198"/>
        <v>95.83</v>
      </c>
      <c r="Q2553" s="11" t="s">
        <v>8317</v>
      </c>
      <c r="R2553" t="s">
        <v>8319</v>
      </c>
      <c r="S2553" s="15">
        <f t="shared" si="199"/>
        <v>42199.618518518517</v>
      </c>
      <c r="T2553" s="15">
        <f t="shared" si="200"/>
        <v>42236.618518518517</v>
      </c>
      <c r="U2553">
        <f t="shared" si="201"/>
        <v>2015</v>
      </c>
    </row>
    <row r="2554" spans="1:21" ht="43.5" hidden="1" x14ac:dyDescent="0.35">
      <c r="A2554">
        <v>654</v>
      </c>
      <c r="B2554" s="9" t="s">
        <v>655</v>
      </c>
      <c r="C2554" s="3" t="s">
        <v>4764</v>
      </c>
      <c r="D2554" s="5">
        <v>12000</v>
      </c>
      <c r="E2554" s="7">
        <v>32075</v>
      </c>
      <c r="F2554" t="s">
        <v>8218</v>
      </c>
      <c r="G2554" t="s">
        <v>8223</v>
      </c>
      <c r="H2554" t="s">
        <v>8245</v>
      </c>
      <c r="I2554">
        <v>1436396313</v>
      </c>
      <c r="J2554">
        <v>1433804313</v>
      </c>
      <c r="K2554" t="b">
        <v>0</v>
      </c>
      <c r="L2554">
        <v>1013</v>
      </c>
      <c r="M2554" t="b">
        <v>1</v>
      </c>
      <c r="N2554" t="s">
        <v>8271</v>
      </c>
      <c r="O2554">
        <f t="shared" si="197"/>
        <v>267</v>
      </c>
      <c r="P2554">
        <f t="shared" si="198"/>
        <v>31.66</v>
      </c>
      <c r="Q2554" s="11" t="s">
        <v>8317</v>
      </c>
      <c r="R2554" t="s">
        <v>8319</v>
      </c>
      <c r="S2554" s="15">
        <f t="shared" si="199"/>
        <v>42163.957326388889</v>
      </c>
      <c r="T2554" s="15">
        <f t="shared" si="200"/>
        <v>42193.957326388889</v>
      </c>
      <c r="U2554">
        <f t="shared" si="201"/>
        <v>2015</v>
      </c>
    </row>
    <row r="2555" spans="1:21" ht="43.5" hidden="1" x14ac:dyDescent="0.35">
      <c r="A2555">
        <v>655</v>
      </c>
      <c r="B2555" s="9" t="s">
        <v>656</v>
      </c>
      <c r="C2555" s="3" t="s">
        <v>4765</v>
      </c>
      <c r="D2555" s="5">
        <v>8000</v>
      </c>
      <c r="E2555" s="7">
        <v>11751</v>
      </c>
      <c r="F2555" t="s">
        <v>8218</v>
      </c>
      <c r="G2555" t="s">
        <v>8223</v>
      </c>
      <c r="H2555" t="s">
        <v>8245</v>
      </c>
      <c r="I2555">
        <v>1426197512</v>
      </c>
      <c r="J2555">
        <v>1423609112</v>
      </c>
      <c r="K2555" t="b">
        <v>0</v>
      </c>
      <c r="L2555">
        <v>274</v>
      </c>
      <c r="M2555" t="b">
        <v>1</v>
      </c>
      <c r="N2555" t="s">
        <v>8271</v>
      </c>
      <c r="O2555">
        <f t="shared" si="197"/>
        <v>147</v>
      </c>
      <c r="P2555">
        <f t="shared" si="198"/>
        <v>42.89</v>
      </c>
      <c r="Q2555" s="11" t="s">
        <v>8317</v>
      </c>
      <c r="R2555" t="s">
        <v>8319</v>
      </c>
      <c r="S2555" s="15">
        <f t="shared" si="199"/>
        <v>42045.957314814819</v>
      </c>
      <c r="T2555" s="15">
        <f t="shared" si="200"/>
        <v>42075.915648148148</v>
      </c>
      <c r="U2555">
        <f t="shared" si="201"/>
        <v>2015</v>
      </c>
    </row>
    <row r="2556" spans="1:21" ht="43.5" hidden="1" x14ac:dyDescent="0.35">
      <c r="A2556">
        <v>656</v>
      </c>
      <c r="B2556" s="9" t="s">
        <v>657</v>
      </c>
      <c r="C2556" s="3" t="s">
        <v>4766</v>
      </c>
      <c r="D2556" s="5">
        <v>5000</v>
      </c>
      <c r="E2556" s="7">
        <v>10678</v>
      </c>
      <c r="F2556" t="s">
        <v>8218</v>
      </c>
      <c r="G2556" t="s">
        <v>8223</v>
      </c>
      <c r="H2556" t="s">
        <v>8245</v>
      </c>
      <c r="I2556">
        <v>1460917119</v>
      </c>
      <c r="J2556">
        <v>1455736719</v>
      </c>
      <c r="K2556" t="b">
        <v>0</v>
      </c>
      <c r="L2556">
        <v>87</v>
      </c>
      <c r="M2556" t="b">
        <v>1</v>
      </c>
      <c r="N2556" t="s">
        <v>8271</v>
      </c>
      <c r="O2556">
        <f t="shared" si="197"/>
        <v>214</v>
      </c>
      <c r="P2556">
        <f t="shared" si="198"/>
        <v>122.74</v>
      </c>
      <c r="Q2556" s="11" t="s">
        <v>8317</v>
      </c>
      <c r="R2556" t="s">
        <v>8319</v>
      </c>
      <c r="S2556" s="15">
        <f t="shared" si="199"/>
        <v>42417.804618055554</v>
      </c>
      <c r="T2556" s="15">
        <f t="shared" si="200"/>
        <v>42477.762951388882</v>
      </c>
      <c r="U2556">
        <f t="shared" si="201"/>
        <v>2016</v>
      </c>
    </row>
    <row r="2557" spans="1:21" ht="43.5" hidden="1" x14ac:dyDescent="0.35">
      <c r="A2557">
        <v>657</v>
      </c>
      <c r="B2557" s="9" t="s">
        <v>658</v>
      </c>
      <c r="C2557" s="3" t="s">
        <v>4767</v>
      </c>
      <c r="D2557" s="5">
        <v>15000</v>
      </c>
      <c r="E2557" s="7">
        <v>18855</v>
      </c>
      <c r="F2557" t="s">
        <v>8218</v>
      </c>
      <c r="G2557" t="s">
        <v>8223</v>
      </c>
      <c r="H2557" t="s">
        <v>8245</v>
      </c>
      <c r="I2557">
        <v>1450901872</v>
      </c>
      <c r="J2557">
        <v>1448309872</v>
      </c>
      <c r="K2557" t="b">
        <v>0</v>
      </c>
      <c r="L2557">
        <v>99</v>
      </c>
      <c r="M2557" t="b">
        <v>1</v>
      </c>
      <c r="N2557" t="s">
        <v>8271</v>
      </c>
      <c r="O2557">
        <f t="shared" si="197"/>
        <v>126</v>
      </c>
      <c r="P2557">
        <f t="shared" si="198"/>
        <v>190.45</v>
      </c>
      <c r="Q2557" s="11" t="s">
        <v>8317</v>
      </c>
      <c r="R2557" t="s">
        <v>8319</v>
      </c>
      <c r="S2557" s="15">
        <f t="shared" si="199"/>
        <v>42331.84574074074</v>
      </c>
      <c r="T2557" s="15">
        <f t="shared" si="200"/>
        <v>42361.84574074074</v>
      </c>
      <c r="U2557">
        <f t="shared" si="201"/>
        <v>2015</v>
      </c>
    </row>
    <row r="2558" spans="1:21" ht="43.5" hidden="1" x14ac:dyDescent="0.35">
      <c r="A2558">
        <v>658</v>
      </c>
      <c r="B2558" s="9" t="s">
        <v>659</v>
      </c>
      <c r="C2558" s="3" t="s">
        <v>4768</v>
      </c>
      <c r="D2558" s="5">
        <v>28888</v>
      </c>
      <c r="E2558" s="7">
        <v>30177</v>
      </c>
      <c r="F2558" t="s">
        <v>8218</v>
      </c>
      <c r="G2558" t="s">
        <v>8223</v>
      </c>
      <c r="H2558" t="s">
        <v>8245</v>
      </c>
      <c r="I2558">
        <v>1437933600</v>
      </c>
      <c r="J2558">
        <v>1435117889</v>
      </c>
      <c r="K2558" t="b">
        <v>0</v>
      </c>
      <c r="L2558">
        <v>276</v>
      </c>
      <c r="M2558" t="b">
        <v>1</v>
      </c>
      <c r="N2558" t="s">
        <v>8271</v>
      </c>
      <c r="O2558">
        <f t="shared" si="197"/>
        <v>104</v>
      </c>
      <c r="P2558">
        <f t="shared" si="198"/>
        <v>109.34</v>
      </c>
      <c r="Q2558" s="11" t="s">
        <v>8317</v>
      </c>
      <c r="R2558" t="s">
        <v>8319</v>
      </c>
      <c r="S2558" s="15">
        <f t="shared" si="199"/>
        <v>42179.160752314812</v>
      </c>
      <c r="T2558" s="15">
        <f t="shared" si="200"/>
        <v>42211.75</v>
      </c>
      <c r="U2558">
        <f t="shared" si="201"/>
        <v>2015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idden="1" x14ac:dyDescent="0.35">
      <c r="A2561">
        <v>659</v>
      </c>
      <c r="B2561" s="9" t="s">
        <v>660</v>
      </c>
      <c r="C2561" s="3" t="s">
        <v>4769</v>
      </c>
      <c r="D2561" s="5">
        <v>3000</v>
      </c>
      <c r="E2561" s="7">
        <v>3017</v>
      </c>
      <c r="F2561" t="s">
        <v>8218</v>
      </c>
      <c r="G2561" t="s">
        <v>8223</v>
      </c>
      <c r="H2561" t="s">
        <v>8245</v>
      </c>
      <c r="I2561">
        <v>1440339295</v>
      </c>
      <c r="J2561">
        <v>1437747295</v>
      </c>
      <c r="K2561" t="b">
        <v>0</v>
      </c>
      <c r="L2561">
        <v>21</v>
      </c>
      <c r="M2561" t="b">
        <v>1</v>
      </c>
      <c r="N2561" t="s">
        <v>8271</v>
      </c>
      <c r="O2561">
        <f t="shared" si="197"/>
        <v>101</v>
      </c>
      <c r="P2561">
        <f t="shared" si="198"/>
        <v>143.66999999999999</v>
      </c>
      <c r="Q2561" s="11" t="s">
        <v>8317</v>
      </c>
      <c r="R2561" t="s">
        <v>8319</v>
      </c>
      <c r="S2561" s="15">
        <f t="shared" si="199"/>
        <v>42209.593692129631</v>
      </c>
      <c r="T2561" s="15">
        <f t="shared" si="200"/>
        <v>42239.593692129631</v>
      </c>
      <c r="U2561">
        <f t="shared" si="201"/>
        <v>2015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ref="P2562" si="203">IFERROR(ROUND(E2562/L2562,2),0)</f>
        <v>143</v>
      </c>
      <c r="Q2562" s="11" t="s">
        <v>8323</v>
      </c>
      <c r="R2562" t="s">
        <v>8352</v>
      </c>
      <c r="S2562" s="15">
        <f t="shared" ref="S2562" si="204">(((J2562/60)/60)/24)+DATE(1970,1,1)</f>
        <v>42039.951087962967</v>
      </c>
      <c r="T2562" s="15">
        <f t="shared" ref="T2562" si="205">(((I2562/60)/60)/24+DATE(1970,1,1))</f>
        <v>42069.951087962967</v>
      </c>
      <c r="U2562">
        <f t="shared" si="201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6">IFERROR(ROUND(E2563/L2563,2),0)</f>
        <v>0</v>
      </c>
      <c r="Q2563" s="11" t="s">
        <v>8334</v>
      </c>
      <c r="R2563" t="s">
        <v>8335</v>
      </c>
      <c r="S2563" s="15">
        <f t="shared" ref="S2563:S2626" si="207">(((J2563/60)/60)/24)+DATE(1970,1,1)</f>
        <v>42260.528807870374</v>
      </c>
      <c r="T2563" s="15">
        <f t="shared" ref="T2563:T2626" si="208">(((I2563/60)/60)/24+DATE(1970,1,1))</f>
        <v>42290.528807870374</v>
      </c>
      <c r="U2563">
        <f t="shared" ref="U2563:U2626" si="209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6"/>
        <v>25</v>
      </c>
      <c r="Q2564" s="11" t="s">
        <v>8334</v>
      </c>
      <c r="R2564" t="s">
        <v>8335</v>
      </c>
      <c r="S2564" s="15">
        <f t="shared" si="207"/>
        <v>42594.524756944447</v>
      </c>
      <c r="T2564" s="15">
        <f t="shared" si="208"/>
        <v>42654.524756944447</v>
      </c>
      <c r="U2564">
        <f t="shared" si="209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6"/>
        <v>0</v>
      </c>
      <c r="Q2565" s="11" t="s">
        <v>8334</v>
      </c>
      <c r="R2565" t="s">
        <v>8335</v>
      </c>
      <c r="S2565" s="15">
        <f t="shared" si="207"/>
        <v>42155.139479166668</v>
      </c>
      <c r="T2565" s="15">
        <f t="shared" si="208"/>
        <v>42215.139479166668</v>
      </c>
      <c r="U2565">
        <f t="shared" si="209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6"/>
        <v>0</v>
      </c>
      <c r="Q2566" s="11" t="s">
        <v>8334</v>
      </c>
      <c r="R2566" t="s">
        <v>8335</v>
      </c>
      <c r="S2566" s="15">
        <f t="shared" si="207"/>
        <v>41822.040497685186</v>
      </c>
      <c r="T2566" s="15">
        <f t="shared" si="208"/>
        <v>41852.040497685186</v>
      </c>
      <c r="U2566">
        <f t="shared" si="209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6"/>
        <v>100</v>
      </c>
      <c r="Q2567" s="11" t="s">
        <v>8334</v>
      </c>
      <c r="R2567" t="s">
        <v>8335</v>
      </c>
      <c r="S2567" s="15">
        <f t="shared" si="207"/>
        <v>42440.650335648148</v>
      </c>
      <c r="T2567" s="15">
        <f t="shared" si="208"/>
        <v>42499.868055555555</v>
      </c>
      <c r="U2567">
        <f t="shared" si="209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6"/>
        <v>0</v>
      </c>
      <c r="Q2568" s="11" t="s">
        <v>8334</v>
      </c>
      <c r="R2568" t="s">
        <v>8335</v>
      </c>
      <c r="S2568" s="15">
        <f t="shared" si="207"/>
        <v>41842.980879629627</v>
      </c>
      <c r="T2568" s="15">
        <f t="shared" si="208"/>
        <v>41872.980879629627</v>
      </c>
      <c r="U2568">
        <f t="shared" si="209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6"/>
        <v>60</v>
      </c>
      <c r="Q2569" s="11" t="s">
        <v>8334</v>
      </c>
      <c r="R2569" t="s">
        <v>8335</v>
      </c>
      <c r="S2569" s="15">
        <f t="shared" si="207"/>
        <v>42087.878912037035</v>
      </c>
      <c r="T2569" s="15">
        <f t="shared" si="208"/>
        <v>42117.878912037035</v>
      </c>
      <c r="U2569">
        <f t="shared" si="209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6"/>
        <v>50</v>
      </c>
      <c r="Q2570" s="11" t="s">
        <v>8334</v>
      </c>
      <c r="R2570" t="s">
        <v>8335</v>
      </c>
      <c r="S2570" s="15">
        <f t="shared" si="207"/>
        <v>42584.666597222225</v>
      </c>
      <c r="T2570" s="15">
        <f t="shared" si="208"/>
        <v>42614.666597222225</v>
      </c>
      <c r="U2570">
        <f t="shared" si="209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6"/>
        <v>72.5</v>
      </c>
      <c r="Q2571" s="11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6"/>
        <v>29.5</v>
      </c>
      <c r="Q2572" s="11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6"/>
        <v>62.5</v>
      </c>
      <c r="Q2573" s="11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6"/>
        <v>0</v>
      </c>
      <c r="Q2574" s="11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6"/>
        <v>0</v>
      </c>
      <c r="Q2575" s="11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6"/>
        <v>0</v>
      </c>
      <c r="Q2576" s="11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6"/>
        <v>0</v>
      </c>
      <c r="Q2577" s="11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6"/>
        <v>0</v>
      </c>
      <c r="Q2578" s="11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6"/>
        <v>0</v>
      </c>
      <c r="Q2579" s="11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6"/>
        <v>0</v>
      </c>
      <c r="Q2580" s="11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6"/>
        <v>23.08</v>
      </c>
      <c r="Q2581" s="11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6"/>
        <v>25.5</v>
      </c>
      <c r="Q2582" s="11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6"/>
        <v>48.18</v>
      </c>
      <c r="Q2583" s="11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6"/>
        <v>1</v>
      </c>
      <c r="Q2584" s="11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6"/>
        <v>1</v>
      </c>
      <c r="Q2585" s="11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6"/>
        <v>0</v>
      </c>
      <c r="Q2586" s="11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6"/>
        <v>50</v>
      </c>
      <c r="Q2587" s="11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6"/>
        <v>5</v>
      </c>
      <c r="Q2588" s="11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6"/>
        <v>202.83</v>
      </c>
      <c r="Q2589" s="11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6"/>
        <v>29.13</v>
      </c>
      <c r="Q2590" s="11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6"/>
        <v>5</v>
      </c>
      <c r="Q2591" s="11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6"/>
        <v>0</v>
      </c>
      <c r="Q2592" s="11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6"/>
        <v>13</v>
      </c>
      <c r="Q2593" s="11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6"/>
        <v>50</v>
      </c>
      <c r="Q2594" s="11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6"/>
        <v>0</v>
      </c>
      <c r="Q2595" s="11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6"/>
        <v>1</v>
      </c>
      <c r="Q2596" s="11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6"/>
        <v>96.05</v>
      </c>
      <c r="Q2597" s="11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6"/>
        <v>83.57</v>
      </c>
      <c r="Q2600" s="11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6"/>
        <v>18</v>
      </c>
      <c r="Q2601" s="11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6"/>
        <v>115.53</v>
      </c>
      <c r="Q2602" s="11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10">ROUND(E2626/D2626*100,0)</f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10"/>
        <v>956</v>
      </c>
      <c r="P2627">
        <f t="shared" ref="P2627:P2690" si="211">IFERROR(ROUND(E2627/L2627,2),0)</f>
        <v>27.58</v>
      </c>
      <c r="Q2627" s="11" t="s">
        <v>8317</v>
      </c>
      <c r="R2627" t="s">
        <v>8353</v>
      </c>
      <c r="S2627" s="15">
        <f t="shared" ref="S2627:S2690" si="212">(((J2627/60)/60)/24)+DATE(1970,1,1)</f>
        <v>42658.810277777782</v>
      </c>
      <c r="T2627" s="15">
        <f t="shared" ref="T2627:T2690" si="213">(((I2627/60)/60)/24+DATE(1970,1,1))</f>
        <v>42683.851944444439</v>
      </c>
      <c r="U2627">
        <f t="shared" ref="U2627:U2690" si="214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0"/>
        <v>112</v>
      </c>
      <c r="P2628">
        <f t="shared" si="211"/>
        <v>56</v>
      </c>
      <c r="Q2628" s="11" t="s">
        <v>8317</v>
      </c>
      <c r="R2628" t="s">
        <v>8353</v>
      </c>
      <c r="S2628" s="15">
        <f t="shared" si="212"/>
        <v>42128.628113425926</v>
      </c>
      <c r="T2628" s="15">
        <f t="shared" si="213"/>
        <v>42158.628113425926</v>
      </c>
      <c r="U2628">
        <f t="shared" si="214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0"/>
        <v>647</v>
      </c>
      <c r="P2629">
        <f t="shared" si="211"/>
        <v>21.56</v>
      </c>
      <c r="Q2629" s="11" t="s">
        <v>8317</v>
      </c>
      <c r="R2629" t="s">
        <v>8353</v>
      </c>
      <c r="S2629" s="15">
        <f t="shared" si="212"/>
        <v>42304.829409722224</v>
      </c>
      <c r="T2629" s="15">
        <f t="shared" si="213"/>
        <v>42334.871076388896</v>
      </c>
      <c r="U2629">
        <f t="shared" si="214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11"/>
        <v>44.1</v>
      </c>
      <c r="Q2630" s="11" t="s">
        <v>8317</v>
      </c>
      <c r="R2630" t="s">
        <v>8353</v>
      </c>
      <c r="S2630" s="15">
        <f t="shared" si="212"/>
        <v>41953.966053240743</v>
      </c>
      <c r="T2630" s="15">
        <f t="shared" si="213"/>
        <v>41973.966053240743</v>
      </c>
      <c r="U2630">
        <f t="shared" si="214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0"/>
        <v>128</v>
      </c>
      <c r="P2631">
        <f t="shared" si="211"/>
        <v>63.87</v>
      </c>
      <c r="Q2631" s="11" t="s">
        <v>8317</v>
      </c>
      <c r="R2631" t="s">
        <v>8353</v>
      </c>
      <c r="S2631" s="15">
        <f t="shared" si="212"/>
        <v>42108.538449074069</v>
      </c>
      <c r="T2631" s="15">
        <f t="shared" si="213"/>
        <v>42138.538449074069</v>
      </c>
      <c r="U2631">
        <f t="shared" si="214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11"/>
        <v>38.99</v>
      </c>
      <c r="Q2632" s="11" t="s">
        <v>8317</v>
      </c>
      <c r="R2632" t="s">
        <v>8353</v>
      </c>
      <c r="S2632" s="15">
        <f t="shared" si="212"/>
        <v>42524.105462962965</v>
      </c>
      <c r="T2632" s="15">
        <f t="shared" si="213"/>
        <v>42551.416666666672</v>
      </c>
      <c r="U2632">
        <f t="shared" si="214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11"/>
        <v>80.19</v>
      </c>
      <c r="Q2633" s="11" t="s">
        <v>8317</v>
      </c>
      <c r="R2633" t="s">
        <v>8353</v>
      </c>
      <c r="S2633" s="15">
        <f t="shared" si="212"/>
        <v>42218.169293981482</v>
      </c>
      <c r="T2633" s="15">
        <f t="shared" si="213"/>
        <v>42246.169293981482</v>
      </c>
      <c r="U2633">
        <f t="shared" si="214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11"/>
        <v>34.9</v>
      </c>
      <c r="Q2634" s="11" t="s">
        <v>8317</v>
      </c>
      <c r="R2634" t="s">
        <v>8353</v>
      </c>
      <c r="S2634" s="15">
        <f t="shared" si="212"/>
        <v>42494.061793981484</v>
      </c>
      <c r="T2634" s="15">
        <f t="shared" si="213"/>
        <v>42519.061793981484</v>
      </c>
      <c r="U2634">
        <f t="shared" si="214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5">ROUND(E2690/D2690*100,0)</f>
        <v>0</v>
      </c>
      <c r="P2690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5"/>
        <v>0</v>
      </c>
      <c r="P2691">
        <f t="shared" ref="P2691:P2754" si="216">IFERROR(ROUND(E2691/L2691,2),0)</f>
        <v>1</v>
      </c>
      <c r="Q2691" s="11" t="s">
        <v>8334</v>
      </c>
      <c r="R2691" t="s">
        <v>8335</v>
      </c>
      <c r="S2691" s="15">
        <f t="shared" ref="S2691:S2754" si="217">(((J2691/60)/60)/24)+DATE(1970,1,1)</f>
        <v>42551.961689814809</v>
      </c>
      <c r="T2691" s="15">
        <f t="shared" ref="T2691:T2754" si="218">(((I2691/60)/60)/24+DATE(1970,1,1))</f>
        <v>42581.961689814809</v>
      </c>
      <c r="U2691">
        <f t="shared" ref="U2691:U2754" si="219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5"/>
        <v>11</v>
      </c>
      <c r="P2692">
        <f t="shared" si="216"/>
        <v>72.760000000000005</v>
      </c>
      <c r="Q2692" s="11" t="s">
        <v>8334</v>
      </c>
      <c r="R2692" t="s">
        <v>8335</v>
      </c>
      <c r="S2692" s="15">
        <f t="shared" si="217"/>
        <v>42113.105046296296</v>
      </c>
      <c r="T2692" s="15">
        <f t="shared" si="218"/>
        <v>42158.105046296296</v>
      </c>
      <c r="U2692">
        <f t="shared" si="219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s="11" t="s">
        <v>8334</v>
      </c>
      <c r="R2693" t="s">
        <v>8335</v>
      </c>
      <c r="S2693" s="15">
        <f t="shared" si="217"/>
        <v>42089.724039351851</v>
      </c>
      <c r="T2693" s="15">
        <f t="shared" si="218"/>
        <v>42134.724039351851</v>
      </c>
      <c r="U2693">
        <f t="shared" si="219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s="11" t="s">
        <v>8334</v>
      </c>
      <c r="R2694" t="s">
        <v>8335</v>
      </c>
      <c r="S2694" s="15">
        <f t="shared" si="217"/>
        <v>42058.334027777775</v>
      </c>
      <c r="T2694" s="15">
        <f t="shared" si="218"/>
        <v>42088.292361111111</v>
      </c>
      <c r="U2694">
        <f t="shared" si="219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s="11" t="s">
        <v>8334</v>
      </c>
      <c r="R2695" t="s">
        <v>8335</v>
      </c>
      <c r="S2695" s="15">
        <f t="shared" si="217"/>
        <v>41834.138495370367</v>
      </c>
      <c r="T2695" s="15">
        <f t="shared" si="218"/>
        <v>41864.138495370367</v>
      </c>
      <c r="U2695">
        <f t="shared" si="219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s="11" t="s">
        <v>8334</v>
      </c>
      <c r="R2696" t="s">
        <v>8335</v>
      </c>
      <c r="S2696" s="15">
        <f t="shared" si="217"/>
        <v>41878.140497685185</v>
      </c>
      <c r="T2696" s="15">
        <f t="shared" si="218"/>
        <v>41908.140497685185</v>
      </c>
      <c r="U2696">
        <f t="shared" si="219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6"/>
        <v>23.67</v>
      </c>
      <c r="Q2697" s="11" t="s">
        <v>8334</v>
      </c>
      <c r="R2697" t="s">
        <v>8335</v>
      </c>
      <c r="S2697" s="15">
        <f t="shared" si="217"/>
        <v>42048.181921296295</v>
      </c>
      <c r="T2697" s="15">
        <f t="shared" si="218"/>
        <v>42108.14025462963</v>
      </c>
      <c r="U2697">
        <f t="shared" si="219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6"/>
        <v>89.21</v>
      </c>
      <c r="Q2698" s="11" t="s">
        <v>8334</v>
      </c>
      <c r="R2698" t="s">
        <v>8335</v>
      </c>
      <c r="S2698" s="15">
        <f t="shared" si="217"/>
        <v>41964.844444444447</v>
      </c>
      <c r="T2698" s="15">
        <f t="shared" si="218"/>
        <v>41998.844444444447</v>
      </c>
      <c r="U2698">
        <f t="shared" si="219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20">ROUND(E2754/D2754*100,0)</f>
        <v>11</v>
      </c>
      <c r="P2754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20"/>
        <v>19</v>
      </c>
      <c r="P2755">
        <f t="shared" ref="P2755:P2818" si="221">IFERROR(ROUND(E2755/L2755,2),0)</f>
        <v>47.5</v>
      </c>
      <c r="Q2755" s="11" t="s">
        <v>8320</v>
      </c>
      <c r="R2755" t="s">
        <v>8356</v>
      </c>
      <c r="S2755" s="15">
        <f t="shared" ref="S2755:S2818" si="222">(((J2755/60)/60)/24)+DATE(1970,1,1)</f>
        <v>41117.900729166664</v>
      </c>
      <c r="T2755" s="15">
        <f t="shared" ref="T2755:T2818" si="223">(((I2755/60)/60)/24+DATE(1970,1,1))</f>
        <v>41147.900729166664</v>
      </c>
      <c r="U2755">
        <f t="shared" ref="U2755:U2818" si="224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0"/>
        <v>0</v>
      </c>
      <c r="P2756">
        <f t="shared" si="221"/>
        <v>0</v>
      </c>
      <c r="Q2756" s="11" t="s">
        <v>8320</v>
      </c>
      <c r="R2756" t="s">
        <v>8356</v>
      </c>
      <c r="S2756" s="15">
        <f t="shared" si="222"/>
        <v>41863.636006944449</v>
      </c>
      <c r="T2756" s="15">
        <f t="shared" si="223"/>
        <v>41893.636006944449</v>
      </c>
      <c r="U2756">
        <f t="shared" si="224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1"/>
        <v>17.329999999999998</v>
      </c>
      <c r="Q2757" s="11" t="s">
        <v>8320</v>
      </c>
      <c r="R2757" t="s">
        <v>8356</v>
      </c>
      <c r="S2757" s="15">
        <f t="shared" si="222"/>
        <v>42072.790821759263</v>
      </c>
      <c r="T2757" s="15">
        <f t="shared" si="223"/>
        <v>42102.790821759263</v>
      </c>
      <c r="U2757">
        <f t="shared" si="224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1"/>
        <v>31.76</v>
      </c>
      <c r="Q2758" s="11" t="s">
        <v>8320</v>
      </c>
      <c r="R2758" t="s">
        <v>8356</v>
      </c>
      <c r="S2758" s="15">
        <f t="shared" si="222"/>
        <v>41620.90047453704</v>
      </c>
      <c r="T2758" s="15">
        <f t="shared" si="223"/>
        <v>41650.90047453704</v>
      </c>
      <c r="U2758">
        <f t="shared" si="224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1"/>
        <v>5</v>
      </c>
      <c r="Q2759" s="11" t="s">
        <v>8320</v>
      </c>
      <c r="R2759" t="s">
        <v>8356</v>
      </c>
      <c r="S2759" s="15">
        <f t="shared" si="222"/>
        <v>42573.65662037037</v>
      </c>
      <c r="T2759" s="15">
        <f t="shared" si="223"/>
        <v>42588.65662037037</v>
      </c>
      <c r="U2759">
        <f t="shared" si="224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1"/>
        <v>39</v>
      </c>
      <c r="Q2760" s="11" t="s">
        <v>8320</v>
      </c>
      <c r="R2760" t="s">
        <v>8356</v>
      </c>
      <c r="S2760" s="15">
        <f t="shared" si="222"/>
        <v>42639.441932870366</v>
      </c>
      <c r="T2760" s="15">
        <f t="shared" si="223"/>
        <v>42653.441932870366</v>
      </c>
      <c r="U2760">
        <f t="shared" si="224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21"/>
        <v>52.5</v>
      </c>
      <c r="Q2761" s="11" t="s">
        <v>8320</v>
      </c>
      <c r="R2761" t="s">
        <v>8356</v>
      </c>
      <c r="S2761" s="15">
        <f t="shared" si="222"/>
        <v>42524.36650462963</v>
      </c>
      <c r="T2761" s="15">
        <f t="shared" si="223"/>
        <v>42567.36650462963</v>
      </c>
      <c r="U2761">
        <f t="shared" si="224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0"/>
        <v>0</v>
      </c>
      <c r="P2762">
        <f t="shared" si="221"/>
        <v>0</v>
      </c>
      <c r="Q2762" s="11" t="s">
        <v>8320</v>
      </c>
      <c r="R2762" t="s">
        <v>8356</v>
      </c>
      <c r="S2762" s="15">
        <f t="shared" si="222"/>
        <v>41415.461319444446</v>
      </c>
      <c r="T2762" s="15">
        <f t="shared" si="223"/>
        <v>41445.461319444446</v>
      </c>
      <c r="U2762">
        <f t="shared" si="224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1" t="s">
        <v>8315</v>
      </c>
      <c r="R2783" t="s">
        <v>8316</v>
      </c>
      <c r="S2783" s="15">
        <f t="shared" si="222"/>
        <v>42018.94159722222</v>
      </c>
      <c r="T2783" s="15">
        <f t="shared" si="223"/>
        <v>42047.291666666672</v>
      </c>
      <c r="U2783">
        <f t="shared" si="224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1" t="s">
        <v>8315</v>
      </c>
      <c r="R2784" t="s">
        <v>8316</v>
      </c>
      <c r="S2784" s="15">
        <f t="shared" si="222"/>
        <v>42026.924976851849</v>
      </c>
      <c r="T2784" s="15">
        <f t="shared" si="223"/>
        <v>42052.207638888889</v>
      </c>
      <c r="U2784">
        <f t="shared" si="224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1" t="s">
        <v>8315</v>
      </c>
      <c r="R2785" t="s">
        <v>8316</v>
      </c>
      <c r="S2785" s="15">
        <f t="shared" si="222"/>
        <v>42103.535254629634</v>
      </c>
      <c r="T2785" s="15">
        <f t="shared" si="223"/>
        <v>42117.535254629634</v>
      </c>
      <c r="U2785">
        <f t="shared" si="224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1" t="s">
        <v>8315</v>
      </c>
      <c r="R2786" t="s">
        <v>8316</v>
      </c>
      <c r="S2786" s="15">
        <f t="shared" si="222"/>
        <v>41920.787534722222</v>
      </c>
      <c r="T2786" s="15">
        <f t="shared" si="223"/>
        <v>41941.787534722222</v>
      </c>
      <c r="U2786">
        <f t="shared" si="224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1" t="s">
        <v>8315</v>
      </c>
      <c r="R2787" t="s">
        <v>8316</v>
      </c>
      <c r="S2787" s="15">
        <f t="shared" si="222"/>
        <v>42558.189432870371</v>
      </c>
      <c r="T2787" s="15">
        <f t="shared" si="223"/>
        <v>42587.875</v>
      </c>
      <c r="U2787">
        <f t="shared" si="224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5">
        <f t="shared" si="222"/>
        <v>41815.569212962961</v>
      </c>
      <c r="T2788" s="15">
        <f t="shared" si="223"/>
        <v>41829.569212962961</v>
      </c>
      <c r="U2788">
        <f t="shared" si="224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1" t="s">
        <v>8315</v>
      </c>
      <c r="R2789" t="s">
        <v>8316</v>
      </c>
      <c r="S2789" s="15">
        <f t="shared" si="222"/>
        <v>41808.198518518519</v>
      </c>
      <c r="T2789" s="15">
        <f t="shared" si="223"/>
        <v>41838.198518518519</v>
      </c>
      <c r="U2789">
        <f t="shared" si="224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1" t="s">
        <v>8315</v>
      </c>
      <c r="R2790" t="s">
        <v>8316</v>
      </c>
      <c r="S2790" s="15">
        <f t="shared" si="222"/>
        <v>42550.701886574068</v>
      </c>
      <c r="T2790" s="15">
        <f t="shared" si="223"/>
        <v>42580.701886574068</v>
      </c>
      <c r="U2790">
        <f t="shared" si="224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1" t="s">
        <v>8315</v>
      </c>
      <c r="R2791" t="s">
        <v>8316</v>
      </c>
      <c r="S2791" s="15">
        <f t="shared" si="222"/>
        <v>42056.013124999998</v>
      </c>
      <c r="T2791" s="15">
        <f t="shared" si="223"/>
        <v>42075.166666666672</v>
      </c>
      <c r="U2791">
        <f t="shared" si="224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1" t="s">
        <v>8315</v>
      </c>
      <c r="R2792" t="s">
        <v>8316</v>
      </c>
      <c r="S2792" s="15">
        <f t="shared" si="222"/>
        <v>42016.938692129625</v>
      </c>
      <c r="T2792" s="15">
        <f t="shared" si="223"/>
        <v>42046.938692129625</v>
      </c>
      <c r="U2792">
        <f t="shared" si="224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1" t="s">
        <v>8315</v>
      </c>
      <c r="R2793" t="s">
        <v>8316</v>
      </c>
      <c r="S2793" s="15">
        <f t="shared" si="222"/>
        <v>42591.899988425925</v>
      </c>
      <c r="T2793" s="15">
        <f t="shared" si="223"/>
        <v>42622.166666666672</v>
      </c>
      <c r="U2793">
        <f t="shared" si="224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1" t="s">
        <v>8315</v>
      </c>
      <c r="R2794" t="s">
        <v>8316</v>
      </c>
      <c r="S2794" s="15">
        <f t="shared" si="222"/>
        <v>42183.231006944443</v>
      </c>
      <c r="T2794" s="15">
        <f t="shared" si="223"/>
        <v>42228.231006944443</v>
      </c>
      <c r="U2794">
        <f t="shared" si="224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5">
        <f t="shared" si="222"/>
        <v>42176.419039351851</v>
      </c>
      <c r="T2795" s="15">
        <f t="shared" si="223"/>
        <v>42206.419039351851</v>
      </c>
      <c r="U2795">
        <f t="shared" si="224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5">
        <f t="shared" si="222"/>
        <v>42416.691655092596</v>
      </c>
      <c r="T2796" s="15">
        <f t="shared" si="223"/>
        <v>42432.791666666672</v>
      </c>
      <c r="U2796">
        <f t="shared" si="224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1" t="s">
        <v>8315</v>
      </c>
      <c r="R2797" t="s">
        <v>8316</v>
      </c>
      <c r="S2797" s="15">
        <f t="shared" si="222"/>
        <v>41780.525937500002</v>
      </c>
      <c r="T2797" s="15">
        <f t="shared" si="223"/>
        <v>41796.958333333336</v>
      </c>
      <c r="U2797">
        <f t="shared" si="224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5">
        <f t="shared" si="222"/>
        <v>41795.528101851851</v>
      </c>
      <c r="T2798" s="15">
        <f t="shared" si="223"/>
        <v>41825.528101851851</v>
      </c>
      <c r="U2798">
        <f t="shared" si="224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5">
        <f t="shared" si="222"/>
        <v>41798.94027777778</v>
      </c>
      <c r="T2799" s="15">
        <f t="shared" si="223"/>
        <v>41828.94027777778</v>
      </c>
      <c r="U2799">
        <f t="shared" si="224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5">
        <f t="shared" si="222"/>
        <v>42201.675011574072</v>
      </c>
      <c r="T2800" s="15">
        <f t="shared" si="223"/>
        <v>42216.666666666672</v>
      </c>
      <c r="U2800">
        <f t="shared" si="224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5">
        <f t="shared" si="222"/>
        <v>42507.264699074076</v>
      </c>
      <c r="T2801" s="15">
        <f t="shared" si="223"/>
        <v>42538.666666666672</v>
      </c>
      <c r="U2801">
        <f t="shared" si="224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5">
        <f t="shared" si="222"/>
        <v>41948.552847222221</v>
      </c>
      <c r="T2802" s="15">
        <f t="shared" si="223"/>
        <v>42008.552847222221</v>
      </c>
      <c r="U2802">
        <f t="shared" si="224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5">
        <f t="shared" si="222"/>
        <v>41900.243159722224</v>
      </c>
      <c r="T2803" s="15">
        <f t="shared" si="223"/>
        <v>41922.458333333336</v>
      </c>
      <c r="U2803">
        <f t="shared" si="224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5">
        <f t="shared" si="222"/>
        <v>42192.64707175926</v>
      </c>
      <c r="T2804" s="15">
        <f t="shared" si="223"/>
        <v>42222.64707175926</v>
      </c>
      <c r="U2804">
        <f t="shared" si="224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1" t="s">
        <v>8315</v>
      </c>
      <c r="R2805" t="s">
        <v>8316</v>
      </c>
      <c r="S2805" s="15">
        <f t="shared" si="222"/>
        <v>42158.065694444449</v>
      </c>
      <c r="T2805" s="15">
        <f t="shared" si="223"/>
        <v>42201</v>
      </c>
      <c r="U2805">
        <f t="shared" si="224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5">
        <f t="shared" si="222"/>
        <v>41881.453587962962</v>
      </c>
      <c r="T2806" s="15">
        <f t="shared" si="223"/>
        <v>41911.453587962962</v>
      </c>
      <c r="U2806">
        <f t="shared" si="224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5">
        <f t="shared" si="222"/>
        <v>42213.505474537036</v>
      </c>
      <c r="T2807" s="15">
        <f t="shared" si="223"/>
        <v>42238.505474537036</v>
      </c>
      <c r="U2807">
        <f t="shared" si="224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5">
        <f t="shared" si="222"/>
        <v>42185.267245370371</v>
      </c>
      <c r="T2808" s="15">
        <f t="shared" si="223"/>
        <v>42221.458333333328</v>
      </c>
      <c r="U2808">
        <f t="shared" si="224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1" t="s">
        <v>8315</v>
      </c>
      <c r="R2809" t="s">
        <v>8316</v>
      </c>
      <c r="S2809" s="15">
        <f t="shared" si="222"/>
        <v>42154.873124999998</v>
      </c>
      <c r="T2809" s="15">
        <f t="shared" si="223"/>
        <v>42184.873124999998</v>
      </c>
      <c r="U2809">
        <f t="shared" si="224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1" t="s">
        <v>8315</v>
      </c>
      <c r="R2810" t="s">
        <v>8316</v>
      </c>
      <c r="S2810" s="15">
        <f t="shared" si="222"/>
        <v>42208.84646990741</v>
      </c>
      <c r="T2810" s="15">
        <f t="shared" si="223"/>
        <v>42238.84646990741</v>
      </c>
      <c r="U2810">
        <f t="shared" si="224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1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24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1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24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1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24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5">ROUND(E2818/D2818*100,0)</f>
        <v>142</v>
      </c>
      <c r="P2818">
        <f t="shared" si="221"/>
        <v>25.13</v>
      </c>
      <c r="Q2818" s="11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5"/>
        <v>130</v>
      </c>
      <c r="P2819">
        <f t="shared" ref="P2819:P2882" si="226">IFERROR(ROUND(E2819/L2819,2),0)</f>
        <v>23.64</v>
      </c>
      <c r="Q2819" s="11" t="s">
        <v>8315</v>
      </c>
      <c r="R2819" t="s">
        <v>8316</v>
      </c>
      <c r="S2819" s="15">
        <f t="shared" ref="S2819:S2882" si="227">(((J2819/60)/60)/24)+DATE(1970,1,1)</f>
        <v>42023.634976851856</v>
      </c>
      <c r="T2819" s="15">
        <f t="shared" ref="T2819:T2882" si="228">(((I2819/60)/60)/24+DATE(1970,1,1))</f>
        <v>42063.634976851856</v>
      </c>
      <c r="U2819">
        <f t="shared" ref="U2819:U2882" si="229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5"/>
        <v>106</v>
      </c>
      <c r="P2820">
        <f t="shared" si="226"/>
        <v>103.95</v>
      </c>
      <c r="Q2820" s="11" t="s">
        <v>8315</v>
      </c>
      <c r="R2820" t="s">
        <v>8316</v>
      </c>
      <c r="S2820" s="15">
        <f t="shared" si="227"/>
        <v>42250.598217592589</v>
      </c>
      <c r="T2820" s="15">
        <f t="shared" si="228"/>
        <v>42270.598217592589</v>
      </c>
      <c r="U2820">
        <f t="shared" si="229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5"/>
        <v>105</v>
      </c>
      <c r="P2821">
        <f t="shared" si="226"/>
        <v>50.38</v>
      </c>
      <c r="Q2821" s="11" t="s">
        <v>8315</v>
      </c>
      <c r="R2821" t="s">
        <v>8316</v>
      </c>
      <c r="S2821" s="15">
        <f t="shared" si="227"/>
        <v>42139.525567129633</v>
      </c>
      <c r="T2821" s="15">
        <f t="shared" si="228"/>
        <v>42169.525567129633</v>
      </c>
      <c r="U2821">
        <f t="shared" si="229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5"/>
        <v>136</v>
      </c>
      <c r="P2822">
        <f t="shared" si="226"/>
        <v>13.6</v>
      </c>
      <c r="Q2822" s="11" t="s">
        <v>8315</v>
      </c>
      <c r="R2822" t="s">
        <v>8316</v>
      </c>
      <c r="S2822" s="15">
        <f t="shared" si="227"/>
        <v>42401.610983796301</v>
      </c>
      <c r="T2822" s="15">
        <f t="shared" si="228"/>
        <v>42426</v>
      </c>
      <c r="U2822">
        <f t="shared" si="229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5"/>
        <v>100</v>
      </c>
      <c r="P2823">
        <f t="shared" si="226"/>
        <v>28.57</v>
      </c>
      <c r="Q2823" s="11" t="s">
        <v>8315</v>
      </c>
      <c r="R2823" t="s">
        <v>8316</v>
      </c>
      <c r="S2823" s="15">
        <f t="shared" si="227"/>
        <v>41875.922858796301</v>
      </c>
      <c r="T2823" s="15">
        <f t="shared" si="228"/>
        <v>41905.922858796301</v>
      </c>
      <c r="U2823">
        <f t="shared" si="229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6"/>
        <v>63.83</v>
      </c>
      <c r="Q2824" s="11" t="s">
        <v>8315</v>
      </c>
      <c r="R2824" t="s">
        <v>8316</v>
      </c>
      <c r="S2824" s="15">
        <f t="shared" si="227"/>
        <v>42060.683935185181</v>
      </c>
      <c r="T2824" s="15">
        <f t="shared" si="228"/>
        <v>42090.642268518524</v>
      </c>
      <c r="U2824">
        <f t="shared" si="229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5"/>
        <v>124</v>
      </c>
      <c r="P2825">
        <f t="shared" si="226"/>
        <v>8.86</v>
      </c>
      <c r="Q2825" s="11" t="s">
        <v>8315</v>
      </c>
      <c r="R2825" t="s">
        <v>8316</v>
      </c>
      <c r="S2825" s="15">
        <f t="shared" si="227"/>
        <v>42067.011643518519</v>
      </c>
      <c r="T2825" s="15">
        <f t="shared" si="228"/>
        <v>42094.957638888889</v>
      </c>
      <c r="U2825">
        <f t="shared" si="229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6"/>
        <v>50.67</v>
      </c>
      <c r="Q2826" s="11" t="s">
        <v>8315</v>
      </c>
      <c r="R2826" t="s">
        <v>8316</v>
      </c>
      <c r="S2826" s="15">
        <f t="shared" si="227"/>
        <v>42136.270787037036</v>
      </c>
      <c r="T2826" s="15">
        <f t="shared" si="228"/>
        <v>42168.071527777778</v>
      </c>
      <c r="U2826">
        <f t="shared" si="229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1" t="s">
        <v>8315</v>
      </c>
      <c r="R2827" t="s">
        <v>8316</v>
      </c>
      <c r="S2827" s="15">
        <f t="shared" si="227"/>
        <v>42312.792662037042</v>
      </c>
      <c r="T2827" s="15">
        <f t="shared" si="228"/>
        <v>42342.792662037042</v>
      </c>
      <c r="U2827">
        <f t="shared" si="229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1" t="s">
        <v>8315</v>
      </c>
      <c r="R2828" t="s">
        <v>8316</v>
      </c>
      <c r="S2828" s="15">
        <f t="shared" si="227"/>
        <v>42171.034861111111</v>
      </c>
      <c r="T2828" s="15">
        <f t="shared" si="228"/>
        <v>42195.291666666672</v>
      </c>
      <c r="U2828">
        <f t="shared" si="229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1" t="s">
        <v>8315</v>
      </c>
      <c r="R2829" t="s">
        <v>8316</v>
      </c>
      <c r="S2829" s="15">
        <f t="shared" si="227"/>
        <v>42494.683634259258</v>
      </c>
      <c r="T2829" s="15">
        <f t="shared" si="228"/>
        <v>42524.6875</v>
      </c>
      <c r="U2829">
        <f t="shared" si="229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1" t="s">
        <v>8315</v>
      </c>
      <c r="R2830" t="s">
        <v>8316</v>
      </c>
      <c r="S2830" s="15">
        <f t="shared" si="227"/>
        <v>42254.264687499999</v>
      </c>
      <c r="T2830" s="15">
        <f t="shared" si="228"/>
        <v>42279.958333333328</v>
      </c>
      <c r="U2830">
        <f t="shared" si="229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1" t="s">
        <v>8315</v>
      </c>
      <c r="R2831" t="s">
        <v>8316</v>
      </c>
      <c r="S2831" s="15">
        <f t="shared" si="227"/>
        <v>42495.434236111112</v>
      </c>
      <c r="T2831" s="15">
        <f t="shared" si="228"/>
        <v>42523.434236111112</v>
      </c>
      <c r="U2831">
        <f t="shared" si="229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1" t="s">
        <v>8315</v>
      </c>
      <c r="R2832" t="s">
        <v>8316</v>
      </c>
      <c r="S2832" s="15">
        <f t="shared" si="227"/>
        <v>41758.839675925927</v>
      </c>
      <c r="T2832" s="15">
        <f t="shared" si="228"/>
        <v>41771.165972222225</v>
      </c>
      <c r="U2832">
        <f t="shared" si="229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1" t="s">
        <v>8315</v>
      </c>
      <c r="R2833" t="s">
        <v>8316</v>
      </c>
      <c r="S2833" s="15">
        <f t="shared" si="227"/>
        <v>42171.824884259258</v>
      </c>
      <c r="T2833" s="15">
        <f t="shared" si="228"/>
        <v>42201.824884259258</v>
      </c>
      <c r="U2833">
        <f t="shared" si="229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1" t="s">
        <v>8315</v>
      </c>
      <c r="R2834" t="s">
        <v>8316</v>
      </c>
      <c r="S2834" s="15">
        <f t="shared" si="227"/>
        <v>41938.709421296298</v>
      </c>
      <c r="T2834" s="15">
        <f t="shared" si="228"/>
        <v>41966.916666666672</v>
      </c>
      <c r="U2834">
        <f t="shared" si="229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1" t="s">
        <v>8315</v>
      </c>
      <c r="R2835" t="s">
        <v>8316</v>
      </c>
      <c r="S2835" s="15">
        <f t="shared" si="227"/>
        <v>42268.127696759257</v>
      </c>
      <c r="T2835" s="15">
        <f t="shared" si="228"/>
        <v>42288.083333333328</v>
      </c>
      <c r="U2835">
        <f t="shared" si="229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1" t="s">
        <v>8315</v>
      </c>
      <c r="R2836" t="s">
        <v>8316</v>
      </c>
      <c r="S2836" s="15">
        <f t="shared" si="227"/>
        <v>42019.959837962961</v>
      </c>
      <c r="T2836" s="15">
        <f t="shared" si="228"/>
        <v>42034.959837962961</v>
      </c>
      <c r="U2836">
        <f t="shared" si="229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1" t="s">
        <v>8315</v>
      </c>
      <c r="R2837" t="s">
        <v>8316</v>
      </c>
      <c r="S2837" s="15">
        <f t="shared" si="227"/>
        <v>42313.703900462962</v>
      </c>
      <c r="T2837" s="15">
        <f t="shared" si="228"/>
        <v>42343</v>
      </c>
      <c r="U2837">
        <f t="shared" si="229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1" t="s">
        <v>8315</v>
      </c>
      <c r="R2838" t="s">
        <v>8316</v>
      </c>
      <c r="S2838" s="15">
        <f t="shared" si="227"/>
        <v>42746.261782407411</v>
      </c>
      <c r="T2838" s="15">
        <f t="shared" si="228"/>
        <v>42784.207638888889</v>
      </c>
      <c r="U2838">
        <f t="shared" si="229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1" t="s">
        <v>8315</v>
      </c>
      <c r="R2839" t="s">
        <v>8316</v>
      </c>
      <c r="S2839" s="15">
        <f t="shared" si="227"/>
        <v>42307.908379629633</v>
      </c>
      <c r="T2839" s="15">
        <f t="shared" si="228"/>
        <v>42347.950046296297</v>
      </c>
      <c r="U2839">
        <f t="shared" si="229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1" t="s">
        <v>8315</v>
      </c>
      <c r="R2840" t="s">
        <v>8316</v>
      </c>
      <c r="S2840" s="15">
        <f t="shared" si="227"/>
        <v>41842.607592592591</v>
      </c>
      <c r="T2840" s="15">
        <f t="shared" si="228"/>
        <v>41864.916666666664</v>
      </c>
      <c r="U2840">
        <f t="shared" si="229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1" t="s">
        <v>8315</v>
      </c>
      <c r="R2841" t="s">
        <v>8316</v>
      </c>
      <c r="S2841" s="15">
        <f t="shared" si="227"/>
        <v>41853.240208333329</v>
      </c>
      <c r="T2841" s="15">
        <f t="shared" si="228"/>
        <v>41876.207638888889</v>
      </c>
      <c r="U2841">
        <f t="shared" si="229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1" t="s">
        <v>8315</v>
      </c>
      <c r="R2842" t="s">
        <v>8316</v>
      </c>
      <c r="S2842" s="15">
        <f t="shared" si="227"/>
        <v>42060.035636574074</v>
      </c>
      <c r="T2842" s="15">
        <f t="shared" si="228"/>
        <v>42081.708333333328</v>
      </c>
      <c r="U2842">
        <f t="shared" si="229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15">
        <f t="shared" si="227"/>
        <v>42291.739548611105</v>
      </c>
      <c r="T2843" s="15">
        <f t="shared" si="228"/>
        <v>42351.781215277777</v>
      </c>
      <c r="U2843">
        <f t="shared" si="229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8315</v>
      </c>
      <c r="R2844" t="s">
        <v>8316</v>
      </c>
      <c r="S2844" s="15">
        <f t="shared" si="227"/>
        <v>41784.952488425923</v>
      </c>
      <c r="T2844" s="15">
        <f t="shared" si="228"/>
        <v>41811.458333333336</v>
      </c>
      <c r="U2844">
        <f t="shared" si="229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8315</v>
      </c>
      <c r="R2845" t="s">
        <v>8316</v>
      </c>
      <c r="S2845" s="15">
        <f t="shared" si="227"/>
        <v>42492.737847222219</v>
      </c>
      <c r="T2845" s="15">
        <f t="shared" si="228"/>
        <v>42534.166666666672</v>
      </c>
      <c r="U2845">
        <f t="shared" si="229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9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5">
        <f t="shared" si="227"/>
        <v>42103.016585648147</v>
      </c>
      <c r="T2847" s="15">
        <f t="shared" si="228"/>
        <v>42163.016585648147</v>
      </c>
      <c r="U2847">
        <f t="shared" si="229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8315</v>
      </c>
      <c r="R2848" t="s">
        <v>8316</v>
      </c>
      <c r="S2848" s="15">
        <f t="shared" si="227"/>
        <v>42108.692060185189</v>
      </c>
      <c r="T2848" s="15">
        <f t="shared" si="228"/>
        <v>42153.692060185189</v>
      </c>
      <c r="U2848">
        <f t="shared" si="229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8315</v>
      </c>
      <c r="R2849" t="s">
        <v>8316</v>
      </c>
      <c r="S2849" s="15">
        <f t="shared" si="227"/>
        <v>42453.806307870371</v>
      </c>
      <c r="T2849" s="15">
        <f t="shared" si="228"/>
        <v>42513.806307870371</v>
      </c>
      <c r="U2849">
        <f t="shared" si="229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5">
        <f t="shared" si="227"/>
        <v>42123.648831018523</v>
      </c>
      <c r="T2850" s="15">
        <f t="shared" si="228"/>
        <v>42153.648831018523</v>
      </c>
      <c r="U2850">
        <f t="shared" si="229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5">
        <f t="shared" si="227"/>
        <v>41858.007071759261</v>
      </c>
      <c r="T2852" s="15">
        <f t="shared" si="228"/>
        <v>41888.007071759261</v>
      </c>
      <c r="U2852">
        <f t="shared" si="229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5">
        <f t="shared" si="227"/>
        <v>41781.045173611114</v>
      </c>
      <c r="T2854" s="15">
        <f t="shared" si="228"/>
        <v>41811.045173611114</v>
      </c>
      <c r="U2854">
        <f t="shared" si="229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5">
        <f t="shared" si="227"/>
        <v>42370.007766203707</v>
      </c>
      <c r="T2857" s="15">
        <f t="shared" si="228"/>
        <v>42398.981944444444</v>
      </c>
      <c r="U2857">
        <f t="shared" si="229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5">
        <f t="shared" si="227"/>
        <v>42165.037581018521</v>
      </c>
      <c r="T2858" s="15">
        <f t="shared" si="228"/>
        <v>42224.898611111115</v>
      </c>
      <c r="U2858">
        <f t="shared" si="229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5">
        <f t="shared" si="227"/>
        <v>42480.800648148142</v>
      </c>
      <c r="T2862" s="15">
        <f t="shared" si="228"/>
        <v>42540.800648148142</v>
      </c>
      <c r="U2862">
        <f t="shared" si="229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5">
        <f t="shared" si="227"/>
        <v>41784.789687500001</v>
      </c>
      <c r="T2864" s="15">
        <f t="shared" si="228"/>
        <v>41814.789687500001</v>
      </c>
      <c r="U2864">
        <f t="shared" si="229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5">
        <f t="shared" si="227"/>
        <v>41831.675034722226</v>
      </c>
      <c r="T2865" s="15">
        <f t="shared" si="228"/>
        <v>41891.675034722226</v>
      </c>
      <c r="U2865">
        <f t="shared" si="229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8316</v>
      </c>
      <c r="S2867" s="15">
        <f t="shared" si="227"/>
        <v>41950.114108796297</v>
      </c>
      <c r="T2867" s="15">
        <f t="shared" si="228"/>
        <v>42010.114108796297</v>
      </c>
      <c r="U2867">
        <f t="shared" si="229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5">
        <f t="shared" si="227"/>
        <v>42627.955104166671</v>
      </c>
      <c r="T2868" s="15">
        <f t="shared" si="228"/>
        <v>42657.916666666672</v>
      </c>
      <c r="U2868">
        <f t="shared" si="229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5">
        <f t="shared" si="227"/>
        <v>42531.195277777777</v>
      </c>
      <c r="T2869" s="15">
        <f t="shared" si="228"/>
        <v>42555.166666666672</v>
      </c>
      <c r="U2869">
        <f t="shared" si="229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5">
        <f t="shared" si="227"/>
        <v>42618.827013888891</v>
      </c>
      <c r="T2870" s="15">
        <f t="shared" si="228"/>
        <v>42648.827013888891</v>
      </c>
      <c r="U2870">
        <f t="shared" si="229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5">
        <f t="shared" si="227"/>
        <v>42540.593530092592</v>
      </c>
      <c r="T2871" s="15">
        <f t="shared" si="228"/>
        <v>42570.593530092592</v>
      </c>
      <c r="U2871">
        <f t="shared" si="229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5">
        <f t="shared" si="227"/>
        <v>41746.189409722225</v>
      </c>
      <c r="T2872" s="15">
        <f t="shared" si="228"/>
        <v>41776.189409722225</v>
      </c>
      <c r="U2872">
        <f t="shared" si="229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5">
        <f t="shared" si="227"/>
        <v>41974.738576388889</v>
      </c>
      <c r="T2873" s="15">
        <f t="shared" si="228"/>
        <v>41994.738576388889</v>
      </c>
      <c r="U2873">
        <f t="shared" si="229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8315</v>
      </c>
      <c r="R2874" t="s">
        <v>8316</v>
      </c>
      <c r="S2874" s="15">
        <f t="shared" si="227"/>
        <v>42115.11618055556</v>
      </c>
      <c r="T2874" s="15">
        <f t="shared" si="228"/>
        <v>42175.11618055556</v>
      </c>
      <c r="U2874">
        <f t="shared" si="229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30">ROUND(E2882/D2882*100,0)</f>
        <v>23</v>
      </c>
      <c r="P2882">
        <f t="shared" si="226"/>
        <v>96.55</v>
      </c>
      <c r="Q2882" s="11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0"/>
        <v>0</v>
      </c>
      <c r="P2883">
        <f t="shared" ref="P2883:P2946" si="231">IFERROR(ROUND(E2883/L2883,2),0)</f>
        <v>0</v>
      </c>
      <c r="Q2883" s="11" t="s">
        <v>8315</v>
      </c>
      <c r="R2883" t="s">
        <v>8316</v>
      </c>
      <c r="S2883" s="15">
        <f t="shared" ref="S2883:S2946" si="232">(((J2883/60)/60)/24)+DATE(1970,1,1)</f>
        <v>41916.597638888888</v>
      </c>
      <c r="T2883" s="15">
        <f t="shared" ref="T2883:T2946" si="233">(((I2883/60)/60)/24+DATE(1970,1,1))</f>
        <v>41976.639305555553</v>
      </c>
      <c r="U2883">
        <f t="shared" ref="U2883:U2946" si="234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11" t="s">
        <v>8315</v>
      </c>
      <c r="R2884" t="s">
        <v>8316</v>
      </c>
      <c r="S2884" s="15">
        <f t="shared" si="232"/>
        <v>42461.596273148149</v>
      </c>
      <c r="T2884" s="15">
        <f t="shared" si="233"/>
        <v>42491.596273148149</v>
      </c>
      <c r="U2884">
        <f t="shared" si="234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11" t="s">
        <v>8315</v>
      </c>
      <c r="R2885" t="s">
        <v>8316</v>
      </c>
      <c r="S2885" s="15">
        <f t="shared" si="232"/>
        <v>42370.90320601852</v>
      </c>
      <c r="T2885" s="15">
        <f t="shared" si="233"/>
        <v>42406.207638888889</v>
      </c>
      <c r="U2885">
        <f t="shared" si="234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11" t="s">
        <v>8315</v>
      </c>
      <c r="R2886" t="s">
        <v>8316</v>
      </c>
      <c r="S2886" s="15">
        <f t="shared" si="232"/>
        <v>41948.727256944447</v>
      </c>
      <c r="T2886" s="15">
        <f t="shared" si="233"/>
        <v>41978.727256944447</v>
      </c>
      <c r="U2886">
        <f t="shared" si="234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11" t="s">
        <v>8315</v>
      </c>
      <c r="R2887" t="s">
        <v>8316</v>
      </c>
      <c r="S2887" s="15">
        <f t="shared" si="232"/>
        <v>42047.07640046296</v>
      </c>
      <c r="T2887" s="15">
        <f t="shared" si="233"/>
        <v>42077.034733796296</v>
      </c>
      <c r="U2887">
        <f t="shared" si="234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11" t="s">
        <v>8315</v>
      </c>
      <c r="R2888" t="s">
        <v>8316</v>
      </c>
      <c r="S2888" s="15">
        <f t="shared" si="232"/>
        <v>42261.632916666669</v>
      </c>
      <c r="T2888" s="15">
        <f t="shared" si="233"/>
        <v>42266.165972222225</v>
      </c>
      <c r="U2888">
        <f t="shared" si="234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11" t="s">
        <v>8315</v>
      </c>
      <c r="R2889" t="s">
        <v>8316</v>
      </c>
      <c r="S2889" s="15">
        <f t="shared" si="232"/>
        <v>41985.427361111113</v>
      </c>
      <c r="T2889" s="15">
        <f t="shared" si="233"/>
        <v>42015.427361111113</v>
      </c>
      <c r="U2889">
        <f t="shared" si="234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11" t="s">
        <v>8315</v>
      </c>
      <c r="R2890" t="s">
        <v>8316</v>
      </c>
      <c r="S2890" s="15">
        <f t="shared" si="232"/>
        <v>41922.535185185188</v>
      </c>
      <c r="T2890" s="15">
        <f t="shared" si="233"/>
        <v>41930.207638888889</v>
      </c>
      <c r="U2890">
        <f t="shared" si="234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5">ROUND(E2946/D2946*100,0)</f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5"/>
        <v>0</v>
      </c>
      <c r="P2947">
        <f t="shared" ref="P2947:P3010" si="236">IFERROR(ROUND(E2947/L2947,2),0)</f>
        <v>0</v>
      </c>
      <c r="Q2947" s="11" t="s">
        <v>8315</v>
      </c>
      <c r="R2947" t="s">
        <v>8355</v>
      </c>
      <c r="S2947" s="15">
        <f t="shared" ref="S2947:S3010" si="237">(((J2947/60)/60)/24)+DATE(1970,1,1)</f>
        <v>42118.139583333337</v>
      </c>
      <c r="T2947" s="15">
        <f t="shared" ref="T2947:T3010" si="238">(((I2947/60)/60)/24+DATE(1970,1,1))</f>
        <v>42148.139583333337</v>
      </c>
      <c r="U2947">
        <f t="shared" ref="U2947:U3010" si="239">YEAR(S2947)</f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5"/>
        <v>0</v>
      </c>
      <c r="P2948">
        <f t="shared" si="236"/>
        <v>1</v>
      </c>
      <c r="Q2948" s="11" t="s">
        <v>8315</v>
      </c>
      <c r="R2948" t="s">
        <v>8355</v>
      </c>
      <c r="S2948" s="15">
        <f t="shared" si="237"/>
        <v>42567.531157407408</v>
      </c>
      <c r="T2948" s="15">
        <f t="shared" si="238"/>
        <v>42597.531157407408</v>
      </c>
      <c r="U2948">
        <f t="shared" si="239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5"/>
        <v>4</v>
      </c>
      <c r="P2949">
        <f t="shared" si="236"/>
        <v>82.46</v>
      </c>
      <c r="Q2949" s="11" t="s">
        <v>8315</v>
      </c>
      <c r="R2949" t="s">
        <v>8355</v>
      </c>
      <c r="S2949" s="15">
        <f t="shared" si="237"/>
        <v>42649.562118055561</v>
      </c>
      <c r="T2949" s="15">
        <f t="shared" si="238"/>
        <v>42698.715972222228</v>
      </c>
      <c r="U2949">
        <f t="shared" si="239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6"/>
        <v>2.67</v>
      </c>
      <c r="Q2950" s="11" t="s">
        <v>8315</v>
      </c>
      <c r="R2950" t="s">
        <v>8355</v>
      </c>
      <c r="S2950" s="15">
        <f t="shared" si="237"/>
        <v>42097.649224537032</v>
      </c>
      <c r="T2950" s="15">
        <f t="shared" si="238"/>
        <v>42157.649224537032</v>
      </c>
      <c r="U2950">
        <f t="shared" si="239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6"/>
        <v>12.5</v>
      </c>
      <c r="Q2951" s="11" t="s">
        <v>8315</v>
      </c>
      <c r="R2951" t="s">
        <v>8355</v>
      </c>
      <c r="S2951" s="15">
        <f t="shared" si="237"/>
        <v>42297.823113425926</v>
      </c>
      <c r="T2951" s="15">
        <f t="shared" si="238"/>
        <v>42327.864780092597</v>
      </c>
      <c r="U2951">
        <f t="shared" si="239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6"/>
        <v>0</v>
      </c>
      <c r="Q2952" s="11" t="s">
        <v>8315</v>
      </c>
      <c r="R2952" t="s">
        <v>8355</v>
      </c>
      <c r="S2952" s="15">
        <f t="shared" si="237"/>
        <v>42362.36518518519</v>
      </c>
      <c r="T2952" s="15">
        <f t="shared" si="238"/>
        <v>42392.36518518519</v>
      </c>
      <c r="U2952">
        <f t="shared" si="239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6"/>
        <v>18.899999999999999</v>
      </c>
      <c r="Q2953" s="11" t="s">
        <v>8315</v>
      </c>
      <c r="R2953" t="s">
        <v>8355</v>
      </c>
      <c r="S2953" s="15">
        <f t="shared" si="237"/>
        <v>41872.802928240737</v>
      </c>
      <c r="T2953" s="15">
        <f t="shared" si="238"/>
        <v>41917.802928240737</v>
      </c>
      <c r="U2953">
        <f t="shared" si="239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6"/>
        <v>200.63</v>
      </c>
      <c r="Q2954" s="11" t="s">
        <v>8315</v>
      </c>
      <c r="R2954" t="s">
        <v>8355</v>
      </c>
      <c r="S2954" s="15">
        <f t="shared" si="237"/>
        <v>42628.690266203703</v>
      </c>
      <c r="T2954" s="15">
        <f t="shared" si="238"/>
        <v>42660.166666666672</v>
      </c>
      <c r="U2954">
        <f t="shared" si="239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1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9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1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9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1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9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1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9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1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9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1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9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1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9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1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9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1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9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1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9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1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9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1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9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1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9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1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9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1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9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1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9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1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9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1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9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1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9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1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9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0">ROUND(E3010/D3010*100,0)</f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0"/>
        <v>120</v>
      </c>
      <c r="P3011">
        <f t="shared" ref="P3011:P3074" si="241">IFERROR(ROUND(E3011/L3011,2),0)</f>
        <v>233.9</v>
      </c>
      <c r="Q3011" s="11" t="s">
        <v>8315</v>
      </c>
      <c r="R3011" t="s">
        <v>8355</v>
      </c>
      <c r="S3011" s="15">
        <f t="shared" ref="S3011:S3074" si="242">(((J3011/60)/60)/24)+DATE(1970,1,1)</f>
        <v>41939.569907407407</v>
      </c>
      <c r="T3011" s="15">
        <f t="shared" ref="T3011:T3074" si="243">(((I3011/60)/60)/24+DATE(1970,1,1))</f>
        <v>41969.611574074079</v>
      </c>
      <c r="U3011">
        <f t="shared" ref="U3011:U3074" si="244">YEAR(S3011)</f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0"/>
        <v>158</v>
      </c>
      <c r="P3012">
        <f t="shared" si="241"/>
        <v>158</v>
      </c>
      <c r="Q3012" s="11" t="s">
        <v>8315</v>
      </c>
      <c r="R3012" t="s">
        <v>8355</v>
      </c>
      <c r="S3012" s="15">
        <f t="shared" si="242"/>
        <v>41996.832395833335</v>
      </c>
      <c r="T3012" s="15">
        <f t="shared" si="243"/>
        <v>42056.832395833335</v>
      </c>
      <c r="U3012">
        <f t="shared" si="244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41"/>
        <v>14.84</v>
      </c>
      <c r="Q3013" s="11" t="s">
        <v>8315</v>
      </c>
      <c r="R3013" t="s">
        <v>8355</v>
      </c>
      <c r="S3013" s="15">
        <f t="shared" si="242"/>
        <v>42334.468935185185</v>
      </c>
      <c r="T3013" s="15">
        <f t="shared" si="243"/>
        <v>42361.957638888889</v>
      </c>
      <c r="U3013">
        <f t="shared" si="244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41"/>
        <v>85.18</v>
      </c>
      <c r="Q3014" s="11" t="s">
        <v>8315</v>
      </c>
      <c r="R3014" t="s">
        <v>8355</v>
      </c>
      <c r="S3014" s="15">
        <f t="shared" si="242"/>
        <v>42024.702893518523</v>
      </c>
      <c r="T3014" s="15">
        <f t="shared" si="243"/>
        <v>42045.702893518523</v>
      </c>
      <c r="U3014">
        <f t="shared" si="244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41"/>
        <v>146.69</v>
      </c>
      <c r="Q3015" s="11" t="s">
        <v>8315</v>
      </c>
      <c r="R3015" t="s">
        <v>8355</v>
      </c>
      <c r="S3015" s="15">
        <f t="shared" si="242"/>
        <v>42146.836215277777</v>
      </c>
      <c r="T3015" s="15">
        <f t="shared" si="243"/>
        <v>42176.836215277777</v>
      </c>
      <c r="U3015">
        <f t="shared" si="244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1"/>
        <v>50.76</v>
      </c>
      <c r="Q3016" s="11" t="s">
        <v>8315</v>
      </c>
      <c r="R3016" t="s">
        <v>8355</v>
      </c>
      <c r="S3016" s="15">
        <f t="shared" si="242"/>
        <v>41920.123611111114</v>
      </c>
      <c r="T3016" s="15">
        <f t="shared" si="243"/>
        <v>41948.208333333336</v>
      </c>
      <c r="U3016">
        <f t="shared" si="244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1"/>
        <v>87.7</v>
      </c>
      <c r="Q3017" s="11" t="s">
        <v>8315</v>
      </c>
      <c r="R3017" t="s">
        <v>8355</v>
      </c>
      <c r="S3017" s="15">
        <f t="shared" si="242"/>
        <v>41785.72729166667</v>
      </c>
      <c r="T3017" s="15">
        <f t="shared" si="243"/>
        <v>41801.166666666664</v>
      </c>
      <c r="U3017">
        <f t="shared" si="244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1"/>
        <v>242.28</v>
      </c>
      <c r="Q3018" s="11" t="s">
        <v>8315</v>
      </c>
      <c r="R3018" t="s">
        <v>8355</v>
      </c>
      <c r="S3018" s="15">
        <f t="shared" si="242"/>
        <v>41778.548055555555</v>
      </c>
      <c r="T3018" s="15">
        <f t="shared" si="243"/>
        <v>41838.548055555555</v>
      </c>
      <c r="U3018">
        <f t="shared" si="244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5">ROUND(E3074/D3074*100,0)</f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5"/>
        <v>0</v>
      </c>
      <c r="P3075">
        <f t="shared" ref="P3075:P3138" si="246">IFERROR(ROUND(E3075/L3075,2),0)</f>
        <v>92.14</v>
      </c>
      <c r="Q3075" s="11" t="s">
        <v>8315</v>
      </c>
      <c r="R3075" t="s">
        <v>8355</v>
      </c>
      <c r="S3075" s="15">
        <f t="shared" ref="S3075:S3138" si="247">(((J3075/60)/60)/24)+DATE(1970,1,1)</f>
        <v>42111.684027777781</v>
      </c>
      <c r="T3075" s="15">
        <f t="shared" ref="T3075:T3138" si="248">(((I3075/60)/60)/24+DATE(1970,1,1))</f>
        <v>42169.804861111115</v>
      </c>
      <c r="U3075">
        <f t="shared" ref="U3075:U3138" si="249">YEAR(S3075)</f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s="11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  <c r="U3076">
        <f t="shared" si="249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s="11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  <c r="U3077">
        <f t="shared" si="249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s="11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  <c r="U3078">
        <f t="shared" si="249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s="11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  <c r="U3079">
        <f t="shared" si="249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s="11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  <c r="U3080">
        <f t="shared" si="249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s="11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  <c r="U3081">
        <f t="shared" si="249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s="11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  <c r="U3082">
        <f t="shared" si="249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0">ROUND(E3138/D3138*100,0)</f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ref="P3139:P3202" si="251">IFERROR(ROUND(E3139/L3139,2),0)</f>
        <v>50</v>
      </c>
      <c r="Q3139" s="11" t="s">
        <v>8315</v>
      </c>
      <c r="R3139" t="s">
        <v>8316</v>
      </c>
      <c r="S3139" s="15">
        <f t="shared" ref="S3139:S3202" si="252">(((J3139/60)/60)/24)+DATE(1970,1,1)</f>
        <v>42807.885057870371</v>
      </c>
      <c r="T3139" s="15">
        <f t="shared" ref="T3139:T3202" si="253">(((I3139/60)/60)/24+DATE(1970,1,1))</f>
        <v>42858.8</v>
      </c>
      <c r="U3139">
        <f t="shared" ref="U3139:U3202" si="254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>
        <f t="shared" si="251"/>
        <v>0</v>
      </c>
      <c r="Q3140" s="11" t="s">
        <v>8315</v>
      </c>
      <c r="R3140" t="s">
        <v>8316</v>
      </c>
      <c r="S3140" s="15">
        <f t="shared" si="252"/>
        <v>42809.645914351851</v>
      </c>
      <c r="T3140" s="15">
        <f t="shared" si="253"/>
        <v>42828.645914351851</v>
      </c>
      <c r="U3140">
        <f t="shared" si="254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s="11" t="s">
        <v>8315</v>
      </c>
      <c r="R3141" t="s">
        <v>8316</v>
      </c>
      <c r="S3141" s="15">
        <f t="shared" si="252"/>
        <v>42785.270370370374</v>
      </c>
      <c r="T3141" s="15">
        <f t="shared" si="253"/>
        <v>42819.189583333333</v>
      </c>
      <c r="U3141">
        <f t="shared" si="254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s="11" t="s">
        <v>8315</v>
      </c>
      <c r="R3142" t="s">
        <v>8316</v>
      </c>
      <c r="S3142" s="15">
        <f t="shared" si="252"/>
        <v>42802.718784722223</v>
      </c>
      <c r="T3142" s="15">
        <f t="shared" si="253"/>
        <v>42832.677118055552</v>
      </c>
      <c r="U3142">
        <f t="shared" si="254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s="11" t="s">
        <v>8315</v>
      </c>
      <c r="R3143" t="s">
        <v>8316</v>
      </c>
      <c r="S3143" s="15">
        <f t="shared" si="252"/>
        <v>42800.753333333334</v>
      </c>
      <c r="T3143" s="15">
        <f t="shared" si="253"/>
        <v>42841.833333333328</v>
      </c>
      <c r="U3143">
        <f t="shared" si="254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1"/>
        <v>15</v>
      </c>
      <c r="Q3144" s="11" t="s">
        <v>8315</v>
      </c>
      <c r="R3144" t="s">
        <v>8316</v>
      </c>
      <c r="S3144" s="15">
        <f t="shared" si="252"/>
        <v>42783.513182870374</v>
      </c>
      <c r="T3144" s="15">
        <f t="shared" si="253"/>
        <v>42813.471516203703</v>
      </c>
      <c r="U3144">
        <f t="shared" si="254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>
        <f t="shared" si="251"/>
        <v>0</v>
      </c>
      <c r="Q3145" s="11" t="s">
        <v>8315</v>
      </c>
      <c r="R3145" t="s">
        <v>8316</v>
      </c>
      <c r="S3145" s="15">
        <f t="shared" si="252"/>
        <v>42808.358287037037</v>
      </c>
      <c r="T3145" s="15">
        <f t="shared" si="253"/>
        <v>42834.358287037037</v>
      </c>
      <c r="U3145">
        <f t="shared" si="254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s="11" t="s">
        <v>8315</v>
      </c>
      <c r="R3146" t="s">
        <v>8316</v>
      </c>
      <c r="S3146" s="15">
        <f t="shared" si="252"/>
        <v>42796.538275462968</v>
      </c>
      <c r="T3146" s="15">
        <f t="shared" si="253"/>
        <v>42813.25</v>
      </c>
      <c r="U3146">
        <f t="shared" si="254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1" t="s">
        <v>8315</v>
      </c>
      <c r="R314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54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1" t="s">
        <v>8315</v>
      </c>
      <c r="R3150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54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1" t="s">
        <v>8315</v>
      </c>
      <c r="R3151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54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1" t="s">
        <v>8315</v>
      </c>
      <c r="R3152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54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1" t="s">
        <v>8315</v>
      </c>
      <c r="R3153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54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1" t="s">
        <v>8315</v>
      </c>
      <c r="R3154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54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1" t="s">
        <v>8315</v>
      </c>
      <c r="R3155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54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1" t="s">
        <v>8315</v>
      </c>
      <c r="R3156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54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1" t="s">
        <v>8315</v>
      </c>
      <c r="R3157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54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1" t="s">
        <v>8315</v>
      </c>
      <c r="R3158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54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1" t="s">
        <v>8315</v>
      </c>
      <c r="R315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54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1" t="s">
        <v>8315</v>
      </c>
      <c r="R3160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54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1" t="s">
        <v>8315</v>
      </c>
      <c r="R3161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54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1" t="s">
        <v>8315</v>
      </c>
      <c r="R3162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54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1" t="s">
        <v>8315</v>
      </c>
      <c r="R3163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54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1" t="s">
        <v>8315</v>
      </c>
      <c r="R3164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54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1" t="s">
        <v>8315</v>
      </c>
      <c r="R3165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54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1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54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1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54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1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54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1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54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1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54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1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54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1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54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4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1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54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1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54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1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54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1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54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1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54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1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54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4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1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54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4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4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1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54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1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54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1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54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4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4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1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54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5">ROUND(E3202/D3202*100,0)</f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5"/>
        <v>1</v>
      </c>
      <c r="P3203">
        <f t="shared" ref="P3203:P3266" si="256">IFERROR(ROUND(E3203/L3203,2),0)</f>
        <v>12.5</v>
      </c>
      <c r="Q3203" s="11" t="s">
        <v>8315</v>
      </c>
      <c r="R3203" t="s">
        <v>8357</v>
      </c>
      <c r="S3203" s="15">
        <f t="shared" ref="S3203:S3266" si="257">(((J3203/60)/60)/24)+DATE(1970,1,1)</f>
        <v>41861.767094907409</v>
      </c>
      <c r="T3203" s="15">
        <f t="shared" ref="T3203:T3266" si="258">(((I3203/60)/60)/24+DATE(1970,1,1))</f>
        <v>41882.767094907409</v>
      </c>
      <c r="U3203">
        <f t="shared" ref="U3203:U3266" si="259">YEAR(S3203)</f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5"/>
        <v>55</v>
      </c>
      <c r="P3204">
        <f t="shared" si="256"/>
        <v>109.04</v>
      </c>
      <c r="Q3204" s="11" t="s">
        <v>8315</v>
      </c>
      <c r="R3204" t="s">
        <v>8357</v>
      </c>
      <c r="S3204" s="15">
        <f t="shared" si="257"/>
        <v>42293.853541666671</v>
      </c>
      <c r="T3204" s="15">
        <f t="shared" si="258"/>
        <v>42352.249305555553</v>
      </c>
      <c r="U3204">
        <f t="shared" si="259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s="11" t="s">
        <v>8315</v>
      </c>
      <c r="R3205" t="s">
        <v>8357</v>
      </c>
      <c r="S3205" s="15">
        <f t="shared" si="257"/>
        <v>42242.988680555558</v>
      </c>
      <c r="T3205" s="15">
        <f t="shared" si="258"/>
        <v>42272.988680555558</v>
      </c>
      <c r="U3205">
        <f t="shared" si="259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s="11" t="s">
        <v>8315</v>
      </c>
      <c r="R3206" t="s">
        <v>8357</v>
      </c>
      <c r="S3206" s="15">
        <f t="shared" si="257"/>
        <v>42172.686099537037</v>
      </c>
      <c r="T3206" s="15">
        <f t="shared" si="258"/>
        <v>42202.676388888889</v>
      </c>
      <c r="U3206">
        <f t="shared" si="259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5"/>
        <v>3</v>
      </c>
      <c r="P3207">
        <f t="shared" si="256"/>
        <v>22.75</v>
      </c>
      <c r="Q3207" s="11" t="s">
        <v>8315</v>
      </c>
      <c r="R3207" t="s">
        <v>8357</v>
      </c>
      <c r="S3207" s="15">
        <f t="shared" si="257"/>
        <v>42095.374675925923</v>
      </c>
      <c r="T3207" s="15">
        <f t="shared" si="258"/>
        <v>42125.374675925923</v>
      </c>
      <c r="U3207">
        <f t="shared" si="259"/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s="11" t="s">
        <v>8315</v>
      </c>
      <c r="R3208" t="s">
        <v>8357</v>
      </c>
      <c r="S3208" s="15">
        <f t="shared" si="257"/>
        <v>42236.276053240741</v>
      </c>
      <c r="T3208" s="15">
        <f t="shared" si="258"/>
        <v>42266.276053240741</v>
      </c>
      <c r="U3208">
        <f t="shared" si="259"/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s="11" t="s">
        <v>8315</v>
      </c>
      <c r="R3209" t="s">
        <v>8357</v>
      </c>
      <c r="S3209" s="15">
        <f t="shared" si="257"/>
        <v>42057.277858796297</v>
      </c>
      <c r="T3209" s="15">
        <f t="shared" si="258"/>
        <v>42117.236192129625</v>
      </c>
      <c r="U3209">
        <f t="shared" si="259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s="11" t="s">
        <v>8315</v>
      </c>
      <c r="R3210" t="s">
        <v>8316</v>
      </c>
      <c r="S3210" s="15">
        <f t="shared" si="257"/>
        <v>41827.605057870373</v>
      </c>
      <c r="T3210" s="15">
        <f t="shared" si="258"/>
        <v>41848.605057870373</v>
      </c>
      <c r="U3210">
        <f t="shared" si="259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1" t="s">
        <v>8315</v>
      </c>
      <c r="R3211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59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1" t="s">
        <v>8315</v>
      </c>
      <c r="R3212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59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1" t="s">
        <v>8315</v>
      </c>
      <c r="R3213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59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1" t="s">
        <v>8315</v>
      </c>
      <c r="R3214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59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1" t="s">
        <v>8315</v>
      </c>
      <c r="R3215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59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1" t="s">
        <v>8315</v>
      </c>
      <c r="R3216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59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1" t="s">
        <v>8315</v>
      </c>
      <c r="R3217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59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1" t="s">
        <v>8315</v>
      </c>
      <c r="R3218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59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1" t="s">
        <v>8315</v>
      </c>
      <c r="R321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59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1" t="s">
        <v>8315</v>
      </c>
      <c r="R3220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59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1" t="s">
        <v>8315</v>
      </c>
      <c r="R3221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59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1" t="s">
        <v>8315</v>
      </c>
      <c r="R3222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59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1" t="s">
        <v>8315</v>
      </c>
      <c r="R3223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59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1" t="s">
        <v>8315</v>
      </c>
      <c r="R3224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59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1" t="s">
        <v>8315</v>
      </c>
      <c r="R3225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59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1" t="s">
        <v>8315</v>
      </c>
      <c r="R3226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59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1" t="s">
        <v>8315</v>
      </c>
      <c r="R3227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59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1" t="s">
        <v>8315</v>
      </c>
      <c r="R3228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59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1" t="s">
        <v>8315</v>
      </c>
      <c r="R322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59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1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9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1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9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1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9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1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9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1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9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1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9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9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1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9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1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9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1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9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9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9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9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1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9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1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9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1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9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9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1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9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1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9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9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1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9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1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9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1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9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1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9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9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1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9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9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9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1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9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1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1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1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1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1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1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0">ROUND(E3266/D3266*100,0)</f>
        <v>103</v>
      </c>
      <c r="P3266">
        <f t="shared" si="256"/>
        <v>52.55</v>
      </c>
      <c r="Q3266" s="11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0"/>
        <v>164</v>
      </c>
      <c r="P3267">
        <f t="shared" ref="P3267:P3330" si="261">IFERROR(ROUND(E3267/L3267,2),0)</f>
        <v>70.290000000000006</v>
      </c>
      <c r="Q3267" s="11" t="s">
        <v>8315</v>
      </c>
      <c r="R3267" t="s">
        <v>8316</v>
      </c>
      <c r="S3267" s="15">
        <f t="shared" ref="S3267:S3330" si="262">(((J3267/60)/60)/24)+DATE(1970,1,1)</f>
        <v>42311.711979166663</v>
      </c>
      <c r="T3267" s="15">
        <f t="shared" ref="T3267:T3330" si="263">(((I3267/60)/60)/24+DATE(1970,1,1))</f>
        <v>42341.708333333328</v>
      </c>
      <c r="U3267">
        <f t="shared" ref="U3267:U3330" si="264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0"/>
        <v>131</v>
      </c>
      <c r="P3268">
        <f t="shared" si="261"/>
        <v>48.33</v>
      </c>
      <c r="Q3268" s="11" t="s">
        <v>8315</v>
      </c>
      <c r="R3268" t="s">
        <v>8316</v>
      </c>
      <c r="S3268" s="15">
        <f t="shared" si="262"/>
        <v>42136.536134259266</v>
      </c>
      <c r="T3268" s="15">
        <f t="shared" si="263"/>
        <v>42167.875</v>
      </c>
      <c r="U3268">
        <f t="shared" si="264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0"/>
        <v>102</v>
      </c>
      <c r="P3269">
        <f t="shared" si="261"/>
        <v>53.18</v>
      </c>
      <c r="Q3269" s="11" t="s">
        <v>8315</v>
      </c>
      <c r="R3269" t="s">
        <v>8316</v>
      </c>
      <c r="S3269" s="15">
        <f t="shared" si="262"/>
        <v>42172.757638888885</v>
      </c>
      <c r="T3269" s="15">
        <f t="shared" si="263"/>
        <v>42202.757638888885</v>
      </c>
      <c r="U3269">
        <f t="shared" si="264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61"/>
        <v>60.95</v>
      </c>
      <c r="Q3270" s="11" t="s">
        <v>8315</v>
      </c>
      <c r="R3270" t="s">
        <v>8316</v>
      </c>
      <c r="S3270" s="15">
        <f t="shared" si="262"/>
        <v>42590.90425925926</v>
      </c>
      <c r="T3270" s="15">
        <f t="shared" si="263"/>
        <v>42606.90425925926</v>
      </c>
      <c r="U3270">
        <f t="shared" si="264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0"/>
        <v>102</v>
      </c>
      <c r="P3271">
        <f t="shared" si="261"/>
        <v>116</v>
      </c>
      <c r="Q3271" s="11" t="s">
        <v>8315</v>
      </c>
      <c r="R3271" t="s">
        <v>8316</v>
      </c>
      <c r="S3271" s="15">
        <f t="shared" si="262"/>
        <v>42137.395798611105</v>
      </c>
      <c r="T3271" s="15">
        <f t="shared" si="263"/>
        <v>42171.458333333328</v>
      </c>
      <c r="U3271">
        <f t="shared" si="264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0"/>
        <v>102</v>
      </c>
      <c r="P3272">
        <f t="shared" si="261"/>
        <v>61</v>
      </c>
      <c r="Q3272" s="11" t="s">
        <v>8315</v>
      </c>
      <c r="R3272" t="s">
        <v>8316</v>
      </c>
      <c r="S3272" s="15">
        <f t="shared" si="262"/>
        <v>42167.533159722225</v>
      </c>
      <c r="T3272" s="15">
        <f t="shared" si="263"/>
        <v>42197.533159722225</v>
      </c>
      <c r="U3272">
        <f t="shared" si="264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0"/>
        <v>130</v>
      </c>
      <c r="P3273">
        <f t="shared" si="261"/>
        <v>38.24</v>
      </c>
      <c r="Q3273" s="11" t="s">
        <v>8315</v>
      </c>
      <c r="R3273" t="s">
        <v>8316</v>
      </c>
      <c r="S3273" s="15">
        <f t="shared" si="262"/>
        <v>41915.437210648146</v>
      </c>
      <c r="T3273" s="15">
        <f t="shared" si="263"/>
        <v>41945.478877314818</v>
      </c>
      <c r="U3273">
        <f t="shared" si="264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61"/>
        <v>106.5</v>
      </c>
      <c r="Q3274" s="11" t="s">
        <v>8315</v>
      </c>
      <c r="R3274" t="s">
        <v>8316</v>
      </c>
      <c r="S3274" s="15">
        <f t="shared" si="262"/>
        <v>42284.500104166669</v>
      </c>
      <c r="T3274" s="15">
        <f t="shared" si="263"/>
        <v>42314.541770833333</v>
      </c>
      <c r="U3274">
        <f t="shared" si="264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1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1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1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1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1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1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1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1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1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1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1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1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1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1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1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1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1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1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1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1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1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1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1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1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1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1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1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1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1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1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1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1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1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1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1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1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1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1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1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1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1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1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1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1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5">ROUND(E3330/D3330*100,0)</f>
        <v>146</v>
      </c>
      <c r="P3330">
        <f t="shared" si="261"/>
        <v>292.77999999999997</v>
      </c>
      <c r="Q3330" s="11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5"/>
        <v>117</v>
      </c>
      <c r="P3331">
        <f t="shared" ref="P3331:P3394" si="266">IFERROR(ROUND(E3331/L3331,2),0)</f>
        <v>44.92</v>
      </c>
      <c r="Q3331" s="11" t="s">
        <v>8315</v>
      </c>
      <c r="R3331" t="s">
        <v>8316</v>
      </c>
      <c r="S3331" s="15">
        <f t="shared" ref="S3331:S3394" si="267">(((J3331/60)/60)/24)+DATE(1970,1,1)</f>
        <v>41837.323009259257</v>
      </c>
      <c r="T3331" s="15">
        <f t="shared" ref="T3331:T3394" si="268">(((I3331/60)/60)/24+DATE(1970,1,1))</f>
        <v>41847.958333333336</v>
      </c>
      <c r="U3331">
        <f t="shared" ref="U3331:U3394" si="269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5"/>
        <v>106</v>
      </c>
      <c r="P3332">
        <f t="shared" si="266"/>
        <v>23.1</v>
      </c>
      <c r="Q3332" s="11" t="s">
        <v>8315</v>
      </c>
      <c r="R3332" t="s">
        <v>8316</v>
      </c>
      <c r="S3332" s="15">
        <f t="shared" si="267"/>
        <v>42065.887361111112</v>
      </c>
      <c r="T3332" s="15">
        <f t="shared" si="268"/>
        <v>42095.845694444448</v>
      </c>
      <c r="U3332">
        <f t="shared" si="269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5"/>
        <v>105</v>
      </c>
      <c r="P3333">
        <f t="shared" si="266"/>
        <v>80.400000000000006</v>
      </c>
      <c r="Q3333" s="11" t="s">
        <v>8315</v>
      </c>
      <c r="R3333" t="s">
        <v>8316</v>
      </c>
      <c r="S3333" s="15">
        <f t="shared" si="267"/>
        <v>42248.697754629626</v>
      </c>
      <c r="T3333" s="15">
        <f t="shared" si="268"/>
        <v>42283.697754629626</v>
      </c>
      <c r="U3333">
        <f t="shared" si="269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6"/>
        <v>72.290000000000006</v>
      </c>
      <c r="Q3334" s="11" t="s">
        <v>8315</v>
      </c>
      <c r="R3334" t="s">
        <v>8316</v>
      </c>
      <c r="S3334" s="15">
        <f t="shared" si="267"/>
        <v>41809.860300925924</v>
      </c>
      <c r="T3334" s="15">
        <f t="shared" si="268"/>
        <v>41839.860300925924</v>
      </c>
      <c r="U3334">
        <f t="shared" si="269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6"/>
        <v>32.97</v>
      </c>
      <c r="Q3335" s="11" t="s">
        <v>8315</v>
      </c>
      <c r="R3335" t="s">
        <v>8316</v>
      </c>
      <c r="S3335" s="15">
        <f t="shared" si="267"/>
        <v>42148.676851851851</v>
      </c>
      <c r="T3335" s="15">
        <f t="shared" si="268"/>
        <v>42170.676851851851</v>
      </c>
      <c r="U3335">
        <f t="shared" si="269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6"/>
        <v>116.65</v>
      </c>
      <c r="Q3336" s="11" t="s">
        <v>8315</v>
      </c>
      <c r="R3336" t="s">
        <v>8316</v>
      </c>
      <c r="S3336" s="15">
        <f t="shared" si="267"/>
        <v>42185.521087962959</v>
      </c>
      <c r="T3336" s="15">
        <f t="shared" si="268"/>
        <v>42215.521087962959</v>
      </c>
      <c r="U3336">
        <f t="shared" si="269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5"/>
        <v>100</v>
      </c>
      <c r="P3337">
        <f t="shared" si="266"/>
        <v>79.62</v>
      </c>
      <c r="Q3337" s="11" t="s">
        <v>8315</v>
      </c>
      <c r="R3337" t="s">
        <v>8316</v>
      </c>
      <c r="S3337" s="15">
        <f t="shared" si="267"/>
        <v>41827.674143518518</v>
      </c>
      <c r="T3337" s="15">
        <f t="shared" si="268"/>
        <v>41854.958333333336</v>
      </c>
      <c r="U3337">
        <f t="shared" si="269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5"/>
        <v>100</v>
      </c>
      <c r="P3338">
        <f t="shared" si="266"/>
        <v>27.78</v>
      </c>
      <c r="Q3338" s="11" t="s">
        <v>8315</v>
      </c>
      <c r="R3338" t="s">
        <v>8316</v>
      </c>
      <c r="S3338" s="15">
        <f t="shared" si="267"/>
        <v>42437.398680555561</v>
      </c>
      <c r="T3338" s="15">
        <f t="shared" si="268"/>
        <v>42465.35701388889</v>
      </c>
      <c r="U3338">
        <f t="shared" si="269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1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1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1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1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1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1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1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1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1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1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1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1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1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1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1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1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1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1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1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1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1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1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1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1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1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1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1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1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1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1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1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1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1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1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1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1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1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1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1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1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1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1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1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1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0">ROUND(E3394/D3394*100,0)</f>
        <v>100</v>
      </c>
      <c r="P3394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0"/>
        <v>106</v>
      </c>
      <c r="P3395">
        <f t="shared" ref="P3395:P3458" si="271">IFERROR(ROUND(E3395/L3395,2),0)</f>
        <v>36.07</v>
      </c>
      <c r="Q3395" s="11" t="s">
        <v>8315</v>
      </c>
      <c r="R3395" t="s">
        <v>8316</v>
      </c>
      <c r="S3395" s="15">
        <f t="shared" ref="S3395:S3458" si="272">(((J3395/60)/60)/24)+DATE(1970,1,1)</f>
        <v>41923.921643518523</v>
      </c>
      <c r="T3395" s="15">
        <f t="shared" ref="T3395:T3458" si="273">(((I3395/60)/60)/24+DATE(1970,1,1))</f>
        <v>41949.031944444447</v>
      </c>
      <c r="U3395">
        <f t="shared" ref="U3395:U3458" si="274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0"/>
        <v>142</v>
      </c>
      <c r="P3396">
        <f t="shared" si="271"/>
        <v>29</v>
      </c>
      <c r="Q3396" s="11" t="s">
        <v>8315</v>
      </c>
      <c r="R3396" t="s">
        <v>8316</v>
      </c>
      <c r="S3396" s="15">
        <f t="shared" si="272"/>
        <v>41817.59542824074</v>
      </c>
      <c r="T3396" s="15">
        <f t="shared" si="273"/>
        <v>41847.59542824074</v>
      </c>
      <c r="U3396">
        <f t="shared" si="274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0"/>
        <v>184</v>
      </c>
      <c r="P3397">
        <f t="shared" si="271"/>
        <v>24.21</v>
      </c>
      <c r="Q3397" s="11" t="s">
        <v>8315</v>
      </c>
      <c r="R3397" t="s">
        <v>8316</v>
      </c>
      <c r="S3397" s="15">
        <f t="shared" si="272"/>
        <v>42140.712314814817</v>
      </c>
      <c r="T3397" s="15">
        <f t="shared" si="273"/>
        <v>42154.756944444445</v>
      </c>
      <c r="U3397">
        <f t="shared" si="274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71"/>
        <v>55.89</v>
      </c>
      <c r="Q3398" s="11" t="s">
        <v>8315</v>
      </c>
      <c r="R3398" t="s">
        <v>8316</v>
      </c>
      <c r="S3398" s="15">
        <f t="shared" si="272"/>
        <v>41764.44663194444</v>
      </c>
      <c r="T3398" s="15">
        <f t="shared" si="273"/>
        <v>41791.165972222225</v>
      </c>
      <c r="U3398">
        <f t="shared" si="274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0"/>
        <v>112</v>
      </c>
      <c r="P3399">
        <f t="shared" si="271"/>
        <v>11.67</v>
      </c>
      <c r="Q3399" s="11" t="s">
        <v>8315</v>
      </c>
      <c r="R3399" t="s">
        <v>8316</v>
      </c>
      <c r="S3399" s="15">
        <f t="shared" si="272"/>
        <v>42378.478344907402</v>
      </c>
      <c r="T3399" s="15">
        <f t="shared" si="273"/>
        <v>42418.916666666672</v>
      </c>
      <c r="U3399">
        <f t="shared" si="274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71"/>
        <v>68.349999999999994</v>
      </c>
      <c r="Q3400" s="11" t="s">
        <v>8315</v>
      </c>
      <c r="R3400" t="s">
        <v>8316</v>
      </c>
      <c r="S3400" s="15">
        <f t="shared" si="272"/>
        <v>41941.75203703704</v>
      </c>
      <c r="T3400" s="15">
        <f t="shared" si="273"/>
        <v>41964.708333333328</v>
      </c>
      <c r="U3400">
        <f t="shared" si="274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0"/>
        <v>104</v>
      </c>
      <c r="P3401">
        <f t="shared" si="271"/>
        <v>27.07</v>
      </c>
      <c r="Q3401" s="11" t="s">
        <v>8315</v>
      </c>
      <c r="R3401" t="s">
        <v>8316</v>
      </c>
      <c r="S3401" s="15">
        <f t="shared" si="272"/>
        <v>42026.920428240745</v>
      </c>
      <c r="T3401" s="15">
        <f t="shared" si="273"/>
        <v>42056.920428240745</v>
      </c>
      <c r="U3401">
        <f t="shared" si="274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71"/>
        <v>118.13</v>
      </c>
      <c r="Q3402" s="11" t="s">
        <v>8315</v>
      </c>
      <c r="R3402" t="s">
        <v>8316</v>
      </c>
      <c r="S3402" s="15">
        <f t="shared" si="272"/>
        <v>41834.953865740739</v>
      </c>
      <c r="T3402" s="15">
        <f t="shared" si="273"/>
        <v>41879.953865740739</v>
      </c>
      <c r="U3402">
        <f t="shared" si="274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1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1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1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1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1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1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1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1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1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1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1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1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1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1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1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1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1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1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1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1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1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1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1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1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1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1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1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1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1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1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1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1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1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1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1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1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1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1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1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1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1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1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1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1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5">ROUND(E3458/D3458*100,0)</f>
        <v>191</v>
      </c>
      <c r="P3458">
        <f t="shared" si="271"/>
        <v>358.69</v>
      </c>
      <c r="Q3458" s="11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5"/>
        <v>140</v>
      </c>
      <c r="P3459">
        <f t="shared" ref="P3459:P3522" si="276">IFERROR(ROUND(E3459/L3459,2),0)</f>
        <v>50.98</v>
      </c>
      <c r="Q3459" s="11" t="s">
        <v>8315</v>
      </c>
      <c r="R3459" t="s">
        <v>8316</v>
      </c>
      <c r="S3459" s="15">
        <f t="shared" ref="S3459:S3522" si="277">(((J3459/60)/60)/24)+DATE(1970,1,1)</f>
        <v>42016.706678240742</v>
      </c>
      <c r="T3459" s="15">
        <f t="shared" ref="T3459:T3522" si="278">(((I3459/60)/60)/24+DATE(1970,1,1))</f>
        <v>42047.249305555553</v>
      </c>
      <c r="U3459">
        <f t="shared" ref="U3459:U3522" si="279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5"/>
        <v>124</v>
      </c>
      <c r="P3460">
        <f t="shared" si="276"/>
        <v>45.04</v>
      </c>
      <c r="Q3460" s="11" t="s">
        <v>8315</v>
      </c>
      <c r="R3460" t="s">
        <v>8316</v>
      </c>
      <c r="S3460" s="15">
        <f t="shared" si="277"/>
        <v>42011.202581018515</v>
      </c>
      <c r="T3460" s="15">
        <f t="shared" si="278"/>
        <v>42038.185416666667</v>
      </c>
      <c r="U3460">
        <f t="shared" si="279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5"/>
        <v>126</v>
      </c>
      <c r="P3461">
        <f t="shared" si="276"/>
        <v>17.53</v>
      </c>
      <c r="Q3461" s="11" t="s">
        <v>8315</v>
      </c>
      <c r="R3461" t="s">
        <v>8316</v>
      </c>
      <c r="S3461" s="15">
        <f t="shared" si="277"/>
        <v>42480.479861111111</v>
      </c>
      <c r="T3461" s="15">
        <f t="shared" si="278"/>
        <v>42510.479861111111</v>
      </c>
      <c r="U3461">
        <f t="shared" si="279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190</v>
      </c>
      <c r="P3462">
        <f t="shared" si="276"/>
        <v>50</v>
      </c>
      <c r="Q3462" s="11" t="s">
        <v>8315</v>
      </c>
      <c r="R3462" t="s">
        <v>8316</v>
      </c>
      <c r="S3462" s="15">
        <f t="shared" si="277"/>
        <v>41852.527222222219</v>
      </c>
      <c r="T3462" s="15">
        <f t="shared" si="278"/>
        <v>41866.527222222219</v>
      </c>
      <c r="U3462">
        <f t="shared" si="279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s="11" t="s">
        <v>8315</v>
      </c>
      <c r="R3463" t="s">
        <v>8316</v>
      </c>
      <c r="S3463" s="15">
        <f t="shared" si="277"/>
        <v>42643.632858796293</v>
      </c>
      <c r="T3463" s="15">
        <f t="shared" si="278"/>
        <v>42672.125</v>
      </c>
      <c r="U3463">
        <f t="shared" si="279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s="11" t="s">
        <v>8315</v>
      </c>
      <c r="R3464" t="s">
        <v>8316</v>
      </c>
      <c r="S3464" s="15">
        <f t="shared" si="277"/>
        <v>42179.898472222223</v>
      </c>
      <c r="T3464" s="15">
        <f t="shared" si="278"/>
        <v>42195.75</v>
      </c>
      <c r="U3464">
        <f t="shared" si="279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s="11" t="s">
        <v>8315</v>
      </c>
      <c r="R3465" t="s">
        <v>8316</v>
      </c>
      <c r="S3465" s="15">
        <f t="shared" si="277"/>
        <v>42612.918807870374</v>
      </c>
      <c r="T3465" s="15">
        <f t="shared" si="278"/>
        <v>42654.165972222225</v>
      </c>
      <c r="U3465">
        <f t="shared" si="279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s="11" t="s">
        <v>8315</v>
      </c>
      <c r="R3466" t="s">
        <v>8316</v>
      </c>
      <c r="S3466" s="15">
        <f t="shared" si="277"/>
        <v>42575.130057870367</v>
      </c>
      <c r="T3466" s="15">
        <f t="shared" si="278"/>
        <v>42605.130057870367</v>
      </c>
      <c r="U3466">
        <f t="shared" si="279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1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1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1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1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1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1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1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1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1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1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1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1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1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1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1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1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1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1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1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1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1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1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1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1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1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1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1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1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1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1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1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1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1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1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1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1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1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1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1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1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1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1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1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0">ROUND(E3522/D3522*100,0)</f>
        <v>101</v>
      </c>
      <c r="P3522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0"/>
        <v>169</v>
      </c>
      <c r="P3523">
        <f t="shared" ref="P3523:P3586" si="281">IFERROR(ROUND(E3523/L3523,2),0)</f>
        <v>45.62</v>
      </c>
      <c r="Q3523" s="11" t="s">
        <v>8315</v>
      </c>
      <c r="R3523" t="s">
        <v>8316</v>
      </c>
      <c r="S3523" s="15">
        <f t="shared" ref="S3523:S3586" si="282">(((J3523/60)/60)/24)+DATE(1970,1,1)</f>
        <v>41881.361342592594</v>
      </c>
      <c r="T3523" s="15">
        <f t="shared" ref="T3523:T3586" si="283">(((I3523/60)/60)/24+DATE(1970,1,1))</f>
        <v>41911.361342592594</v>
      </c>
      <c r="U3523">
        <f t="shared" ref="U3523:U3586" si="284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0"/>
        <v>100</v>
      </c>
      <c r="P3524">
        <f t="shared" si="281"/>
        <v>41.03</v>
      </c>
      <c r="Q3524" s="11" t="s">
        <v>8315</v>
      </c>
      <c r="R3524" t="s">
        <v>8316</v>
      </c>
      <c r="S3524" s="15">
        <f t="shared" si="282"/>
        <v>42234.789884259255</v>
      </c>
      <c r="T3524" s="15">
        <f t="shared" si="283"/>
        <v>42262.420833333337</v>
      </c>
      <c r="U3524">
        <f t="shared" si="284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0"/>
        <v>114</v>
      </c>
      <c r="P3525">
        <f t="shared" si="281"/>
        <v>56.83</v>
      </c>
      <c r="Q3525" s="11" t="s">
        <v>8315</v>
      </c>
      <c r="R3525" t="s">
        <v>8316</v>
      </c>
      <c r="S3525" s="15">
        <f t="shared" si="282"/>
        <v>42581.397546296299</v>
      </c>
      <c r="T3525" s="15">
        <f t="shared" si="283"/>
        <v>42638.958333333328</v>
      </c>
      <c r="U3525">
        <f t="shared" si="284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81"/>
        <v>137.24</v>
      </c>
      <c r="Q3526" s="11" t="s">
        <v>8315</v>
      </c>
      <c r="R3526" t="s">
        <v>8316</v>
      </c>
      <c r="S3526" s="15">
        <f t="shared" si="282"/>
        <v>41880.76357638889</v>
      </c>
      <c r="T3526" s="15">
        <f t="shared" si="283"/>
        <v>41895.166666666664</v>
      </c>
      <c r="U3526">
        <f t="shared" si="284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81"/>
        <v>75.709999999999994</v>
      </c>
      <c r="Q3527" s="11" t="s">
        <v>8315</v>
      </c>
      <c r="R3527" t="s">
        <v>8316</v>
      </c>
      <c r="S3527" s="15">
        <f t="shared" si="282"/>
        <v>42214.6956712963</v>
      </c>
      <c r="T3527" s="15">
        <f t="shared" si="283"/>
        <v>42225.666666666672</v>
      </c>
      <c r="U3527">
        <f t="shared" si="284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81"/>
        <v>99</v>
      </c>
      <c r="Q3528" s="11" t="s">
        <v>8315</v>
      </c>
      <c r="R3528" t="s">
        <v>8316</v>
      </c>
      <c r="S3528" s="15">
        <f t="shared" si="282"/>
        <v>42460.335312499999</v>
      </c>
      <c r="T3528" s="15">
        <f t="shared" si="283"/>
        <v>42488.249305555553</v>
      </c>
      <c r="U3528">
        <f t="shared" si="284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81"/>
        <v>81.569999999999993</v>
      </c>
      <c r="Q3529" s="11" t="s">
        <v>8315</v>
      </c>
      <c r="R3529" t="s">
        <v>8316</v>
      </c>
      <c r="S3529" s="15">
        <f t="shared" si="282"/>
        <v>42167.023206018523</v>
      </c>
      <c r="T3529" s="15">
        <f t="shared" si="283"/>
        <v>42196.165972222225</v>
      </c>
      <c r="U3529">
        <f t="shared" si="284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0"/>
        <v>101</v>
      </c>
      <c r="P3530">
        <f t="shared" si="281"/>
        <v>45.11</v>
      </c>
      <c r="Q3530" s="11" t="s">
        <v>8315</v>
      </c>
      <c r="R3530" t="s">
        <v>8316</v>
      </c>
      <c r="S3530" s="15">
        <f t="shared" si="282"/>
        <v>42733.50136574074</v>
      </c>
      <c r="T3530" s="15">
        <f t="shared" si="283"/>
        <v>42753.50136574074</v>
      </c>
      <c r="U3530">
        <f t="shared" si="284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1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1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1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1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1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1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1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1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1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1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1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1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1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1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1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1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1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1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1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1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1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1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1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1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1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1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1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1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1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1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1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1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1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1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1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1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1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1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1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5">ROUND(E3586/D3586*100,0)</f>
        <v>116</v>
      </c>
      <c r="P3586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5"/>
        <v>119</v>
      </c>
      <c r="P3587">
        <f t="shared" ref="P3587:P3650" si="286">IFERROR(ROUND(E3587/L3587,2),0)</f>
        <v>176.09</v>
      </c>
      <c r="Q3587" s="11" t="s">
        <v>8315</v>
      </c>
      <c r="R3587" t="s">
        <v>8316</v>
      </c>
      <c r="S3587" s="15">
        <f t="shared" ref="S3587:S3650" si="287">(((J3587/60)/60)/24)+DATE(1970,1,1)</f>
        <v>41964.716319444444</v>
      </c>
      <c r="T3587" s="15">
        <f t="shared" ref="T3587:T3650" si="288">(((I3587/60)/60)/24+DATE(1970,1,1))</f>
        <v>41994.716319444444</v>
      </c>
      <c r="U3587">
        <f t="shared" ref="U3587:U3650" si="289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5"/>
        <v>109</v>
      </c>
      <c r="P3588">
        <f t="shared" si="286"/>
        <v>151.97999999999999</v>
      </c>
      <c r="Q3588" s="11" t="s">
        <v>8315</v>
      </c>
      <c r="R3588" t="s">
        <v>8316</v>
      </c>
      <c r="S3588" s="15">
        <f t="shared" si="287"/>
        <v>42576.697569444441</v>
      </c>
      <c r="T3588" s="15">
        <f t="shared" si="288"/>
        <v>42636.697569444441</v>
      </c>
      <c r="U3588">
        <f t="shared" si="289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5"/>
        <v>127</v>
      </c>
      <c r="P3589">
        <f t="shared" si="286"/>
        <v>22.61</v>
      </c>
      <c r="Q3589" s="11" t="s">
        <v>8315</v>
      </c>
      <c r="R3589" t="s">
        <v>8316</v>
      </c>
      <c r="S3589" s="15">
        <f t="shared" si="287"/>
        <v>42503.539976851855</v>
      </c>
      <c r="T3589" s="15">
        <f t="shared" si="288"/>
        <v>42548.791666666672</v>
      </c>
      <c r="U3589">
        <f t="shared" si="289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5"/>
        <v>101</v>
      </c>
      <c r="P3590">
        <f t="shared" si="286"/>
        <v>18.27</v>
      </c>
      <c r="Q3590" s="11" t="s">
        <v>8315</v>
      </c>
      <c r="R3590" t="s">
        <v>8316</v>
      </c>
      <c r="S3590" s="15">
        <f t="shared" si="287"/>
        <v>42101.828819444447</v>
      </c>
      <c r="T3590" s="15">
        <f t="shared" si="288"/>
        <v>42123.958333333328</v>
      </c>
      <c r="U3590">
        <f t="shared" si="289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6"/>
        <v>82.26</v>
      </c>
      <c r="Q3591" s="11" t="s">
        <v>8315</v>
      </c>
      <c r="R3591" t="s">
        <v>8316</v>
      </c>
      <c r="S3591" s="15">
        <f t="shared" si="287"/>
        <v>42125.647534722222</v>
      </c>
      <c r="T3591" s="15">
        <f t="shared" si="288"/>
        <v>42150.647534722222</v>
      </c>
      <c r="U3591">
        <f t="shared" si="289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5"/>
        <v>100</v>
      </c>
      <c r="P3592">
        <f t="shared" si="286"/>
        <v>68.53</v>
      </c>
      <c r="Q3592" s="11" t="s">
        <v>8315</v>
      </c>
      <c r="R3592" t="s">
        <v>8316</v>
      </c>
      <c r="S3592" s="15">
        <f t="shared" si="287"/>
        <v>41902.333726851852</v>
      </c>
      <c r="T3592" s="15">
        <f t="shared" si="288"/>
        <v>41932.333726851852</v>
      </c>
      <c r="U3592">
        <f t="shared" si="289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6"/>
        <v>68.06</v>
      </c>
      <c r="Q3593" s="11" t="s">
        <v>8315</v>
      </c>
      <c r="R3593" t="s">
        <v>8316</v>
      </c>
      <c r="S3593" s="15">
        <f t="shared" si="287"/>
        <v>42003.948425925926</v>
      </c>
      <c r="T3593" s="15">
        <f t="shared" si="288"/>
        <v>42028.207638888889</v>
      </c>
      <c r="U3593">
        <f t="shared" si="289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6"/>
        <v>72.709999999999994</v>
      </c>
      <c r="Q3594" s="11" t="s">
        <v>8315</v>
      </c>
      <c r="R3594" t="s">
        <v>8316</v>
      </c>
      <c r="S3594" s="15">
        <f t="shared" si="287"/>
        <v>41988.829942129625</v>
      </c>
      <c r="T3594" s="15">
        <f t="shared" si="288"/>
        <v>42046.207638888889</v>
      </c>
      <c r="U3594">
        <f t="shared" si="289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1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1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1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1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1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1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1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1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1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1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1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1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1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1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1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1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1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1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1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1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1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1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1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1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1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1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1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1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1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1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1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0">ROUND(E3650/D3650*100,0)</f>
        <v>100</v>
      </c>
      <c r="P3650">
        <f t="shared" si="286"/>
        <v>550.04</v>
      </c>
      <c r="Q3650" s="11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0"/>
        <v>104</v>
      </c>
      <c r="P3651">
        <f t="shared" ref="P3651:P3714" si="291">IFERROR(ROUND(E3651/L3651,2),0)</f>
        <v>97.5</v>
      </c>
      <c r="Q3651" s="11" t="s">
        <v>8315</v>
      </c>
      <c r="R3651" t="s">
        <v>8316</v>
      </c>
      <c r="S3651" s="15">
        <f t="shared" ref="S3651:S3714" si="292">(((J3651/60)/60)/24)+DATE(1970,1,1)</f>
        <v>41780.712893518517</v>
      </c>
      <c r="T3651" s="15">
        <f t="shared" ref="T3651:T3714" si="293">(((I3651/60)/60)/24+DATE(1970,1,1))</f>
        <v>41806.712893518517</v>
      </c>
      <c r="U3651">
        <f t="shared" ref="U3651:U3714" si="294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0"/>
        <v>100</v>
      </c>
      <c r="P3652">
        <f t="shared" si="291"/>
        <v>29.41</v>
      </c>
      <c r="Q3652" s="11" t="s">
        <v>8315</v>
      </c>
      <c r="R3652" t="s">
        <v>8316</v>
      </c>
      <c r="S3652" s="15">
        <f t="shared" si="292"/>
        <v>42381.478981481487</v>
      </c>
      <c r="T3652" s="15">
        <f t="shared" si="293"/>
        <v>42402.478981481487</v>
      </c>
      <c r="U3652">
        <f t="shared" si="294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0"/>
        <v>104</v>
      </c>
      <c r="P3653">
        <f t="shared" si="291"/>
        <v>57.78</v>
      </c>
      <c r="Q3653" s="11" t="s">
        <v>8315</v>
      </c>
      <c r="R3653" t="s">
        <v>8316</v>
      </c>
      <c r="S3653" s="15">
        <f t="shared" si="292"/>
        <v>41828.646319444444</v>
      </c>
      <c r="T3653" s="15">
        <f t="shared" si="293"/>
        <v>41861.665972222225</v>
      </c>
      <c r="U3653">
        <f t="shared" si="294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91"/>
        <v>44.24</v>
      </c>
      <c r="Q3654" s="11" t="s">
        <v>8315</v>
      </c>
      <c r="R3654" t="s">
        <v>8316</v>
      </c>
      <c r="S3654" s="15">
        <f t="shared" si="292"/>
        <v>42596.644699074073</v>
      </c>
      <c r="T3654" s="15">
        <f t="shared" si="293"/>
        <v>42607.165972222225</v>
      </c>
      <c r="U3654">
        <f t="shared" si="294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0"/>
        <v>101</v>
      </c>
      <c r="P3655">
        <f t="shared" si="291"/>
        <v>60.91</v>
      </c>
      <c r="Q3655" s="11" t="s">
        <v>8315</v>
      </c>
      <c r="R3655" t="s">
        <v>8316</v>
      </c>
      <c r="S3655" s="15">
        <f t="shared" si="292"/>
        <v>42191.363506944443</v>
      </c>
      <c r="T3655" s="15">
        <f t="shared" si="293"/>
        <v>42221.363506944443</v>
      </c>
      <c r="U3655">
        <f t="shared" si="294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0"/>
        <v>174</v>
      </c>
      <c r="P3656">
        <f t="shared" si="291"/>
        <v>68.84</v>
      </c>
      <c r="Q3656" s="11" t="s">
        <v>8315</v>
      </c>
      <c r="R3656" t="s">
        <v>8316</v>
      </c>
      <c r="S3656" s="15">
        <f t="shared" si="292"/>
        <v>42440.416504629626</v>
      </c>
      <c r="T3656" s="15">
        <f t="shared" si="293"/>
        <v>42463.708333333328</v>
      </c>
      <c r="U3656">
        <f t="shared" si="294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91"/>
        <v>73.58</v>
      </c>
      <c r="Q3657" s="11" t="s">
        <v>8315</v>
      </c>
      <c r="R3657" t="s">
        <v>8316</v>
      </c>
      <c r="S3657" s="15">
        <f t="shared" si="292"/>
        <v>42173.803217592591</v>
      </c>
      <c r="T3657" s="15">
        <f t="shared" si="293"/>
        <v>42203.290972222225</v>
      </c>
      <c r="U3657">
        <f t="shared" si="294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91"/>
        <v>115.02</v>
      </c>
      <c r="Q3658" s="11" t="s">
        <v>8315</v>
      </c>
      <c r="R3658" t="s">
        <v>8316</v>
      </c>
      <c r="S3658" s="15">
        <f t="shared" si="292"/>
        <v>42737.910138888896</v>
      </c>
      <c r="T3658" s="15">
        <f t="shared" si="293"/>
        <v>42767.957638888889</v>
      </c>
      <c r="U3658">
        <f t="shared" si="294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1" t="s">
        <v>8315</v>
      </c>
      <c r="R3659" t="s">
        <v>8316</v>
      </c>
      <c r="S3659" s="15">
        <f t="shared" si="292"/>
        <v>42499.629849537043</v>
      </c>
      <c r="T3659" s="15">
        <f t="shared" si="293"/>
        <v>42522.904166666667</v>
      </c>
      <c r="U3659">
        <f t="shared" si="294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1" t="s">
        <v>8315</v>
      </c>
      <c r="R3660" t="s">
        <v>8316</v>
      </c>
      <c r="S3660" s="15">
        <f t="shared" si="292"/>
        <v>41775.858564814815</v>
      </c>
      <c r="T3660" s="15">
        <f t="shared" si="293"/>
        <v>41822.165972222225</v>
      </c>
      <c r="U3660">
        <f t="shared" si="294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1" t="s">
        <v>8315</v>
      </c>
      <c r="R3661" t="s">
        <v>8316</v>
      </c>
      <c r="S3661" s="15">
        <f t="shared" si="292"/>
        <v>42055.277199074073</v>
      </c>
      <c r="T3661" s="15">
        <f t="shared" si="293"/>
        <v>42082.610416666663</v>
      </c>
      <c r="U3661">
        <f t="shared" si="294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1" t="s">
        <v>8315</v>
      </c>
      <c r="R3662" t="s">
        <v>8316</v>
      </c>
      <c r="S3662" s="15">
        <f t="shared" si="292"/>
        <v>41971.881076388891</v>
      </c>
      <c r="T3662" s="15">
        <f t="shared" si="293"/>
        <v>41996.881076388891</v>
      </c>
      <c r="U3662">
        <f t="shared" si="294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1" t="s">
        <v>8315</v>
      </c>
      <c r="R3663" t="s">
        <v>8316</v>
      </c>
      <c r="S3663" s="15">
        <f t="shared" si="292"/>
        <v>42447.896666666667</v>
      </c>
      <c r="T3663" s="15">
        <f t="shared" si="293"/>
        <v>42470.166666666672</v>
      </c>
      <c r="U3663">
        <f t="shared" si="294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1" t="s">
        <v>8315</v>
      </c>
      <c r="R3664" t="s">
        <v>8316</v>
      </c>
      <c r="S3664" s="15">
        <f t="shared" si="292"/>
        <v>42064.220069444447</v>
      </c>
      <c r="T3664" s="15">
        <f t="shared" si="293"/>
        <v>42094.178402777776</v>
      </c>
      <c r="U3664">
        <f t="shared" si="294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1" t="s">
        <v>8315</v>
      </c>
      <c r="R3665" t="s">
        <v>8316</v>
      </c>
      <c r="S3665" s="15">
        <f t="shared" si="292"/>
        <v>42665.451736111107</v>
      </c>
      <c r="T3665" s="15">
        <f t="shared" si="293"/>
        <v>42725.493402777778</v>
      </c>
      <c r="U3665">
        <f t="shared" si="294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1" t="s">
        <v>8315</v>
      </c>
      <c r="R3666" t="s">
        <v>8316</v>
      </c>
      <c r="S3666" s="15">
        <f t="shared" si="292"/>
        <v>42523.248715277776</v>
      </c>
      <c r="T3666" s="15">
        <f t="shared" si="293"/>
        <v>42537.248715277776</v>
      </c>
      <c r="U3666">
        <f t="shared" si="294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1" t="s">
        <v>8315</v>
      </c>
      <c r="R3667" t="s">
        <v>8316</v>
      </c>
      <c r="S3667" s="15">
        <f t="shared" si="292"/>
        <v>42294.808124999996</v>
      </c>
      <c r="T3667" s="15">
        <f t="shared" si="293"/>
        <v>42305.829166666663</v>
      </c>
      <c r="U3667">
        <f t="shared" si="294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1" t="s">
        <v>8315</v>
      </c>
      <c r="R3668" t="s">
        <v>8316</v>
      </c>
      <c r="S3668" s="15">
        <f t="shared" si="292"/>
        <v>41822.90488425926</v>
      </c>
      <c r="T3668" s="15">
        <f t="shared" si="293"/>
        <v>41844.291666666664</v>
      </c>
      <c r="U3668">
        <f t="shared" si="294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1" t="s">
        <v>8315</v>
      </c>
      <c r="R3669" t="s">
        <v>8316</v>
      </c>
      <c r="S3669" s="15">
        <f t="shared" si="292"/>
        <v>42173.970127314817</v>
      </c>
      <c r="T3669" s="15">
        <f t="shared" si="293"/>
        <v>42203.970127314817</v>
      </c>
      <c r="U3669">
        <f t="shared" si="294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1" t="s">
        <v>8315</v>
      </c>
      <c r="R3670" t="s">
        <v>8316</v>
      </c>
      <c r="S3670" s="15">
        <f t="shared" si="292"/>
        <v>42185.556157407409</v>
      </c>
      <c r="T3670" s="15">
        <f t="shared" si="293"/>
        <v>42208.772916666669</v>
      </c>
      <c r="U3670">
        <f t="shared" si="294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1" t="s">
        <v>8315</v>
      </c>
      <c r="R3671" t="s">
        <v>8316</v>
      </c>
      <c r="S3671" s="15">
        <f t="shared" si="292"/>
        <v>42136.675196759257</v>
      </c>
      <c r="T3671" s="15">
        <f t="shared" si="293"/>
        <v>42166.675196759257</v>
      </c>
      <c r="U3671">
        <f t="shared" si="294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1" t="s">
        <v>8315</v>
      </c>
      <c r="R3672" t="s">
        <v>8316</v>
      </c>
      <c r="S3672" s="15">
        <f t="shared" si="292"/>
        <v>42142.514016203699</v>
      </c>
      <c r="T3672" s="15">
        <f t="shared" si="293"/>
        <v>42155.958333333328</v>
      </c>
      <c r="U3672">
        <f t="shared" si="294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1" t="s">
        <v>8315</v>
      </c>
      <c r="R3673" t="s">
        <v>8316</v>
      </c>
      <c r="S3673" s="15">
        <f t="shared" si="292"/>
        <v>41820.62809027778</v>
      </c>
      <c r="T3673" s="15">
        <f t="shared" si="293"/>
        <v>41841.165972222225</v>
      </c>
      <c r="U3673">
        <f t="shared" si="294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1" t="s">
        <v>8315</v>
      </c>
      <c r="R3674" t="s">
        <v>8316</v>
      </c>
      <c r="S3674" s="15">
        <f t="shared" si="292"/>
        <v>41878.946574074071</v>
      </c>
      <c r="T3674" s="15">
        <f t="shared" si="293"/>
        <v>41908.946574074071</v>
      </c>
      <c r="U3674">
        <f t="shared" si="294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1" t="s">
        <v>8315</v>
      </c>
      <c r="R3675" t="s">
        <v>8316</v>
      </c>
      <c r="S3675" s="15">
        <f t="shared" si="292"/>
        <v>41914.295104166667</v>
      </c>
      <c r="T3675" s="15">
        <f t="shared" si="293"/>
        <v>41948.536111111112</v>
      </c>
      <c r="U3675">
        <f t="shared" si="294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1" t="s">
        <v>8315</v>
      </c>
      <c r="R3676" t="s">
        <v>8316</v>
      </c>
      <c r="S3676" s="15">
        <f t="shared" si="292"/>
        <v>42556.873020833329</v>
      </c>
      <c r="T3676" s="15">
        <f t="shared" si="293"/>
        <v>42616.873020833329</v>
      </c>
      <c r="U3676">
        <f t="shared" si="294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1" t="s">
        <v>8315</v>
      </c>
      <c r="R3677" t="s">
        <v>8316</v>
      </c>
      <c r="S3677" s="15">
        <f t="shared" si="292"/>
        <v>42493.597013888888</v>
      </c>
      <c r="T3677" s="15">
        <f t="shared" si="293"/>
        <v>42505.958333333328</v>
      </c>
      <c r="U3677">
        <f t="shared" si="294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1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94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1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94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1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94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1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94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1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94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1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94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1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94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1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94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1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94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1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94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1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94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1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94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94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1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94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1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94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1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94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1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94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94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1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94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1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94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94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94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1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94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1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94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1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94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94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94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1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94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94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1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1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1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1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1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1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5">ROUND(E3714/D3714*100,0)</f>
        <v>154</v>
      </c>
      <c r="P3714">
        <f t="shared" si="291"/>
        <v>110.87</v>
      </c>
      <c r="Q3714" s="11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5"/>
        <v>102</v>
      </c>
      <c r="P3715">
        <f t="shared" ref="P3715:P3778" si="296">IFERROR(ROUND(E3715/L3715,2),0)</f>
        <v>106.84</v>
      </c>
      <c r="Q3715" s="11" t="s">
        <v>8315</v>
      </c>
      <c r="R3715" t="s">
        <v>8316</v>
      </c>
      <c r="S3715" s="15">
        <f t="shared" ref="S3715:S3778" si="297">(((J3715/60)/60)/24)+DATE(1970,1,1)</f>
        <v>42505.738032407404</v>
      </c>
      <c r="T3715" s="15">
        <f t="shared" ref="T3715:T3778" si="298">(((I3715/60)/60)/24+DATE(1970,1,1))</f>
        <v>42525.738032407404</v>
      </c>
      <c r="U3715">
        <f t="shared" ref="U3715:U3778" si="299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5"/>
        <v>102</v>
      </c>
      <c r="P3716">
        <f t="shared" si="296"/>
        <v>105.52</v>
      </c>
      <c r="Q3716" s="11" t="s">
        <v>8315</v>
      </c>
      <c r="R3716" t="s">
        <v>8316</v>
      </c>
      <c r="S3716" s="15">
        <f t="shared" si="297"/>
        <v>42118.556331018524</v>
      </c>
      <c r="T3716" s="15">
        <f t="shared" si="298"/>
        <v>42150.165972222225</v>
      </c>
      <c r="U3716">
        <f t="shared" si="299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5"/>
        <v>103</v>
      </c>
      <c r="P3717">
        <f t="shared" si="296"/>
        <v>132.96</v>
      </c>
      <c r="Q3717" s="11" t="s">
        <v>8315</v>
      </c>
      <c r="R3717" t="s">
        <v>8316</v>
      </c>
      <c r="S3717" s="15">
        <f t="shared" si="297"/>
        <v>42036.995590277773</v>
      </c>
      <c r="T3717" s="15">
        <f t="shared" si="298"/>
        <v>42094.536111111112</v>
      </c>
      <c r="U3717">
        <f t="shared" si="299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6"/>
        <v>51.92</v>
      </c>
      <c r="Q3718" s="11" t="s">
        <v>8315</v>
      </c>
      <c r="R3718" t="s">
        <v>8316</v>
      </c>
      <c r="S3718" s="15">
        <f t="shared" si="297"/>
        <v>42360.887835648144</v>
      </c>
      <c r="T3718" s="15">
        <f t="shared" si="298"/>
        <v>42390.887835648144</v>
      </c>
      <c r="U3718">
        <f t="shared" si="299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5"/>
        <v>101</v>
      </c>
      <c r="P3719">
        <f t="shared" si="296"/>
        <v>310</v>
      </c>
      <c r="Q3719" s="11" t="s">
        <v>8315</v>
      </c>
      <c r="R3719" t="s">
        <v>8316</v>
      </c>
      <c r="S3719" s="15">
        <f t="shared" si="297"/>
        <v>42102.866307870368</v>
      </c>
      <c r="T3719" s="15">
        <f t="shared" si="298"/>
        <v>42133.866307870368</v>
      </c>
      <c r="U3719">
        <f t="shared" si="299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5"/>
        <v>239</v>
      </c>
      <c r="P3720">
        <f t="shared" si="296"/>
        <v>26.02</v>
      </c>
      <c r="Q3720" s="11" t="s">
        <v>8315</v>
      </c>
      <c r="R3720" t="s">
        <v>8316</v>
      </c>
      <c r="S3720" s="15">
        <f t="shared" si="297"/>
        <v>42032.716145833328</v>
      </c>
      <c r="T3720" s="15">
        <f t="shared" si="298"/>
        <v>42062.716145833328</v>
      </c>
      <c r="U3720">
        <f t="shared" si="299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5"/>
        <v>210</v>
      </c>
      <c r="P3721">
        <f t="shared" si="296"/>
        <v>105</v>
      </c>
      <c r="Q3721" s="11" t="s">
        <v>8315</v>
      </c>
      <c r="R3721" t="s">
        <v>8316</v>
      </c>
      <c r="S3721" s="15">
        <f t="shared" si="297"/>
        <v>42147.729930555557</v>
      </c>
      <c r="T3721" s="15">
        <f t="shared" si="298"/>
        <v>42177.729930555557</v>
      </c>
      <c r="U3721">
        <f t="shared" si="299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6"/>
        <v>86.23</v>
      </c>
      <c r="Q3722" s="11" t="s">
        <v>8315</v>
      </c>
      <c r="R3722" t="s">
        <v>8316</v>
      </c>
      <c r="S3722" s="15">
        <f t="shared" si="297"/>
        <v>42165.993125000001</v>
      </c>
      <c r="T3722" s="15">
        <f t="shared" si="298"/>
        <v>42187.993125000001</v>
      </c>
      <c r="U3722">
        <f t="shared" si="299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1" t="s">
        <v>8315</v>
      </c>
      <c r="R3723" t="s">
        <v>8316</v>
      </c>
      <c r="S3723" s="15">
        <f t="shared" si="297"/>
        <v>41927.936157407406</v>
      </c>
      <c r="T3723" s="15">
        <f t="shared" si="298"/>
        <v>41948.977824074071</v>
      </c>
      <c r="U3723">
        <f t="shared" si="299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1" t="s">
        <v>8315</v>
      </c>
      <c r="R3724" t="s">
        <v>8316</v>
      </c>
      <c r="S3724" s="15">
        <f t="shared" si="297"/>
        <v>42381.671840277777</v>
      </c>
      <c r="T3724" s="15">
        <f t="shared" si="298"/>
        <v>42411.957638888889</v>
      </c>
      <c r="U3724">
        <f t="shared" si="299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1" t="s">
        <v>8315</v>
      </c>
      <c r="R3725" t="s">
        <v>8316</v>
      </c>
      <c r="S3725" s="15">
        <f t="shared" si="297"/>
        <v>41943.753032407411</v>
      </c>
      <c r="T3725" s="15">
        <f t="shared" si="298"/>
        <v>41973.794699074075</v>
      </c>
      <c r="U3725">
        <f t="shared" si="299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1" t="s">
        <v>8315</v>
      </c>
      <c r="R3726" t="s">
        <v>8316</v>
      </c>
      <c r="S3726" s="15">
        <f t="shared" si="297"/>
        <v>42465.491435185191</v>
      </c>
      <c r="T3726" s="15">
        <f t="shared" si="298"/>
        <v>42494.958333333328</v>
      </c>
      <c r="U3726">
        <f t="shared" si="299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8315</v>
      </c>
      <c r="R3727" t="s">
        <v>8316</v>
      </c>
      <c r="S3727" s="15">
        <f t="shared" si="297"/>
        <v>42401.945219907408</v>
      </c>
      <c r="T3727" s="15">
        <f t="shared" si="298"/>
        <v>42418.895833333328</v>
      </c>
      <c r="U3727">
        <f t="shared" si="299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1" t="s">
        <v>8315</v>
      </c>
      <c r="R3728" t="s">
        <v>8316</v>
      </c>
      <c r="S3728" s="15">
        <f t="shared" si="297"/>
        <v>42462.140868055561</v>
      </c>
      <c r="T3728" s="15">
        <f t="shared" si="298"/>
        <v>42489.875</v>
      </c>
      <c r="U3728">
        <f t="shared" si="299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1" t="s">
        <v>8315</v>
      </c>
      <c r="R3729" t="s">
        <v>8316</v>
      </c>
      <c r="S3729" s="15">
        <f t="shared" si="297"/>
        <v>42632.348310185189</v>
      </c>
      <c r="T3729" s="15">
        <f t="shared" si="298"/>
        <v>42663.204861111109</v>
      </c>
      <c r="U3729">
        <f t="shared" si="299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0">ROUND(E3778/D3778*100,0)</f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0"/>
        <v>143</v>
      </c>
      <c r="P3779">
        <f t="shared" ref="P3779:P3842" si="301">IFERROR(ROUND(E3779/L3779,2),0)</f>
        <v>48.54</v>
      </c>
      <c r="Q3779" s="11" t="s">
        <v>8315</v>
      </c>
      <c r="R3779" t="s">
        <v>8357</v>
      </c>
      <c r="S3779" s="15">
        <f t="shared" ref="S3779:S3842" si="302">(((J3779/60)/60)/24)+DATE(1970,1,1)</f>
        <v>41887.111354166671</v>
      </c>
      <c r="T3779" s="15">
        <f t="shared" ref="T3779:T3842" si="303">(((I3779/60)/60)/24+DATE(1970,1,1))</f>
        <v>41909.166666666664</v>
      </c>
      <c r="U3779">
        <f t="shared" ref="U3779:U3842" si="304">YEAR(S3779)</f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0"/>
        <v>105</v>
      </c>
      <c r="P3780">
        <f t="shared" si="301"/>
        <v>70.03</v>
      </c>
      <c r="Q3780" s="11" t="s">
        <v>8315</v>
      </c>
      <c r="R3780" t="s">
        <v>8357</v>
      </c>
      <c r="S3780" s="15">
        <f t="shared" si="302"/>
        <v>41989.819212962961</v>
      </c>
      <c r="T3780" s="15">
        <f t="shared" si="303"/>
        <v>42049.819212962961</v>
      </c>
      <c r="U3780">
        <f t="shared" si="304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301"/>
        <v>135.63</v>
      </c>
      <c r="Q3781" s="11" t="s">
        <v>8315</v>
      </c>
      <c r="R3781" t="s">
        <v>8357</v>
      </c>
      <c r="S3781" s="15">
        <f t="shared" si="302"/>
        <v>42425.735416666663</v>
      </c>
      <c r="T3781" s="15">
        <f t="shared" si="303"/>
        <v>42455.693750000006</v>
      </c>
      <c r="U3781">
        <f t="shared" si="304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301"/>
        <v>100</v>
      </c>
      <c r="Q3782" s="11" t="s">
        <v>8315</v>
      </c>
      <c r="R3782" t="s">
        <v>8357</v>
      </c>
      <c r="S3782" s="15">
        <f t="shared" si="302"/>
        <v>42166.219733796301</v>
      </c>
      <c r="T3782" s="15">
        <f t="shared" si="303"/>
        <v>42198.837499999994</v>
      </c>
      <c r="U3782">
        <f t="shared" si="304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301"/>
        <v>94.9</v>
      </c>
      <c r="Q3783" s="11" t="s">
        <v>8315</v>
      </c>
      <c r="R3783" t="s">
        <v>8357</v>
      </c>
      <c r="S3783" s="15">
        <f t="shared" si="302"/>
        <v>41865.882928240739</v>
      </c>
      <c r="T3783" s="15">
        <f t="shared" si="303"/>
        <v>41890.882928240739</v>
      </c>
      <c r="U3783">
        <f t="shared" si="304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0"/>
        <v>102</v>
      </c>
      <c r="P3784">
        <f t="shared" si="301"/>
        <v>75.37</v>
      </c>
      <c r="Q3784" s="11" t="s">
        <v>8315</v>
      </c>
      <c r="R3784" t="s">
        <v>8357</v>
      </c>
      <c r="S3784" s="15">
        <f t="shared" si="302"/>
        <v>42546.862233796302</v>
      </c>
      <c r="T3784" s="15">
        <f t="shared" si="303"/>
        <v>42575.958333333328</v>
      </c>
      <c r="U3784">
        <f t="shared" si="304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301"/>
        <v>64.459999999999994</v>
      </c>
      <c r="Q3785" s="11" t="s">
        <v>8315</v>
      </c>
      <c r="R3785" t="s">
        <v>8357</v>
      </c>
      <c r="S3785" s="15">
        <f t="shared" si="302"/>
        <v>42420.140277777777</v>
      </c>
      <c r="T3785" s="15">
        <f t="shared" si="303"/>
        <v>42444.666666666672</v>
      </c>
      <c r="U3785">
        <f t="shared" si="304"/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301"/>
        <v>115</v>
      </c>
      <c r="Q3786" s="11" t="s">
        <v>8315</v>
      </c>
      <c r="R3786" t="s">
        <v>8357</v>
      </c>
      <c r="S3786" s="15">
        <f t="shared" si="302"/>
        <v>42531.980694444443</v>
      </c>
      <c r="T3786" s="15">
        <f t="shared" si="303"/>
        <v>42561.980694444443</v>
      </c>
      <c r="U3786">
        <f t="shared" si="304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1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304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4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1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304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4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4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1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304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1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304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4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1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304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1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304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1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304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1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304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4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1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304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4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1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304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4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1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304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4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4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1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304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1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304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1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304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1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304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1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304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1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1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5">ROUND(E3842/D3842*100,0)</f>
        <v>6500</v>
      </c>
      <c r="P3842">
        <f t="shared" si="301"/>
        <v>21.67</v>
      </c>
      <c r="Q3842" s="11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5"/>
        <v>9</v>
      </c>
      <c r="P3843">
        <f t="shared" ref="P3843:P3906" si="306">IFERROR(ROUND(E3843/L3843,2),0)</f>
        <v>25.65</v>
      </c>
      <c r="Q3843" s="11" t="s">
        <v>8315</v>
      </c>
      <c r="R3843" t="s">
        <v>8316</v>
      </c>
      <c r="S3843" s="15">
        <f t="shared" ref="S3843:S3906" si="307">(((J3843/60)/60)/24)+DATE(1970,1,1)</f>
        <v>41780.785729166666</v>
      </c>
      <c r="T3843" s="15">
        <f t="shared" ref="T3843:T3906" si="308">(((I3843/60)/60)/24+DATE(1970,1,1))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8315</v>
      </c>
      <c r="R3844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8315</v>
      </c>
      <c r="R3845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8315</v>
      </c>
      <c r="R3846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8315</v>
      </c>
      <c r="R3847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8315</v>
      </c>
      <c r="R3848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8315</v>
      </c>
      <c r="R384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8315</v>
      </c>
      <c r="R3850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1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IFERROR(ROUND(E3907/L3907,2),0)</f>
        <v>24.71</v>
      </c>
      <c r="Q3907" s="11" t="s">
        <v>8315</v>
      </c>
      <c r="R3907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(((I3907/60)/60)/24+DATE(1970,1,1))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1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1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1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1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1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1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1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1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1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1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1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1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1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1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1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IFERROR(ROUND(E3971/L3971,2),0)</f>
        <v>35.17</v>
      </c>
      <c r="Q3971" s="11" t="s">
        <v>8315</v>
      </c>
      <c r="R3971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(((I3971/60)/60)/24+DATE(1970,1,1))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1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1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1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1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1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1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1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1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1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1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1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1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1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IFERROR(ROUND(E4035/L4035,2),0)</f>
        <v>65.34</v>
      </c>
      <c r="Q4035" s="11" t="s">
        <v>8315</v>
      </c>
      <c r="R4035" t="s">
        <v>8316</v>
      </c>
      <c r="S4035" s="15">
        <f t="shared" ref="S4035:S4098" si="322">(((J4035/60)/60)/24)+DATE(1970,1,1)</f>
        <v>42614.268796296295</v>
      </c>
      <c r="T4035" s="15">
        <f t="shared" ref="T4035:T4098" si="323">(((I4035/60)/60)/24+DATE(1970,1,1))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1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1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1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1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1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1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1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1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1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1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1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ref="P4099:P4115" si="326">IFERROR(ROUND(E4099/L4099,2),0)</f>
        <v>0</v>
      </c>
      <c r="Q4099" s="11" t="s">
        <v>8315</v>
      </c>
      <c r="R4099" t="s">
        <v>8316</v>
      </c>
      <c r="S4099" s="15">
        <f t="shared" ref="S4099:S4115" si="327">(((J4099/60)/60)/24)+DATE(1970,1,1)</f>
        <v>42344.824502314819</v>
      </c>
      <c r="T4099" s="15">
        <f t="shared" ref="T4099:T4115" si="328">(((I4099/60)/60)/24+DATE(1970,1,1))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1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1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1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1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1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1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1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1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7DD3-AD21-485F-85E0-2333E5845A90}">
  <dimension ref="A1:E18"/>
  <sheetViews>
    <sheetView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8386</v>
      </c>
      <c r="B2" t="s">
        <v>8360</v>
      </c>
    </row>
    <row r="4" spans="1:5" x14ac:dyDescent="0.35">
      <c r="A4" s="12" t="s">
        <v>8364</v>
      </c>
      <c r="B4" s="12" t="s">
        <v>8361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20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20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20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20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20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20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20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20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20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20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20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20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20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FB28-A220-4CBC-942E-E0A5FBEFC9D2}">
  <dimension ref="A1:H13"/>
  <sheetViews>
    <sheetView tabSelected="1" workbookViewId="0">
      <selection activeCell="K28" sqref="K28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7" t="s">
        <v>8382</v>
      </c>
      <c r="B1" s="17" t="s">
        <v>8387</v>
      </c>
      <c r="C1" s="17" t="s">
        <v>8388</v>
      </c>
      <c r="D1" s="17" t="s">
        <v>8389</v>
      </c>
      <c r="E1" s="17" t="s">
        <v>8390</v>
      </c>
      <c r="F1" s="17" t="s">
        <v>8391</v>
      </c>
      <c r="G1" s="17" t="s">
        <v>8392</v>
      </c>
      <c r="H1" s="17" t="s">
        <v>8393</v>
      </c>
    </row>
    <row r="2" spans="1:8" x14ac:dyDescent="0.35">
      <c r="A2" t="s">
        <v>8394</v>
      </c>
      <c r="B2">
        <f>COUNTIFS(data!F:F,"successful",data!R:R,"plays",data!D:D,"&lt;1000")</f>
        <v>141</v>
      </c>
      <c r="C2">
        <f>COUNTIFS(data!F:F,"failed",data!R:R,"plays",data!D:D,"&lt;1000")</f>
        <v>45</v>
      </c>
      <c r="D2">
        <f>COUNTIFS(data!F:F,"canceled",data!R:R,"plays",data!D:D,"&lt;1000")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35">
      <c r="A3" t="s">
        <v>8395</v>
      </c>
      <c r="B3">
        <f>COUNTIFS(data!F:F,"successful",data!R:R,"plays",data!D:D,"&gt;=1000",data!D:D,"&lt;=4999")</f>
        <v>388</v>
      </c>
      <c r="C3">
        <f>COUNTIFS(data!F:F,"failed",data!R:R,"plays",data!D:D,"&gt;=1000",data!D:D,"&lt;=4999")</f>
        <v>146</v>
      </c>
      <c r="D3">
        <f>COUNTIFS(data!F:F,"canceled",data!R:R,"plays",data!D:D,"&gt;=1000",data!D:D,"&lt;=4999")</f>
        <v>0</v>
      </c>
      <c r="E3">
        <f t="shared" ref="E3:E13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8396</v>
      </c>
      <c r="B4">
        <f>COUNTIFS(data!F:F,"successful",data!R:R,"plays",data!D:D,"&gt;=5000",data!D:D,"&lt;=9999")</f>
        <v>93</v>
      </c>
      <c r="C4">
        <f>COUNTIFS(data!F:F,"failed",data!R:R,"plays",data!D:D,"&gt;=5000",data!D:D,"&lt;=9999")</f>
        <v>76</v>
      </c>
      <c r="D4">
        <f>COUNTIFS(data!F:F,"canceled",data!R:R,"plays",data!D:D,"&gt;=5000",data!D:D,"&lt;=9999")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35">
      <c r="A5" t="s">
        <v>8397</v>
      </c>
      <c r="B5">
        <f>COUNTIFS(data!F:F,"successful",data!R:R,"plays",data!D:D,"&gt;=10000",data!D:D,"&lt;=14999")</f>
        <v>39</v>
      </c>
      <c r="C5">
        <f>COUNTIFS(data!F:F,"failed",data!R:R,"plays",data!D:D,"&gt;=10000",data!D:D,"&lt;=14999")</f>
        <v>33</v>
      </c>
      <c r="D5">
        <f>COUNTIFS(data!F:F,"canceled",data!R:R,"plays",data!D:D,"&gt;=10000",data!D:D,"&lt;=14999")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35">
      <c r="A6" t="s">
        <v>8398</v>
      </c>
      <c r="B6">
        <f>COUNTIFS(data!F:F,"successful",data!R:R,"plays",data!D:D,"&gt;=15000",data!D:D,"&lt;=19999")</f>
        <v>12</v>
      </c>
      <c r="C6">
        <f>COUNTIFS(data!F:F,"failed",data!R:R,"plays",data!D:D,"&gt;=15000",data!D:D,"&lt;=19999")</f>
        <v>12</v>
      </c>
      <c r="D6">
        <f>COUNTIFS(data!F:F,"canceled",data!R:R,"plays",data!D:D,"&gt;=15000",data!D:D,"&lt;=19999")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8399</v>
      </c>
      <c r="B7">
        <f>COUNTIFS(data!F:F,"successful",data!R:R,"plays",data!D:D,"&gt;=20000",data!D:D,"&lt;=24999")</f>
        <v>9</v>
      </c>
      <c r="C7">
        <f>COUNTIFS(data!F:F,"failed",data!R:R,"plays",data!D:D,"&gt;=20000",data!D:D,"&lt;=24999")</f>
        <v>11</v>
      </c>
      <c r="D7">
        <f>COUNTIFS(data!F:F,"canceled",data!R:R,"plays",data!D:D,"&gt;=20000",data!D:D,"&lt;=24999")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35">
      <c r="A8" t="s">
        <v>8400</v>
      </c>
      <c r="B8">
        <f>COUNTIFS(data!F:F,"successful",data!R:R,"plays",data!D:D,"&gt;=25000",data!D:D,"&lt;=29999")</f>
        <v>1</v>
      </c>
      <c r="C8">
        <f>COUNTIFS(data!F:F,"failed",data!R:R,"plays",data!D:D,"&gt;=25000",data!D:D,"&lt;=29999")</f>
        <v>4</v>
      </c>
      <c r="D8">
        <f>COUNTIFS(data!F:F,"canceled",data!R:R,"plays",data!D:D,"&gt;=25000",data!D:D,"&lt;=29999")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8401</v>
      </c>
      <c r="B9">
        <f>COUNTIFS(data!F:F,"successful",data!R:R,"plays",data!D:D,"&gt;=30000",data!D:D,"&lt;=34999")</f>
        <v>3</v>
      </c>
      <c r="C9">
        <f>COUNTIFS(data!F:F,"failed",data!R:R,"plays",data!D:D,"&gt;=30000",data!D:D,"&lt;=34999")</f>
        <v>8</v>
      </c>
      <c r="D9">
        <f>COUNTIFS(data!F:F,"canceled",data!R:R,"plays",data!D:D,"&gt;=30000",data!D:D,"&lt;=34999")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35">
      <c r="A10" t="s">
        <v>8402</v>
      </c>
      <c r="B10">
        <f>COUNTIFS(data!F:F,"successful",data!R:R,"plays",data!D:D,"&gt;=35000",data!D:D,"&lt;=39999")</f>
        <v>4</v>
      </c>
      <c r="C10">
        <f>COUNTIFS(data!F:F,"failed",data!R:R,"plays",data!D:D,"&gt;=35000",data!D:D,"&lt;=39999")</f>
        <v>2</v>
      </c>
      <c r="D10">
        <f>COUNTIFS(data!F:F,"canceled",data!R:R,"plays",data!D:D,"&gt;=35000",data!D:D,"&lt;=39999")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35">
      <c r="A11" t="s">
        <v>8403</v>
      </c>
      <c r="B11">
        <f>COUNTIFS(data!F:F,"successful",data!R:R,"plays",data!D:D,"&gt;=40000",data!D:D,"&lt;=44999")</f>
        <v>2</v>
      </c>
      <c r="C11">
        <f>COUNTIFS(data!F:F,"failed",data!R:R,"plays",data!D:D,"&gt;=40000",data!D:D,"&lt;=44999")</f>
        <v>1</v>
      </c>
      <c r="D11">
        <f>COUNTIFS(data!F:F,"canceled",data!R:R,"plays",data!D:D,"&gt;=40000",data!D:D,"&lt;=44999")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35">
      <c r="A12" t="s">
        <v>8404</v>
      </c>
      <c r="B12">
        <f>COUNTIFS(data!F:F,"successful",data!R:R,"plays",data!D:D,"&gt;=45000",data!D:D,"&lt;=49999")</f>
        <v>0</v>
      </c>
      <c r="C12">
        <f>COUNTIFS(data!F:F,"failed",data!R:R,"plays",data!D:D,"&gt;=45000",data!D:D,"&lt;=49999")</f>
        <v>1</v>
      </c>
      <c r="D12">
        <f>COUNTIFS(data!F:F,"canceled",data!R:R,"plays",data!D:D,"&gt;=45000",data!D:D,"&lt;=49999")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8405</v>
      </c>
      <c r="B13">
        <f>COUNTIFS(data!F:F,"successful",data!R:R,"plays",data!D:D,"&gt;=50000")</f>
        <v>2</v>
      </c>
      <c r="C13">
        <f>COUNTIFS(data!F:F,"failed",data!R:R,"plays",data!D:D,"&gt;=50000")</f>
        <v>14</v>
      </c>
      <c r="D13">
        <f>COUNTIFS(data!F:F,"canceled",data!R:R,"plays",data!D:D,"&gt;=50000")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8EAC-44EF-4322-9969-36499AF9C141}">
  <dimension ref="A1:F6"/>
  <sheetViews>
    <sheetView workbookViewId="0">
      <selection activeCell="E2" sqref="E2:E11"/>
    </sheetView>
  </sheetViews>
  <sheetFormatPr defaultRowHeight="14.5" x14ac:dyDescent="0.35"/>
  <cols>
    <col min="1" max="1" width="31.08984375" bestFit="1" customWidth="1"/>
    <col min="2" max="2" width="41.81640625" customWidth="1"/>
    <col min="3" max="4" width="10.08984375" style="5" bestFit="1" customWidth="1"/>
    <col min="5" max="5" width="15.90625" bestFit="1" customWidth="1"/>
    <col min="6" max="6" width="7.6328125" style="14" bestFit="1" customWidth="1"/>
  </cols>
  <sheetData>
    <row r="1" spans="1:6" x14ac:dyDescent="0.35">
      <c r="A1" s="17" t="s">
        <v>8380</v>
      </c>
      <c r="B1" s="17" t="s">
        <v>8381</v>
      </c>
      <c r="C1" s="18" t="s">
        <v>8382</v>
      </c>
      <c r="D1" s="18" t="s">
        <v>8383</v>
      </c>
      <c r="E1" s="17" t="s">
        <v>8384</v>
      </c>
      <c r="F1" s="19" t="s">
        <v>8385</v>
      </c>
    </row>
    <row r="2" spans="1:6" ht="43.5" x14ac:dyDescent="0.35">
      <c r="A2" t="s">
        <v>3473</v>
      </c>
      <c r="B2" s="3" t="str">
        <f>VLOOKUP(A2,data!B:C,2,FALSE)</f>
        <v>Help us get actor-writer Ian Bonar's debut play - a hilarious, heartbreaking story of grief and loss - to the 2016 Edinburgh Fringe.</v>
      </c>
      <c r="C2" s="5">
        <f>VLOOKUP(A2,data!B:D,3,FALSE)</f>
        <v>2000</v>
      </c>
      <c r="D2" s="5">
        <f>VLOOKUP(A2,data!B:E,4,FALSE)</f>
        <v>2020</v>
      </c>
      <c r="E2" s="5">
        <f>VLOOKUP(A2,data!B:P,15,FALSE)</f>
        <v>51.79</v>
      </c>
      <c r="F2" s="14">
        <f>VLOOKUP(A2,data!B:L,11,FALSE)</f>
        <v>39</v>
      </c>
    </row>
    <row r="3" spans="1:6" ht="43.5" x14ac:dyDescent="0.35">
      <c r="A3" t="s">
        <v>3616</v>
      </c>
      <c r="B3" s="3" t="str">
        <f>VLOOKUP(A3,data!B:C,2,FALSE)</f>
        <v>The play yet to be described as "A surefire Edinburgh Fringe Festival Cult Hit". Coming to the Underbelly, Edinburgh, 5th-30th August.</v>
      </c>
      <c r="C3" s="5">
        <f>VLOOKUP(A3,data!B:D,3,FALSE)</f>
        <v>2000</v>
      </c>
      <c r="D3" s="5">
        <f>VLOOKUP(A3,data!B:E,4,FALSE)</f>
        <v>2020</v>
      </c>
      <c r="E3" s="5">
        <f>VLOOKUP(A3,data!B:P,15,FALSE)</f>
        <v>36.07</v>
      </c>
      <c r="F3" s="14">
        <f>VLOOKUP(A3,data!B:L,11,FALSE)</f>
        <v>56</v>
      </c>
    </row>
    <row r="4" spans="1:6" ht="43.5" x14ac:dyDescent="0.35">
      <c r="A4" t="s">
        <v>3178</v>
      </c>
      <c r="B4" s="3" t="str">
        <f>VLOOKUP(A4,data!B:C,2,FALSE)</f>
        <v>Cutting Off Kate Bush is a one-woman show written &amp; performed by Lucy Benson-Brown, premiering at the Edinburgh Fringe Festival 2014</v>
      </c>
      <c r="C4" s="5">
        <f>VLOOKUP(A4,data!B:D,3,FALSE)</f>
        <v>1500</v>
      </c>
      <c r="D4" s="5">
        <f>VLOOKUP(A4,data!B:E,4,FALSE)</f>
        <v>2576</v>
      </c>
      <c r="E4" s="5">
        <f>VLOOKUP(A4,data!B:P,15,FALSE)</f>
        <v>33.03</v>
      </c>
      <c r="F4" s="14">
        <f>VLOOKUP(A4,data!B:L,11,FALSE)</f>
        <v>78</v>
      </c>
    </row>
    <row r="5" spans="1:6" ht="43.5" x14ac:dyDescent="0.35">
      <c r="A5" t="s">
        <v>3329</v>
      </c>
      <c r="B5" s="3" t="str">
        <f>VLOOKUP(A5,data!B:C,2,FALSE)</f>
        <v>Jestia and Raedon is a brand new romantic comedy play going to the Edinburgh Fringe Festival this summer.</v>
      </c>
      <c r="C5" s="5">
        <f>VLOOKUP(A5,data!B:D,3,FALSE)</f>
        <v>1000</v>
      </c>
      <c r="D5" s="5">
        <f>VLOOKUP(A5,data!B:E,4,FALSE)</f>
        <v>1168</v>
      </c>
      <c r="E5" s="5">
        <f>VLOOKUP(A5,data!B:P,15,FALSE)</f>
        <v>44.92</v>
      </c>
      <c r="F5" s="14">
        <f>VLOOKUP(A5,data!B:L,11,FALSE)</f>
        <v>26</v>
      </c>
    </row>
    <row r="6" spans="1:6" ht="58" x14ac:dyDescent="0.35">
      <c r="A6" t="s">
        <v>3221</v>
      </c>
      <c r="B6" s="3" t="str">
        <f>VLOOKUP(A6,data!B:C,2,FALSE)</f>
        <v>A one-man show about love, loss, and motorways, written &amp; performed by Ben Norris. Help us get to the 2015 Edinburgh Fringe and beyond!</v>
      </c>
      <c r="C6" s="5">
        <f>VLOOKUP(A6,data!B:D,3,FALSE)</f>
        <v>4000</v>
      </c>
      <c r="D6" s="5">
        <f>VLOOKUP(A6,data!B:E,4,FALSE)</f>
        <v>4137</v>
      </c>
      <c r="E6" s="5">
        <f>VLOOKUP(A6,data!B:P,15,FALSE)</f>
        <v>36.61</v>
      </c>
      <c r="F6" s="14">
        <f>VLOOKUP(A6,data!B:L,11,FALSE)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93DF-B978-445E-BC71-C80989FDE41B}">
  <dimension ref="A1:F6"/>
  <sheetViews>
    <sheetView workbookViewId="0">
      <selection activeCell="A9" sqref="A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8361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A26A-3486-48D8-82FD-5DD5165F3D17}">
  <dimension ref="A1:E7"/>
  <sheetViews>
    <sheetView zoomScale="95" zoomScaleNormal="95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816406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8360</v>
      </c>
    </row>
    <row r="2" spans="1:5" x14ac:dyDescent="0.35">
      <c r="A2" s="12" t="s">
        <v>8358</v>
      </c>
      <c r="B2" t="s">
        <v>8360</v>
      </c>
    </row>
    <row r="4" spans="1:5" x14ac:dyDescent="0.35">
      <c r="A4" s="12" t="s">
        <v>8364</v>
      </c>
      <c r="B4" s="12" t="s">
        <v>8361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782B-A3AF-40FE-8E47-6D15DC4B011E}">
  <dimension ref="A1:E18"/>
  <sheetViews>
    <sheetView workbookViewId="0">
      <selection activeCell="I20" sqref="I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8317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8364</v>
      </c>
      <c r="B4" s="12" t="s">
        <v>8361</v>
      </c>
    </row>
    <row r="5" spans="1:5" x14ac:dyDescent="0.35">
      <c r="A5" s="12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3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3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3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3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3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3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35">
      <c r="A18" s="16" t="s">
        <v>8362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Theater Outcomes by Launch Date</vt:lpstr>
      <vt:lpstr>Outcomes Based on Goals</vt:lpstr>
      <vt:lpstr>Edinburgh Research</vt:lpstr>
      <vt:lpstr>Category Statistic</vt:lpstr>
      <vt:lpstr>SubCategory statistic</vt:lpstr>
      <vt:lpstr>Launch Date 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Inez Suyono</cp:lastModifiedBy>
  <dcterms:created xsi:type="dcterms:W3CDTF">2017-04-20T15:17:24Z</dcterms:created>
  <dcterms:modified xsi:type="dcterms:W3CDTF">2021-08-29T21:21:19Z</dcterms:modified>
</cp:coreProperties>
</file>