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"/>
    </mc:Choice>
  </mc:AlternateContent>
  <xr:revisionPtr revIDLastSave="0" documentId="10_ncr:8100000_{C02FB363-73E4-3F47-B48B-EE0AA9377FC7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Vacancies 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I8" i="1"/>
  <c r="H8" i="1"/>
  <c r="D8" i="1"/>
  <c r="L8" i="1"/>
  <c r="P7" i="1"/>
  <c r="N7" i="1"/>
  <c r="P6" i="1" l="1"/>
  <c r="N6" i="1"/>
  <c r="N5" i="1"/>
  <c r="L5" i="1"/>
  <c r="N4" i="1"/>
  <c r="N3" i="1"/>
  <c r="N2" i="1"/>
  <c r="L3" i="1"/>
  <c r="L4" i="1"/>
  <c r="L6" i="1"/>
  <c r="L7" i="1"/>
  <c r="L2" i="1"/>
  <c r="D7" i="1"/>
  <c r="K3" i="1"/>
  <c r="K4" i="1"/>
  <c r="K5" i="1"/>
  <c r="K6" i="1"/>
  <c r="K7" i="1"/>
  <c r="K2" i="1"/>
  <c r="D3" i="1"/>
  <c r="D4" i="1"/>
  <c r="D5" i="1"/>
  <c r="D6" i="1"/>
  <c r="D2" i="1"/>
  <c r="J7" i="1"/>
  <c r="I7" i="1"/>
  <c r="H7" i="1"/>
  <c r="P2" i="1"/>
  <c r="H2" i="1" l="1"/>
  <c r="I2" i="1"/>
  <c r="J2" i="1"/>
  <c r="P5" i="1" l="1"/>
  <c r="P3" i="1"/>
  <c r="P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<sst xmlns="http://schemas.openxmlformats.org/spreadsheetml/2006/main" count="30" uniqueCount="21">
  <si>
    <t>Au</t>
  </si>
  <si>
    <t>FCC</t>
  </si>
  <si>
    <t>Element</t>
  </si>
  <si>
    <t>Structure</t>
  </si>
  <si>
    <t>Li</t>
  </si>
  <si>
    <t>BCC</t>
  </si>
  <si>
    <t>Lattice_Constant</t>
  </si>
  <si>
    <t>Base_Vectors</t>
  </si>
  <si>
    <t>Copies_in_X</t>
  </si>
  <si>
    <t>Copies_in_Y</t>
  </si>
  <si>
    <t>Copies_in_Z</t>
  </si>
  <si>
    <t>Large_on_X</t>
  </si>
  <si>
    <t>Large_on_Y</t>
  </si>
  <si>
    <t>Large_on_Z</t>
  </si>
  <si>
    <t>Number_of_Atoms</t>
  </si>
  <si>
    <t>Vacancies_Overlap</t>
  </si>
  <si>
    <t>Vacancies_Percentage</t>
  </si>
  <si>
    <t>Number_of_Vacancies</t>
  </si>
  <si>
    <t>Vacancies_Found</t>
  </si>
  <si>
    <t>Percentage_found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</si>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</sst>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T8"/>
  <sheetViews>
    <sheetView tabSelected="1" zoomScale="90" zoomScaleNormal="90" workbookViewId="0">
      <selection activeCell="F8" sqref="F8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.5" bestFit="1" customWidth="1"/>
    <col min="4" max="4" width="12.33203125" bestFit="1" customWidth="1"/>
    <col min="5" max="5" width="11.5" bestFit="1" customWidth="1"/>
    <col min="6" max="7" width="11.33203125" bestFit="1" customWidth="1"/>
    <col min="8" max="8" width="10.83203125" bestFit="1" customWidth="1"/>
    <col min="9" max="10" width="10.6640625" bestFit="1" customWidth="1"/>
    <col min="11" max="11" width="17" bestFit="1" customWidth="1"/>
    <col min="12" max="12" width="16.83203125" bestFit="1" customWidth="1"/>
    <col min="13" max="13" width="19.83203125" bestFit="1" customWidth="1"/>
    <col min="14" max="14" width="20" bestFit="1" customWidth="1"/>
    <col min="15" max="15" width="15.6640625" bestFit="1" customWidth="1"/>
    <col min="16" max="16" width="16.5" bestFit="1" customWidth="1"/>
  </cols>
  <sheetData>
    <row r="1" spans="1:20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T1" s="1"/>
    </row>
    <row r="2" spans="1:20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 t="shared" ref="H2:H8" si="0">C2*E2</f>
        <v>40.799999999999997</v>
      </c>
      <c r="I2" s="2">
        <f t="shared" ref="I2:I8" si="1">C2*F2</f>
        <v>40.799999999999997</v>
      </c>
      <c r="J2" s="2">
        <f t="shared" ref="J2:J8" si="2"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394</v>
      </c>
      <c r="P2" s="3">
        <f t="shared" ref="P2:P7" si="3">(O2/N2)</f>
        <v>0.98499999999999999</v>
      </c>
    </row>
    <row r="3" spans="1:20" x14ac:dyDescent="0.2">
      <c r="A3" s="2" t="s">
        <v>0</v>
      </c>
      <c r="B3" s="2" t="s">
        <v>1</v>
      </c>
      <c r="C3" s="2">
        <v>4.08</v>
      </c>
      <c r="D3" s="2">
        <f t="shared" ref="D3:D6" si="4">IF(B3="FCC",4,IF(B3="BCC",2,IF(B3="SC",2)))</f>
        <v>4</v>
      </c>
      <c r="E3" s="2">
        <v>10</v>
      </c>
      <c r="F3" s="2">
        <v>10</v>
      </c>
      <c r="G3" s="2">
        <v>20</v>
      </c>
      <c r="H3" s="2">
        <f t="shared" si="0"/>
        <v>40.799999999999997</v>
      </c>
      <c r="I3" s="2">
        <f t="shared" si="1"/>
        <v>40.799999999999997</v>
      </c>
      <c r="J3" s="2">
        <f t="shared" si="2"/>
        <v>81.599999999999994</v>
      </c>
      <c r="K3" s="2">
        <f t="shared" ref="K3:K8" si="5">D3*E3*F3*G3</f>
        <v>8000</v>
      </c>
      <c r="L3" s="2">
        <f t="shared" ref="L3:L8" si="6">IF(B3="FCC",0.76,IF(B3="BCC",0.16,IF(B3="SC",0.38)))</f>
        <v>0.76</v>
      </c>
      <c r="M3" s="4">
        <v>0.13</v>
      </c>
      <c r="N3" s="2">
        <f>K3-6960</f>
        <v>1040</v>
      </c>
      <c r="O3" s="2">
        <v>985</v>
      </c>
      <c r="P3" s="3">
        <f t="shared" si="3"/>
        <v>0.94711538461538458</v>
      </c>
    </row>
    <row r="4" spans="1:20" x14ac:dyDescent="0.2">
      <c r="A4" s="2" t="s">
        <v>0</v>
      </c>
      <c r="B4" s="2" t="s">
        <v>1</v>
      </c>
      <c r="C4" s="2">
        <v>4.08</v>
      </c>
      <c r="D4" s="2">
        <f t="shared" si="4"/>
        <v>4</v>
      </c>
      <c r="E4" s="2">
        <v>10</v>
      </c>
      <c r="F4" s="2">
        <v>10</v>
      </c>
      <c r="G4" s="2">
        <v>20</v>
      </c>
      <c r="H4" s="2">
        <f t="shared" si="0"/>
        <v>40.799999999999997</v>
      </c>
      <c r="I4" s="2">
        <f t="shared" si="1"/>
        <v>40.799999999999997</v>
      </c>
      <c r="J4" s="2">
        <f t="shared" si="2"/>
        <v>81.599999999999994</v>
      </c>
      <c r="K4" s="2">
        <f t="shared" si="5"/>
        <v>8000</v>
      </c>
      <c r="L4" s="2">
        <f t="shared" si="6"/>
        <v>0.76</v>
      </c>
      <c r="M4" s="3">
        <v>0.25</v>
      </c>
      <c r="N4" s="2">
        <f>K4-6000</f>
        <v>2000</v>
      </c>
      <c r="O4" s="2">
        <v>1796</v>
      </c>
      <c r="P4" s="3">
        <f t="shared" si="3"/>
        <v>0.89800000000000002</v>
      </c>
    </row>
    <row r="5" spans="1:20" x14ac:dyDescent="0.2">
      <c r="A5" s="2" t="s">
        <v>0</v>
      </c>
      <c r="B5" s="2" t="s">
        <v>1</v>
      </c>
      <c r="C5" s="2">
        <v>4.08</v>
      </c>
      <c r="D5" s="2">
        <f t="shared" si="4"/>
        <v>4</v>
      </c>
      <c r="E5" s="2">
        <v>10</v>
      </c>
      <c r="F5" s="2">
        <v>10</v>
      </c>
      <c r="G5" s="2">
        <v>20</v>
      </c>
      <c r="H5" s="2">
        <f t="shared" si="0"/>
        <v>40.799999999999997</v>
      </c>
      <c r="I5" s="2">
        <f t="shared" si="1"/>
        <v>40.799999999999997</v>
      </c>
      <c r="J5" s="2">
        <f t="shared" si="2"/>
        <v>81.599999999999994</v>
      </c>
      <c r="K5" s="2">
        <f t="shared" si="5"/>
        <v>8000</v>
      </c>
      <c r="L5" s="2">
        <f t="shared" si="6"/>
        <v>0.76</v>
      </c>
      <c r="M5" s="4">
        <v>0.5</v>
      </c>
      <c r="N5" s="2">
        <f>K5-4000</f>
        <v>4000</v>
      </c>
      <c r="O5" s="2">
        <v>3474</v>
      </c>
      <c r="P5" s="3">
        <f t="shared" si="3"/>
        <v>0.86850000000000005</v>
      </c>
    </row>
    <row r="6" spans="1:20" x14ac:dyDescent="0.2">
      <c r="A6" s="2" t="s">
        <v>0</v>
      </c>
      <c r="B6" s="2" t="s">
        <v>1</v>
      </c>
      <c r="C6" s="2">
        <v>4.08</v>
      </c>
      <c r="D6" s="2">
        <f t="shared" si="4"/>
        <v>4</v>
      </c>
      <c r="E6" s="2">
        <v>10</v>
      </c>
      <c r="F6" s="2">
        <v>10</v>
      </c>
      <c r="G6" s="2">
        <v>20</v>
      </c>
      <c r="H6" s="2">
        <f t="shared" si="0"/>
        <v>40.799999999999997</v>
      </c>
      <c r="I6" s="2">
        <f t="shared" si="1"/>
        <v>40.799999999999997</v>
      </c>
      <c r="J6" s="2">
        <f t="shared" si="2"/>
        <v>81.599999999999994</v>
      </c>
      <c r="K6" s="2">
        <f t="shared" si="5"/>
        <v>8000</v>
      </c>
      <c r="L6" s="2">
        <f t="shared" si="6"/>
        <v>0.76</v>
      </c>
      <c r="M6" s="4">
        <v>0.73</v>
      </c>
      <c r="N6" s="2">
        <f>K6-2160</f>
        <v>5840</v>
      </c>
      <c r="O6" s="2">
        <v>5329</v>
      </c>
      <c r="P6" s="3">
        <f t="shared" si="3"/>
        <v>0.91249999999999998</v>
      </c>
    </row>
    <row r="7" spans="1:20" x14ac:dyDescent="0.2">
      <c r="A7" s="2" t="s">
        <v>4</v>
      </c>
      <c r="B7" s="2" t="s">
        <v>5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 t="shared" si="0"/>
        <v>35.099999999999994</v>
      </c>
      <c r="I7" s="2">
        <f t="shared" si="1"/>
        <v>35.099999999999994</v>
      </c>
      <c r="J7" s="2">
        <f t="shared" si="2"/>
        <v>35.099999999999994</v>
      </c>
      <c r="K7" s="2">
        <f t="shared" si="5"/>
        <v>2000</v>
      </c>
      <c r="L7" s="2">
        <f t="shared" si="6"/>
        <v>0.16</v>
      </c>
      <c r="M7" s="3">
        <v>0.5</v>
      </c>
      <c r="N7" s="2">
        <f>K7-1000</f>
        <v>1000</v>
      </c>
      <c r="O7" s="2">
        <v>757</v>
      </c>
      <c r="P7" s="3">
        <f t="shared" si="3"/>
        <v>0.75700000000000001</v>
      </c>
    </row>
    <row r="8" spans="1:20" x14ac:dyDescent="0.2">
      <c r="A8" s="2" t="s">
        <v>20</v>
      </c>
      <c r="B8" s="2" t="s">
        <v>5</v>
      </c>
      <c r="C8" s="2">
        <v>3.51</v>
      </c>
      <c r="D8" s="2">
        <f>IF(B8="FCC",4,IF(B8="BCC",2,IF(B8="SC",2)))</f>
        <v>2</v>
      </c>
      <c r="E8" s="2">
        <v>5</v>
      </c>
      <c r="F8" s="2">
        <v>5</v>
      </c>
      <c r="G8" s="2">
        <v>2</v>
      </c>
      <c r="H8" s="2">
        <f t="shared" si="0"/>
        <v>17.549999999999997</v>
      </c>
      <c r="I8" s="2">
        <f t="shared" si="1"/>
        <v>17.549999999999997</v>
      </c>
      <c r="J8" s="2">
        <f t="shared" si="2"/>
        <v>7.02</v>
      </c>
      <c r="K8" s="2">
        <f t="shared" si="5"/>
        <v>100</v>
      </c>
      <c r="L8" s="2">
        <f t="shared" si="6"/>
        <v>0.16</v>
      </c>
    </row>
  </sheetData>
  <sortState ref="A2:P6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Vacancies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2018-04-29T08:21:03Z</dcterms:modified>
</cp:coreProperties>
</file>