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ivers\Election oakville\"/>
    </mc:Choice>
  </mc:AlternateContent>
  <xr:revisionPtr revIDLastSave="0" documentId="8_{6AD4ED02-5BB8-4964-958C-EA894AEAB312}" xr6:coauthVersionLast="47" xr6:coauthVersionMax="47" xr10:uidLastSave="{00000000-0000-0000-0000-000000000000}"/>
  <bookViews>
    <workbookView xWindow="-108" yWindow="-108" windowWidth="23256" windowHeight="12456" activeTab="4" xr2:uid="{6A15C815-E747-4377-BF18-17A03D2B206C}"/>
  </bookViews>
  <sheets>
    <sheet name="Table 2" sheetId="2" r:id="rId1"/>
    <sheet name="Table 3" sheetId="3" r:id="rId2"/>
    <sheet name="Table 3 (3)" sheetId="4" r:id="rId3"/>
    <sheet name="Table 4" sheetId="5" r:id="rId4"/>
    <sheet name="Sheet1" sheetId="1" r:id="rId5"/>
  </sheets>
  <definedNames>
    <definedName name="ExternalData_1" localSheetId="0" hidden="1">'Table 2'!$A$1:$I$14</definedName>
    <definedName name="ExternalData_1" localSheetId="1" hidden="1">'Table 3'!$A$1:$I$14</definedName>
    <definedName name="ExternalData_1" localSheetId="2" hidden="1">'Table 3 (3)'!$A$1:$I$12</definedName>
    <definedName name="ExternalData_1" localSheetId="3" hidden="1">'Table 4'!$A$1:$I$15</definedName>
    <definedName name="ExternalData_2" localSheetId="0" hidden="1">'Table 2'!$A$17:$I$26</definedName>
    <definedName name="ExternalData_2" localSheetId="2" hidden="1">'Table 3 (3)'!$A$15:$I$27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13" i="1" l="1"/>
  <c r="O13" i="1"/>
  <c r="Q13" i="1" s="1"/>
  <c r="L15" i="1"/>
  <c r="J15" i="1"/>
  <c r="H15" i="1"/>
  <c r="F15" i="1"/>
  <c r="P2" i="1"/>
  <c r="L11" i="1" l="1"/>
  <c r="H11" i="1"/>
  <c r="H9" i="1"/>
  <c r="H7" i="1"/>
  <c r="H6" i="1"/>
  <c r="H5" i="1"/>
  <c r="H4" i="1"/>
  <c r="H3" i="1"/>
  <c r="H2" i="1"/>
  <c r="H13" i="1"/>
  <c r="J3" i="1"/>
  <c r="J4" i="1"/>
  <c r="J5" i="1"/>
  <c r="J6" i="1"/>
  <c r="J7" i="1"/>
  <c r="J9" i="1"/>
  <c r="J11" i="1"/>
  <c r="J13" i="1"/>
  <c r="J2" i="1"/>
  <c r="F3" i="1"/>
  <c r="F4" i="1"/>
  <c r="F5" i="1"/>
  <c r="F6" i="1"/>
  <c r="F7" i="1"/>
  <c r="F9" i="1"/>
  <c r="F11" i="1"/>
  <c r="F13" i="1"/>
  <c r="F2" i="1"/>
  <c r="L3" i="1"/>
  <c r="L4" i="1"/>
  <c r="L5" i="1"/>
  <c r="L6" i="1"/>
  <c r="O6" i="1" s="1"/>
  <c r="L7" i="1"/>
  <c r="O7" i="1" s="1"/>
  <c r="L9" i="1"/>
  <c r="L13" i="1"/>
  <c r="L2" i="1"/>
  <c r="P3" i="1" l="1"/>
  <c r="O5" i="1"/>
  <c r="Q5" i="1" s="1"/>
  <c r="P4" i="1"/>
  <c r="O4" i="1"/>
  <c r="P5" i="1"/>
  <c r="O3" i="1"/>
  <c r="G4" i="1"/>
  <c r="H10" i="1"/>
  <c r="I3" i="1" s="1"/>
  <c r="P6" i="1"/>
  <c r="Q6" i="1" s="1"/>
  <c r="F10" i="1"/>
  <c r="G5" i="1" s="1"/>
  <c r="G2" i="1"/>
  <c r="G3" i="1"/>
  <c r="P7" i="1"/>
  <c r="Q7" i="1" s="1"/>
  <c r="L10" i="1"/>
  <c r="M4" i="1" s="1"/>
  <c r="Q2" i="1"/>
  <c r="M2" i="1"/>
  <c r="P11" i="1"/>
  <c r="O11" i="1"/>
  <c r="Q11" i="1" s="1"/>
  <c r="J10" i="1"/>
  <c r="K3" i="1" s="1"/>
  <c r="K4" i="1" l="1"/>
  <c r="K2" i="1"/>
  <c r="I4" i="1"/>
  <c r="K5" i="1"/>
  <c r="M3" i="1"/>
  <c r="M5" i="1"/>
  <c r="I6" i="1"/>
  <c r="I5" i="1"/>
  <c r="Q3" i="1"/>
  <c r="K7" i="1"/>
  <c r="I2" i="1"/>
  <c r="K6" i="1"/>
  <c r="I7" i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2CD696-728D-4174-94A7-5FCF90FDBC41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300634D8-A7FE-4399-AC2F-CADA67892798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3" xr16:uid="{8F5EBF96-2C13-425E-8FBA-310D31488A97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  <connection id="4" xr16:uid="{F182C784-52E3-4319-8DA8-67001770CD5E}" keepAlive="1" name="Query - Table 3 (3)" description="Connection to the 'Table 3 (3)' query in the workbook." type="5" refreshedVersion="8" background="1" saveData="1">
    <dbPr connection="Provider=Microsoft.Mashup.OleDb.1;Data Source=$Workbook$;Location=&quot;Table 3 (3)&quot;;Extended Properties=&quot;&quot;" command="SELECT * FROM [Table 3 (3)]"/>
  </connection>
  <connection id="5" xr16:uid="{DB8CD899-3CF1-4A4E-B9F6-58A22EDA0C51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6" xr16:uid="{E23C4774-7D16-4758-875D-CC17B55C7D6D}" keepAlive="1" name="Query - Table 4 (2)" description="Connection to the 'Table 4 (2)' query in the workbook." type="5" refreshedVersion="8" background="1" saveData="1">
    <dbPr connection="Provider=Microsoft.Mashup.OleDb.1;Data Source=$Workbook$;Location=&quot;Table 4 (2)&quot;;Extended Properties=&quot;&quot;" command="SELECT * FROM [Table 4 (2)]"/>
  </connection>
</connections>
</file>

<file path=xl/sharedStrings.xml><?xml version="1.0" encoding="utf-8"?>
<sst xmlns="http://schemas.openxmlformats.org/spreadsheetml/2006/main" count="425" uniqueCount="141">
  <si>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</si>
  <si>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</si>
  <si>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</si>
  <si>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</si>
  <si>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</si>
  <si>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</si>
  <si>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</si>
  <si>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</si>
  <si>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</si>
  <si>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Party</t>
  </si>
  <si>
    <t>Candidate</t>
  </si>
  <si>
    <t>Votes</t>
  </si>
  <si>
    <t>%</t>
  </si>
  <si>
    <t>±%</t>
  </si>
  <si>
    <t/>
  </si>
  <si>
    <t>Progressive Conservative</t>
  </si>
  <si>
    <t>Stephen Crawford</t>
  </si>
  <si>
    <t>+1.77</t>
  </si>
  <si>
    <t>Liberal</t>
  </si>
  <si>
    <t>Alison Gohel</t>
  </si>
  <si>
    <t>+1.95</t>
  </si>
  <si>
    <t>New Democratic</t>
  </si>
  <si>
    <t>Maeve McNaughton</t>
  </si>
  <si>
    <t>−9.80</t>
  </si>
  <si>
    <t>Green</t>
  </si>
  <si>
    <t>Bruno Sousa</t>
  </si>
  <si>
    <t>+1.70</t>
  </si>
  <si>
    <t>None of the Above</t>
  </si>
  <si>
    <t>Stephen Kenneth Crawford</t>
  </si>
  <si>
    <t>New Blue</t>
  </si>
  <si>
    <t>Mark Fraser Platt</t>
  </si>
  <si>
    <t>Ontario Party</t>
  </si>
  <si>
    <t>Alicia Bedford</t>
  </si>
  <si>
    <t>Freedom</t>
  </si>
  <si>
    <t>Silvio Ursomarzo</t>
  </si>
  <si>
    <t>Moderate</t>
  </si>
  <si>
    <t>Andrew Titov</t>
  </si>
  <si>
    <t>Total valid votes</t>
  </si>
  <si>
    <t>Total rejected, unmarked, and declined ballots</t>
  </si>
  <si>
    <t>Turnout</t>
  </si>
  <si>
    <t>Eligible voters</t>
  </si>
  <si>
    <t>Swing</t>
  </si>
  <si>
    <t>2018 Ontario general election</t>
  </si>
  <si>
    <t>24,837</t>
  </si>
  <si>
    <t>43.67</t>
  </si>
  <si>
    <t>+5.86</t>
  </si>
  <si>
    <t>Kevin Flynn</t>
  </si>
  <si>
    <t>20,327</t>
  </si>
  <si>
    <t>35.74</t>
  </si>
  <si>
    <t>−13.66</t>
  </si>
  <si>
    <t>Lesley Sprague</t>
  </si>
  <si>
    <t>9,424</t>
  </si>
  <si>
    <t>16.57</t>
  </si>
  <si>
    <t>+8.59</t>
  </si>
  <si>
    <t>Emily De Sousa</t>
  </si>
  <si>
    <t>1,986</t>
  </si>
  <si>
    <t>3.49</t>
  </si>
  <si>
    <t>−0.28</t>
  </si>
  <si>
    <t>Libertarian</t>
  </si>
  <si>
    <t>Spencer Oklobdzija</t>
  </si>
  <si>
    <t>297</t>
  </si>
  <si>
    <t>0.52</t>
  </si>
  <si>
    <t>56,871</t>
  </si>
  <si>
    <t>98.43</t>
  </si>
  <si>
    <t>Total rejected, unmarked and declined ballots</t>
  </si>
  <si>
    <t>910</t>
  </si>
  <si>
    <t>1.57</t>
  </si>
  <si>
    <t>57,781</t>
  </si>
  <si>
    <t>62.46</t>
  </si>
  <si>
    <t>92,502</t>
  </si>
  <si>
    <t>Progressive Conservative gain from Liberal</t>
  </si>
  <si>
    <t>+9.76</t>
  </si>
  <si>
    <t>Source: Elections Ontario[1]</t>
  </si>
  <si>
    <t>Party2</t>
  </si>
  <si>
    <t>Expenditures</t>
  </si>
  <si>
    <t>Anita Anand</t>
  </si>
  <si>
    <t>-0.2</t>
  </si>
  <si>
    <t>$108,754.31</t>
  </si>
  <si>
    <t>Conservative</t>
  </si>
  <si>
    <t>Kerry Colborne</t>
  </si>
  <si>
    <t>+0.9</t>
  </si>
  <si>
    <t>$89,145.46</t>
  </si>
  <si>
    <t>Jerome Adamo</t>
  </si>
  <si>
    <t>+1.3</t>
  </si>
  <si>
    <t>$5,170.83</t>
  </si>
  <si>
    <t>People's</t>
  </si>
  <si>
    <t>J.D. Meaney</t>
  </si>
  <si>
    <t>+2.0</t>
  </si>
  <si>
    <t>$4,679.30</t>
  </si>
  <si>
    <t>Oriana Knox</t>
  </si>
  <si>
    <t>-3.9</t>
  </si>
  <si>
    <t>$3,863.91</t>
  </si>
  <si>
    <t>Total valid votes/expense limit</t>
  </si>
  <si>
    <t>–</t>
  </si>
  <si>
    <t>$118,184.72</t>
  </si>
  <si>
    <t>Total rejected ballots</t>
  </si>
  <si>
    <t>Liberal hold</t>
  </si>
  <si>
    <t>-0.6</t>
  </si>
  <si>
    <t>Source: Elections Canada[4]</t>
  </si>
  <si>
    <t>vte2019 Canadian federal election</t>
  </si>
  <si>
    <t>30,265</t>
  </si>
  <si>
    <t>46.28</t>
  </si>
  <si>
    <t>-3.11</t>
  </si>
  <si>
    <t>$88,029.39</t>
  </si>
  <si>
    <t>Terence Young</t>
  </si>
  <si>
    <t>25,561</t>
  </si>
  <si>
    <t>39.08</t>
  </si>
  <si>
    <t>-3.41</t>
  </si>
  <si>
    <t>$98,290.90</t>
  </si>
  <si>
    <t>4,928</t>
  </si>
  <si>
    <t>7.54</t>
  </si>
  <si>
    <t>+1.62</t>
  </si>
  <si>
    <t>none listed</t>
  </si>
  <si>
    <t>James Elwick</t>
  </si>
  <si>
    <t>3,704</t>
  </si>
  <si>
    <t>5.66</t>
  </si>
  <si>
    <t>+3.47</t>
  </si>
  <si>
    <t>$7,355.08</t>
  </si>
  <si>
    <t>JD Meaney</t>
  </si>
  <si>
    <t>798</t>
  </si>
  <si>
    <t>1.22</t>
  </si>
  <si>
    <t>Christian Heritage</t>
  </si>
  <si>
    <t>Sushila Pereira</t>
  </si>
  <si>
    <t>145</t>
  </si>
  <si>
    <t>0.22</t>
  </si>
  <si>
    <t>65,401</t>
  </si>
  <si>
    <t>99.26</t>
  </si>
  <si>
    <t>487</t>
  </si>
  <si>
    <t>0.74</t>
  </si>
  <si>
    <t>+0.36</t>
  </si>
  <si>
    <t>65,888</t>
  </si>
  <si>
    <t>72.94</t>
  </si>
  <si>
    <t>-0.51</t>
  </si>
  <si>
    <t>90,334</t>
  </si>
  <si>
    <t>+0.15</t>
  </si>
  <si>
    <t>Source: Elections Canada[5][6]</t>
  </si>
  <si>
    <t>Source:ElectionsCanada[4]</t>
  </si>
  <si>
    <t>Source:ElectionsCanada[5][6]</t>
  </si>
  <si>
    <t>moy prov</t>
  </si>
  <si>
    <t>moy fed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</si>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</sst>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0" fontId="0" fillId="3" borderId="0" xfId="0" applyFill="1"/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4" borderId="0" xfId="0" applyFill="1"/>
    <xf numFmtId="164" fontId="0" fillId="4" borderId="0" xfId="1" applyNumberFormat="1" applyFont="1" applyFill="1"/>
    <xf numFmtId="165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165" fontId="0" fillId="5" borderId="0" xfId="2" applyNumberFormat="1" applyFont="1" applyFill="1"/>
    <xf numFmtId="0" fontId="2" fillId="6" borderId="0" xfId="0" applyFont="1" applyFill="1"/>
    <xf numFmtId="164" fontId="2" fillId="6" borderId="0" xfId="1" applyNumberFormat="1" applyFont="1" applyFill="1"/>
    <xf numFmtId="165" fontId="2" fillId="6" borderId="0" xfId="2" applyNumberFormat="1" applyFont="1" applyFill="1"/>
    <xf numFmtId="4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4FC010-84C2-4F7C-9D00-FDAC16BB786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70324A7-F6B0-40A9-8EE1-D5AC5E339DD9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DC9087B-075B-450F-9E05-3C3CDF72F6B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E7EAE-F59E-4C8B-9132-AF9EBDF83FCE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BD47013-AE11-4EC1-9268-1DAA4FC0C59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9D0762A-B2E9-44D0-833D-4E4451C2E6A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6D197-CDBF-4F58-90D9-692674FF9E51}" name="Table_2" displayName="Table_2" ref="A1:I14" tableType="queryTable" totalsRowShown="0" headerRowDxfId="57">
  <autoFilter ref="A1:I14" xr:uid="{8FC6D197-CDBF-4F58-90D9-692674FF9E51}"/>
  <tableColumns count="9">
    <tableColumn id="1" xr3:uid="{00A6C231-20A3-42C5-A1A1-14C2DB45394E}" uniqueName="1" name="Party" queryTableFieldId="1" dataDxfId="56"/>
    <tableColumn id="2" xr3:uid="{6657DBF4-71C6-4AAA-BAED-7F33463EA44F}" uniqueName="2" name="Party2" queryTableFieldId="2" dataDxfId="55"/>
    <tableColumn id="3" xr3:uid="{3CB4F64F-3AC6-4EA5-845F-3C5300ACB127}" uniqueName="3" name="Candidate" queryTableFieldId="3" dataDxfId="54"/>
    <tableColumn id="4" xr3:uid="{C7D09B30-8D8C-48BC-BFE5-4805F5D46F97}" uniqueName="4" name="Votes" queryTableFieldId="4" dataDxfId="53" dataCellStyle="Comma"/>
    <tableColumn id="5" xr3:uid="{57A92607-B025-416B-A5CD-7190F8805990}" uniqueName="5" name="%" queryTableFieldId="5" dataDxfId="52" dataCellStyle="Comma"/>
    <tableColumn id="6" xr3:uid="{126B4BA2-2A1D-499D-B5D0-304842E160B8}" uniqueName="6" name="±%" queryTableFieldId="6" dataDxfId="51"/>
    <tableColumn id="7" xr3:uid="{3F57E703-2A99-405E-A3C5-AFAFBF80DFE6}" uniqueName="7" name="Column3" queryTableFieldId="7" dataDxfId="50"/>
    <tableColumn id="8" xr3:uid="{4D8925C4-28E9-405C-BAC7-20E924530A11}" uniqueName="8" name="Column4" queryTableFieldId="8" dataDxfId="49"/>
    <tableColumn id="9" xr3:uid="{7E06E28B-EBC0-4354-92A5-FAC9F2B0C419}" uniqueName="9" name="Column5" queryTableFieldId="9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B56822-CBFD-4DC6-AB78-CEAABAA687E8}" name="Table_34" displayName="Table_34" ref="A17:I26" tableType="queryTable" totalsRowShown="0" headerRowDxfId="47">
  <autoFilter ref="A17:I26" xr:uid="{47B56822-CBFD-4DC6-AB78-CEAABAA687E8}"/>
  <tableColumns count="9">
    <tableColumn id="1" xr3:uid="{6EF48F9E-D562-49D7-B032-6FE25F3D6E9F}" uniqueName="1" name="Party" queryTableFieldId="1" dataDxfId="46"/>
    <tableColumn id="2" xr3:uid="{B9B014A6-BCA6-4F4B-83A9-D3CFD5D00073}" uniqueName="2" name="Party2" queryTableFieldId="2" dataDxfId="45"/>
    <tableColumn id="3" xr3:uid="{5279A1C0-C1CD-4DAF-9418-9717B8745C5B}" uniqueName="3" name="Candidate" queryTableFieldId="3" dataDxfId="44"/>
    <tableColumn id="4" xr3:uid="{7C21E22D-6899-48A4-9142-9F12326A4C59}" uniqueName="4" name="Votes" queryTableFieldId="4" dataDxfId="43" dataCellStyle="Comma"/>
    <tableColumn id="5" xr3:uid="{648BAF98-353A-4552-AA25-D61C4F29FCED}" uniqueName="5" name="%" queryTableFieldId="5" dataDxfId="42" dataCellStyle="Comma"/>
    <tableColumn id="6" xr3:uid="{5C44BA03-40E4-4FE3-855A-044AAF65568B}" uniqueName="6" name="±%" queryTableFieldId="6" dataDxfId="41"/>
    <tableColumn id="7" xr3:uid="{284A117E-8629-4922-8727-AF95C793DA5C}" uniqueName="7" name="Column3" queryTableFieldId="7" dataDxfId="40"/>
    <tableColumn id="8" xr3:uid="{E829D62D-0C79-43F5-B550-6686FD4B64B8}" uniqueName="8" name="Column4" queryTableFieldId="8" dataDxfId="39"/>
    <tableColumn id="9" xr3:uid="{E84654A5-88BF-4CAF-932E-E14FA2DEAF87}" uniqueName="9" name="Column5" queryTableFieldId="9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6A2DF-FD81-4692-9217-A9B8EB436080}" name="Table_3" displayName="Table_3" ref="A1:I14" tableType="queryTable" totalsRowShown="0">
  <autoFilter ref="A1:I14" xr:uid="{DEE6A2DF-FD81-4692-9217-A9B8EB436080}"/>
  <tableColumns count="9">
    <tableColumn id="1" xr3:uid="{44819FB3-9397-4537-837C-5A71B74FB310}" uniqueName="1" name="Column1" queryTableFieldId="1" dataDxfId="37"/>
    <tableColumn id="2" xr3:uid="{E894C33B-3BFC-409E-B438-807D653E732C}" uniqueName="2" name="Column2" queryTableFieldId="2" dataDxfId="36"/>
    <tableColumn id="3" xr3:uid="{3EC310E8-427F-4854-B4C8-EB689A12F7F3}" uniqueName="3" name="Column3" queryTableFieldId="3" dataDxfId="35"/>
    <tableColumn id="4" xr3:uid="{B9083289-C053-430E-88AA-756F46013763}" uniqueName="4" name="Column4" queryTableFieldId="4" dataDxfId="34"/>
    <tableColumn id="5" xr3:uid="{A19738E8-9B43-44BC-A473-BC83CF091251}" uniqueName="5" name="Column5" queryTableFieldId="5" dataDxfId="33"/>
    <tableColumn id="6" xr3:uid="{37219979-0CEC-4F2B-BF48-F5214492E79C}" uniqueName="6" name="Column6" queryTableFieldId="6" dataDxfId="32"/>
    <tableColumn id="7" xr3:uid="{4548C8EE-1E13-4AB2-9542-50AB47B1F211}" uniqueName="7" name="Column7" queryTableFieldId="7" dataDxfId="31"/>
    <tableColumn id="8" xr3:uid="{F8C5F20E-1B05-44A2-B949-8AF048227CD5}" uniqueName="8" name="Column8" queryTableFieldId="8" dataDxfId="30"/>
    <tableColumn id="9" xr3:uid="{FC402339-BF38-481F-9054-536A3D544032}" uniqueName="9" name="Column9" queryTableFieldId="9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0053D6-CC3C-4EE8-A5AB-193F131BDD76}" name="Table_3__3" displayName="Table_3__3" ref="A1:I12" tableType="queryTable" totalsRowShown="0" headerRowDxfId="28">
  <autoFilter ref="A1:I12" xr:uid="{170053D6-CC3C-4EE8-A5AB-193F131BDD76}"/>
  <tableColumns count="9">
    <tableColumn id="1" xr3:uid="{2125F247-26EB-4FEC-A4B0-4788C966F5F8}" uniqueName="1" name="Party" queryTableFieldId="1" dataDxfId="27"/>
    <tableColumn id="2" xr3:uid="{A1FF2ED8-7330-4724-8404-058FD4FC1DEC}" uniqueName="2" name="Party2" queryTableFieldId="2" dataDxfId="26"/>
    <tableColumn id="3" xr3:uid="{AF63A4AC-C83B-4DB9-8770-2232021AE512}" uniqueName="3" name="Candidate" queryTableFieldId="3" dataDxfId="25"/>
    <tableColumn id="4" xr3:uid="{31820C70-EFC3-49B4-9049-446F40D24C9F}" uniqueName="4" name="Votes" queryTableFieldId="4" dataDxfId="24" dataCellStyle="Comma"/>
    <tableColumn id="5" xr3:uid="{25123205-E5BF-4C08-B26E-57140C196841}" uniqueName="5" name="%" queryTableFieldId="5" dataDxfId="23" dataCellStyle="Comma"/>
    <tableColumn id="6" xr3:uid="{637887D3-586E-4F5E-A3B3-094C2C75C5B8}" uniqueName="6" name="±%" queryTableFieldId="6" dataDxfId="22"/>
    <tableColumn id="7" xr3:uid="{EF68AC5C-8F03-40D5-BD57-30F1E2964C95}" uniqueName="7" name="Expenditures" queryTableFieldId="7" dataDxfId="21"/>
    <tableColumn id="8" xr3:uid="{9579D91E-35C6-477D-9DD3-AF31CDED31B6}" uniqueName="8" name="Column3" queryTableFieldId="8" dataDxfId="20"/>
    <tableColumn id="9" xr3:uid="{DA064F8F-A12B-4446-BB1D-7788283DACF8}" uniqueName="9" name="Column4" queryTableFieldId="9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919550-4B70-4E9E-B7FD-BA46ED48DB57}" name="Table_47" displayName="Table_47" ref="A15:I27" tableType="queryTable" totalsRowShown="0" headerRowDxfId="18">
  <autoFilter ref="A15:I27" xr:uid="{3F919550-4B70-4E9E-B7FD-BA46ED48DB57}"/>
  <tableColumns count="9">
    <tableColumn id="1" xr3:uid="{DE1C5E26-8CF3-4953-9B39-7B851F421436}" uniqueName="1" name="Party" queryTableFieldId="1" dataDxfId="17"/>
    <tableColumn id="2" xr3:uid="{754E07CE-28F1-45F2-8971-8B049F5727F3}" uniqueName="2" name="Party2" queryTableFieldId="2" dataDxfId="16"/>
    <tableColumn id="3" xr3:uid="{A9E4D3F7-B338-4F4B-AFAA-EDD0B3FA3C36}" uniqueName="3" name="Candidate" queryTableFieldId="3" dataDxfId="15"/>
    <tableColumn id="4" xr3:uid="{A65D0D2F-CE37-47E9-B0DC-96C3C03315C1}" uniqueName="4" name="Votes" queryTableFieldId="4" dataDxfId="14" dataCellStyle="Comma"/>
    <tableColumn id="5" xr3:uid="{C6417877-B0DC-4C8C-A49F-BF9FC3DF1225}" uniqueName="5" name="%" queryTableFieldId="5" dataDxfId="13" dataCellStyle="Comma"/>
    <tableColumn id="6" xr3:uid="{66EBDE1C-2D91-48D0-A944-F56EE0F9CF0A}" uniqueName="6" name="±%" queryTableFieldId="6" dataDxfId="12"/>
    <tableColumn id="7" xr3:uid="{DDA7987E-ECF2-480B-8DB0-58CEA87331E2}" uniqueName="7" name="Expenditures" queryTableFieldId="7" dataDxfId="11"/>
    <tableColumn id="8" xr3:uid="{EE19CB63-9D73-40C8-913E-1BC8C0049B26}" uniqueName="8" name="Column3" queryTableFieldId="8" dataDxfId="10"/>
    <tableColumn id="9" xr3:uid="{2A2D5BB1-7601-4D86-B364-B950D5A4FF62}" uniqueName="9" name="Column4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E29CF0-9A47-475A-930C-B90D7EBA9A1E}" name="Table_4" displayName="Table_4" ref="A1:I15" tableType="queryTable" totalsRowShown="0">
  <autoFilter ref="A1:I15" xr:uid="{05E29CF0-9A47-475A-930C-B90D7EBA9A1E}"/>
  <tableColumns count="9">
    <tableColumn id="1" xr3:uid="{D70F9FAD-1D30-4646-A665-85A5D7882242}" uniqueName="1" name="Column1" queryTableFieldId="1" dataDxfId="8"/>
    <tableColumn id="2" xr3:uid="{152E56C6-147C-4C8F-A694-C6877157B078}" uniqueName="2" name="Column2" queryTableFieldId="2" dataDxfId="7"/>
    <tableColumn id="3" xr3:uid="{FE35FEF9-2DAE-4935-A7A3-78E1F416934A}" uniqueName="3" name="Column3" queryTableFieldId="3" dataDxfId="6"/>
    <tableColumn id="4" xr3:uid="{502DDE23-1A7F-4B23-A649-374A09A4A6AB}" uniqueName="4" name="Column4" queryTableFieldId="4" dataDxfId="5"/>
    <tableColumn id="5" xr3:uid="{29938E94-27E8-4751-ADC9-D71FD84B4B5C}" uniqueName="5" name="Column5" queryTableFieldId="5" dataDxfId="4"/>
    <tableColumn id="6" xr3:uid="{9A486A2C-1EF1-4EB2-AF4C-D4C56D4EF0F3}" uniqueName="6" name="Column6" queryTableFieldId="6" dataDxfId="3"/>
    <tableColumn id="7" xr3:uid="{542B2539-2EA6-49C6-9519-08A84A425AEE}" uniqueName="7" name="Column7" queryTableFieldId="7" dataDxfId="2"/>
    <tableColumn id="8" xr3:uid="{B2472322-4E7B-4AC5-BC21-FCB3D396171A}" uniqueName="8" name="Column8" queryTableFieldId="8" dataDxfId="1"/>
    <tableColumn id="9" xr3:uid="{C3A6B75B-2CED-40AC-9C66-143E88356F47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A48D-723B-4429-8B6D-9540822EBFDF}">
  <dimension ref="A1:I26"/>
  <sheetViews>
    <sheetView workbookViewId="0">
      <selection activeCell="C8" sqref="C8"/>
    </sheetView>
  </sheetViews>
  <sheetFormatPr defaultColWidth="28.88671875" defaultRowHeight="14.4" x14ac:dyDescent="0.3"/>
  <sheetData>
    <row r="1" spans="1:9" x14ac:dyDescent="0.3">
      <c r="A1" t="s">
        <v>9</v>
      </c>
      <c r="B1" t="s">
        <v>73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3</v>
      </c>
      <c r="I1" t="s">
        <v>4</v>
      </c>
    </row>
    <row r="2" spans="1:9" x14ac:dyDescent="0.3">
      <c r="A2" t="s">
        <v>14</v>
      </c>
      <c r="B2" s="4" t="s">
        <v>78</v>
      </c>
      <c r="C2" t="s">
        <v>16</v>
      </c>
      <c r="D2" s="1">
        <v>21162</v>
      </c>
      <c r="E2" s="2">
        <v>0.45442246988339885</v>
      </c>
      <c r="F2" t="s">
        <v>17</v>
      </c>
    </row>
    <row r="3" spans="1:9" x14ac:dyDescent="0.3">
      <c r="A3" t="s">
        <v>14</v>
      </c>
      <c r="B3" t="s">
        <v>18</v>
      </c>
      <c r="C3" t="s">
        <v>19</v>
      </c>
      <c r="D3" s="1">
        <v>17554</v>
      </c>
      <c r="E3" s="2">
        <v>0.37694603706328245</v>
      </c>
      <c r="F3" t="s">
        <v>20</v>
      </c>
    </row>
    <row r="4" spans="1:9" x14ac:dyDescent="0.3">
      <c r="A4" t="s">
        <v>14</v>
      </c>
      <c r="B4" t="s">
        <v>21</v>
      </c>
      <c r="C4" t="s">
        <v>22</v>
      </c>
      <c r="D4" s="1">
        <v>3154</v>
      </c>
      <c r="E4" s="2">
        <v>6.7727458180334557E-2</v>
      </c>
      <c r="F4" t="s">
        <v>23</v>
      </c>
    </row>
    <row r="5" spans="1:9" x14ac:dyDescent="0.3">
      <c r="A5" t="s">
        <v>14</v>
      </c>
      <c r="B5" t="s">
        <v>24</v>
      </c>
      <c r="C5" t="s">
        <v>25</v>
      </c>
      <c r="D5" s="1">
        <v>2416</v>
      </c>
      <c r="E5" s="2">
        <v>5.1880006012583475E-2</v>
      </c>
      <c r="F5" t="s">
        <v>26</v>
      </c>
    </row>
    <row r="6" spans="1:9" x14ac:dyDescent="0.3">
      <c r="A6" t="s">
        <v>14</v>
      </c>
      <c r="B6" t="s">
        <v>27</v>
      </c>
      <c r="C6" t="s">
        <v>28</v>
      </c>
      <c r="D6" s="1">
        <v>846</v>
      </c>
      <c r="E6" s="2">
        <v>1.8166591509373189E-2</v>
      </c>
      <c r="F6" t="s">
        <v>14</v>
      </c>
    </row>
    <row r="7" spans="1:9" x14ac:dyDescent="0.3">
      <c r="A7" t="s">
        <v>14</v>
      </c>
      <c r="B7" t="s">
        <v>29</v>
      </c>
      <c r="C7" t="s">
        <v>30</v>
      </c>
      <c r="D7" s="1">
        <v>764</v>
      </c>
      <c r="E7" s="2">
        <v>1.6405763490734179E-2</v>
      </c>
      <c r="F7" t="s">
        <v>14</v>
      </c>
    </row>
    <row r="8" spans="1:9" x14ac:dyDescent="0.3">
      <c r="A8" t="s">
        <v>14</v>
      </c>
      <c r="B8" t="s">
        <v>31</v>
      </c>
      <c r="C8" t="s">
        <v>32</v>
      </c>
      <c r="D8" s="1">
        <v>497</v>
      </c>
      <c r="E8" s="2">
        <v>1.0672335673946187E-2</v>
      </c>
      <c r="F8" t="s">
        <v>14</v>
      </c>
    </row>
    <row r="9" spans="1:9" x14ac:dyDescent="0.3">
      <c r="A9" t="s">
        <v>14</v>
      </c>
      <c r="B9" t="s">
        <v>33</v>
      </c>
      <c r="C9" t="s">
        <v>34</v>
      </c>
      <c r="D9" s="1">
        <v>129</v>
      </c>
      <c r="E9" s="2">
        <v>2.7700831024930748E-3</v>
      </c>
      <c r="F9" t="s">
        <v>14</v>
      </c>
    </row>
    <row r="10" spans="1:9" x14ac:dyDescent="0.3">
      <c r="A10" t="s">
        <v>14</v>
      </c>
      <c r="B10" t="s">
        <v>35</v>
      </c>
      <c r="C10" t="s">
        <v>36</v>
      </c>
      <c r="D10" s="1">
        <v>47</v>
      </c>
      <c r="E10" s="2">
        <v>1.009255083854066E-3</v>
      </c>
      <c r="F10" t="s">
        <v>14</v>
      </c>
    </row>
    <row r="11" spans="1:9" x14ac:dyDescent="0.3">
      <c r="A11" t="s">
        <v>37</v>
      </c>
      <c r="B11" t="s">
        <v>37</v>
      </c>
      <c r="C11" t="s">
        <v>37</v>
      </c>
      <c r="D11" s="1">
        <v>46569</v>
      </c>
      <c r="E11" s="2">
        <v>1</v>
      </c>
    </row>
    <row r="12" spans="1:9" x14ac:dyDescent="0.3">
      <c r="A12" t="s">
        <v>38</v>
      </c>
      <c r="B12" t="s">
        <v>38</v>
      </c>
      <c r="C12" t="s">
        <v>38</v>
      </c>
      <c r="D12" s="1">
        <v>334</v>
      </c>
      <c r="E12" s="1"/>
    </row>
    <row r="13" spans="1:9" x14ac:dyDescent="0.3">
      <c r="A13" t="s">
        <v>39</v>
      </c>
      <c r="B13" t="s">
        <v>39</v>
      </c>
      <c r="C13" t="s">
        <v>39</v>
      </c>
      <c r="D13" s="1">
        <v>46903</v>
      </c>
      <c r="E13" s="1">
        <v>5029</v>
      </c>
    </row>
    <row r="14" spans="1:9" x14ac:dyDescent="0.3">
      <c r="A14" t="s">
        <v>40</v>
      </c>
      <c r="B14" s="4" t="s">
        <v>40</v>
      </c>
      <c r="C14" t="s">
        <v>40</v>
      </c>
      <c r="D14" s="1">
        <v>92702</v>
      </c>
      <c r="E14" s="1"/>
    </row>
    <row r="17" spans="1:9" x14ac:dyDescent="0.3">
      <c r="A17" t="s">
        <v>9</v>
      </c>
      <c r="B17" t="s">
        <v>73</v>
      </c>
      <c r="C17" t="s">
        <v>10</v>
      </c>
      <c r="D17" t="s">
        <v>11</v>
      </c>
      <c r="E17" t="s">
        <v>12</v>
      </c>
      <c r="F17" t="s">
        <v>13</v>
      </c>
      <c r="G17" t="s">
        <v>2</v>
      </c>
      <c r="H17" t="s">
        <v>3</v>
      </c>
      <c r="I17" t="s">
        <v>4</v>
      </c>
    </row>
    <row r="18" spans="1:9" x14ac:dyDescent="0.3">
      <c r="A18" t="s">
        <v>14</v>
      </c>
      <c r="B18" s="4" t="s">
        <v>78</v>
      </c>
      <c r="C18" t="s">
        <v>16</v>
      </c>
      <c r="D18" s="1">
        <v>24837</v>
      </c>
      <c r="E18" s="2">
        <v>0.43672522023526927</v>
      </c>
      <c r="F18" t="s">
        <v>45</v>
      </c>
    </row>
    <row r="19" spans="1:9" x14ac:dyDescent="0.3">
      <c r="A19" t="s">
        <v>14</v>
      </c>
      <c r="B19" t="s">
        <v>18</v>
      </c>
      <c r="C19" t="s">
        <v>46</v>
      </c>
      <c r="D19" s="1">
        <v>20327</v>
      </c>
      <c r="E19" s="2">
        <v>0.35742293963531502</v>
      </c>
      <c r="F19" t="s">
        <v>49</v>
      </c>
    </row>
    <row r="20" spans="1:9" x14ac:dyDescent="0.3">
      <c r="A20" t="s">
        <v>14</v>
      </c>
      <c r="B20" t="s">
        <v>21</v>
      </c>
      <c r="C20" t="s">
        <v>50</v>
      </c>
      <c r="D20" s="1">
        <v>9424</v>
      </c>
      <c r="E20" s="2">
        <v>0.16570835751085791</v>
      </c>
      <c r="F20" t="s">
        <v>53</v>
      </c>
    </row>
    <row r="21" spans="1:9" x14ac:dyDescent="0.3">
      <c r="A21" t="s">
        <v>14</v>
      </c>
      <c r="B21" t="s">
        <v>24</v>
      </c>
      <c r="C21" t="s">
        <v>54</v>
      </c>
      <c r="D21" s="1">
        <v>1986</v>
      </c>
      <c r="E21" s="2">
        <v>3.4921137310755919E-2</v>
      </c>
      <c r="F21" t="s">
        <v>57</v>
      </c>
    </row>
    <row r="22" spans="1:9" x14ac:dyDescent="0.3">
      <c r="A22" t="s">
        <v>14</v>
      </c>
      <c r="B22" t="s">
        <v>58</v>
      </c>
      <c r="C22" t="s">
        <v>59</v>
      </c>
      <c r="D22" s="1">
        <v>297</v>
      </c>
      <c r="E22" s="2">
        <v>5.2223453078018671E-3</v>
      </c>
      <c r="F22" t="s">
        <v>14</v>
      </c>
    </row>
    <row r="23" spans="1:9" x14ac:dyDescent="0.3">
      <c r="A23" t="s">
        <v>37</v>
      </c>
      <c r="B23" t="s">
        <v>37</v>
      </c>
      <c r="C23" t="s">
        <v>37</v>
      </c>
      <c r="D23" s="1">
        <v>56871</v>
      </c>
      <c r="E23" s="2">
        <v>1</v>
      </c>
    </row>
    <row r="24" spans="1:9" x14ac:dyDescent="0.3">
      <c r="A24" t="s">
        <v>64</v>
      </c>
      <c r="B24" t="s">
        <v>64</v>
      </c>
      <c r="C24" t="s">
        <v>64</v>
      </c>
      <c r="D24" s="1">
        <v>910</v>
      </c>
      <c r="E24" s="1">
        <v>157</v>
      </c>
    </row>
    <row r="25" spans="1:9" x14ac:dyDescent="0.3">
      <c r="A25" t="s">
        <v>39</v>
      </c>
      <c r="B25" t="s">
        <v>39</v>
      </c>
      <c r="C25" t="s">
        <v>39</v>
      </c>
      <c r="D25" s="1">
        <v>57781</v>
      </c>
      <c r="E25" s="1">
        <v>6246</v>
      </c>
    </row>
    <row r="26" spans="1:9" x14ac:dyDescent="0.3">
      <c r="A26" t="s">
        <v>40</v>
      </c>
      <c r="B26" s="4" t="s">
        <v>40</v>
      </c>
      <c r="C26" t="s">
        <v>40</v>
      </c>
      <c r="D26" s="1">
        <v>92502</v>
      </c>
      <c r="E26" s="1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82DB-94AC-44A6-8316-A6C864FBAF52}">
  <dimension ref="A1:I14"/>
  <sheetViews>
    <sheetView workbookViewId="0">
      <selection sqref="A1:XFD14"/>
    </sheetView>
  </sheetViews>
  <sheetFormatPr defaultRowHeight="14.4" x14ac:dyDescent="0.3"/>
  <cols>
    <col min="1" max="3" width="37.88671875" bestFit="1" customWidth="1"/>
    <col min="4" max="9" width="2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42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</row>
    <row r="3" spans="1:9" x14ac:dyDescent="0.3">
      <c r="A3" t="s">
        <v>9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9" x14ac:dyDescent="0.3">
      <c r="A4" t="s">
        <v>14</v>
      </c>
      <c r="B4" t="s">
        <v>15</v>
      </c>
      <c r="C4" t="s">
        <v>16</v>
      </c>
      <c r="D4" t="s">
        <v>43</v>
      </c>
      <c r="E4" t="s">
        <v>44</v>
      </c>
      <c r="F4" t="s">
        <v>45</v>
      </c>
    </row>
    <row r="5" spans="1:9" x14ac:dyDescent="0.3">
      <c r="A5" t="s">
        <v>14</v>
      </c>
      <c r="B5" t="s">
        <v>18</v>
      </c>
      <c r="C5" t="s">
        <v>46</v>
      </c>
      <c r="D5" t="s">
        <v>47</v>
      </c>
      <c r="E5" t="s">
        <v>48</v>
      </c>
      <c r="F5" t="s">
        <v>49</v>
      </c>
    </row>
    <row r="6" spans="1:9" x14ac:dyDescent="0.3">
      <c r="A6" t="s">
        <v>14</v>
      </c>
      <c r="B6" t="s">
        <v>21</v>
      </c>
      <c r="C6" t="s">
        <v>50</v>
      </c>
      <c r="D6" t="s">
        <v>51</v>
      </c>
      <c r="E6" t="s">
        <v>52</v>
      </c>
      <c r="F6" t="s">
        <v>53</v>
      </c>
    </row>
    <row r="7" spans="1:9" x14ac:dyDescent="0.3">
      <c r="A7" t="s">
        <v>14</v>
      </c>
      <c r="B7" t="s">
        <v>24</v>
      </c>
      <c r="C7" t="s">
        <v>54</v>
      </c>
      <c r="D7" t="s">
        <v>55</v>
      </c>
      <c r="E7" t="s">
        <v>56</v>
      </c>
      <c r="F7" t="s">
        <v>57</v>
      </c>
    </row>
    <row r="8" spans="1:9" x14ac:dyDescent="0.3">
      <c r="A8" t="s">
        <v>14</v>
      </c>
      <c r="B8" t="s">
        <v>58</v>
      </c>
      <c r="C8" t="s">
        <v>59</v>
      </c>
      <c r="D8" t="s">
        <v>60</v>
      </c>
      <c r="E8" t="s">
        <v>61</v>
      </c>
      <c r="F8" t="s">
        <v>14</v>
      </c>
    </row>
    <row r="9" spans="1:9" x14ac:dyDescent="0.3">
      <c r="A9" t="s">
        <v>37</v>
      </c>
      <c r="B9" t="s">
        <v>37</v>
      </c>
      <c r="C9" t="s">
        <v>37</v>
      </c>
      <c r="D9" t="s">
        <v>62</v>
      </c>
      <c r="E9" t="s">
        <v>63</v>
      </c>
    </row>
    <row r="10" spans="1:9" x14ac:dyDescent="0.3">
      <c r="A10" t="s">
        <v>64</v>
      </c>
      <c r="B10" t="s">
        <v>64</v>
      </c>
      <c r="C10" t="s">
        <v>64</v>
      </c>
      <c r="D10" t="s">
        <v>65</v>
      </c>
      <c r="E10" t="s">
        <v>66</v>
      </c>
    </row>
    <row r="11" spans="1:9" x14ac:dyDescent="0.3">
      <c r="A11" t="s">
        <v>39</v>
      </c>
      <c r="B11" t="s">
        <v>39</v>
      </c>
      <c r="C11" t="s">
        <v>39</v>
      </c>
      <c r="D11" t="s">
        <v>67</v>
      </c>
      <c r="E11" t="s">
        <v>68</v>
      </c>
    </row>
    <row r="12" spans="1:9" x14ac:dyDescent="0.3">
      <c r="A12" t="s">
        <v>40</v>
      </c>
      <c r="B12" t="s">
        <v>40</v>
      </c>
      <c r="C12" t="s">
        <v>40</v>
      </c>
      <c r="D12" t="s">
        <v>69</v>
      </c>
    </row>
    <row r="13" spans="1:9" x14ac:dyDescent="0.3">
      <c r="A13" t="s">
        <v>14</v>
      </c>
      <c r="B13" t="s">
        <v>70</v>
      </c>
      <c r="C13" t="s">
        <v>70</v>
      </c>
      <c r="D13" t="s">
        <v>41</v>
      </c>
      <c r="E13" t="s">
        <v>41</v>
      </c>
      <c r="F13" t="s">
        <v>71</v>
      </c>
    </row>
    <row r="14" spans="1:9" x14ac:dyDescent="0.3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72</v>
      </c>
      <c r="G14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E947-6349-4DED-942B-101AA210C4CD}">
  <dimension ref="A1:I27"/>
  <sheetViews>
    <sheetView workbookViewId="0">
      <selection activeCell="D11" sqref="D11"/>
    </sheetView>
  </sheetViews>
  <sheetFormatPr defaultRowHeight="14.4" x14ac:dyDescent="0.3"/>
  <cols>
    <col min="1" max="3" width="26.21875" bestFit="1" customWidth="1"/>
    <col min="4" max="5" width="26.21875" style="1" bestFit="1" customWidth="1"/>
    <col min="6" max="9" width="26.21875" bestFit="1" customWidth="1"/>
  </cols>
  <sheetData>
    <row r="1" spans="1:9" x14ac:dyDescent="0.3">
      <c r="A1" t="s">
        <v>9</v>
      </c>
      <c r="B1" t="s">
        <v>73</v>
      </c>
      <c r="C1" t="s">
        <v>10</v>
      </c>
      <c r="D1" s="1" t="s">
        <v>11</v>
      </c>
      <c r="E1" s="1" t="s">
        <v>12</v>
      </c>
      <c r="F1" t="s">
        <v>13</v>
      </c>
      <c r="G1" t="s">
        <v>74</v>
      </c>
      <c r="H1" t="s">
        <v>2</v>
      </c>
      <c r="I1" t="s">
        <v>3</v>
      </c>
    </row>
    <row r="2" spans="1:9" x14ac:dyDescent="0.3">
      <c r="A2" t="s">
        <v>14</v>
      </c>
      <c r="B2" t="s">
        <v>18</v>
      </c>
      <c r="C2" t="s">
        <v>75</v>
      </c>
      <c r="D2" s="1">
        <v>28137</v>
      </c>
      <c r="E2" s="2">
        <v>0.4612622950819672</v>
      </c>
      <c r="F2" t="s">
        <v>76</v>
      </c>
      <c r="G2" t="s">
        <v>77</v>
      </c>
    </row>
    <row r="3" spans="1:9" x14ac:dyDescent="0.3">
      <c r="A3" t="s">
        <v>14</v>
      </c>
      <c r="B3" t="s">
        <v>78</v>
      </c>
      <c r="C3" t="s">
        <v>79</v>
      </c>
      <c r="D3" s="1">
        <v>24430</v>
      </c>
      <c r="E3" s="2">
        <v>0.40049180327868855</v>
      </c>
      <c r="F3" t="s">
        <v>80</v>
      </c>
      <c r="G3" t="s">
        <v>81</v>
      </c>
    </row>
    <row r="4" spans="1:9" x14ac:dyDescent="0.3">
      <c r="A4" t="s">
        <v>14</v>
      </c>
      <c r="B4" t="s">
        <v>21</v>
      </c>
      <c r="C4" t="s">
        <v>82</v>
      </c>
      <c r="D4" s="1">
        <v>5373</v>
      </c>
      <c r="E4" s="2">
        <v>8.8081967213114759E-2</v>
      </c>
      <c r="F4" t="s">
        <v>83</v>
      </c>
      <c r="G4" t="s">
        <v>84</v>
      </c>
    </row>
    <row r="5" spans="1:9" x14ac:dyDescent="0.3">
      <c r="A5" t="s">
        <v>14</v>
      </c>
      <c r="B5" t="s">
        <v>85</v>
      </c>
      <c r="C5" t="s">
        <v>86</v>
      </c>
      <c r="D5" s="1">
        <v>1970</v>
      </c>
      <c r="E5" s="2">
        <v>3.2295081967213111E-2</v>
      </c>
      <c r="F5" t="s">
        <v>87</v>
      </c>
      <c r="G5" t="s">
        <v>88</v>
      </c>
    </row>
    <row r="6" spans="1:9" x14ac:dyDescent="0.3">
      <c r="A6" t="s">
        <v>14</v>
      </c>
      <c r="B6" t="s">
        <v>24</v>
      </c>
      <c r="C6" t="s">
        <v>89</v>
      </c>
      <c r="D6" s="1">
        <v>1090</v>
      </c>
      <c r="E6" s="2">
        <v>1.7868852459016392E-2</v>
      </c>
      <c r="F6" t="s">
        <v>90</v>
      </c>
      <c r="G6" t="s">
        <v>91</v>
      </c>
    </row>
    <row r="7" spans="1:9" x14ac:dyDescent="0.3">
      <c r="A7" t="s">
        <v>92</v>
      </c>
      <c r="B7" t="s">
        <v>92</v>
      </c>
      <c r="C7" t="s">
        <v>92</v>
      </c>
      <c r="D7" s="1">
        <v>61000</v>
      </c>
      <c r="E7" s="2">
        <v>1</v>
      </c>
      <c r="F7" t="s">
        <v>93</v>
      </c>
      <c r="G7" t="s">
        <v>94</v>
      </c>
    </row>
    <row r="8" spans="1:9" x14ac:dyDescent="0.3">
      <c r="A8" t="s">
        <v>95</v>
      </c>
      <c r="B8" t="s">
        <v>95</v>
      </c>
      <c r="C8" t="s">
        <v>95</v>
      </c>
      <c r="D8" s="1">
        <v>330</v>
      </c>
      <c r="E8" s="1">
        <v>5</v>
      </c>
    </row>
    <row r="9" spans="1:9" x14ac:dyDescent="0.3">
      <c r="A9" t="s">
        <v>39</v>
      </c>
      <c r="B9" t="s">
        <v>39</v>
      </c>
      <c r="C9" t="s">
        <v>39</v>
      </c>
      <c r="D9" s="1">
        <v>61330</v>
      </c>
      <c r="E9" s="1">
        <v>683</v>
      </c>
    </row>
    <row r="10" spans="1:9" x14ac:dyDescent="0.3">
      <c r="A10" t="s">
        <v>40</v>
      </c>
      <c r="B10" s="4" t="s">
        <v>40</v>
      </c>
      <c r="C10" t="s">
        <v>40</v>
      </c>
      <c r="D10" s="1">
        <v>89757</v>
      </c>
    </row>
    <row r="11" spans="1:9" x14ac:dyDescent="0.3">
      <c r="A11" t="s">
        <v>14</v>
      </c>
      <c r="B11" t="s">
        <v>96</v>
      </c>
      <c r="C11" t="s">
        <v>96</v>
      </c>
      <c r="D11" s="1" t="s">
        <v>41</v>
      </c>
      <c r="E11" s="1" t="s">
        <v>41</v>
      </c>
      <c r="F11" t="s">
        <v>97</v>
      </c>
    </row>
    <row r="12" spans="1:9" x14ac:dyDescent="0.3">
      <c r="A12" t="s">
        <v>98</v>
      </c>
      <c r="B12" t="s">
        <v>98</v>
      </c>
      <c r="C12" t="s">
        <v>98</v>
      </c>
      <c r="D12" s="1" t="s">
        <v>136</v>
      </c>
      <c r="E12" s="1" t="s">
        <v>136</v>
      </c>
      <c r="F12" t="s">
        <v>98</v>
      </c>
      <c r="G12" t="s">
        <v>98</v>
      </c>
    </row>
    <row r="15" spans="1:9" x14ac:dyDescent="0.3">
      <c r="A15" t="s">
        <v>9</v>
      </c>
      <c r="B15" t="s">
        <v>73</v>
      </c>
      <c r="C15" t="s">
        <v>10</v>
      </c>
      <c r="D15" s="1" t="s">
        <v>11</v>
      </c>
      <c r="E15" s="1" t="s">
        <v>12</v>
      </c>
      <c r="F15" t="s">
        <v>13</v>
      </c>
      <c r="G15" t="s">
        <v>74</v>
      </c>
      <c r="H15" t="s">
        <v>2</v>
      </c>
      <c r="I15" t="s">
        <v>3</v>
      </c>
    </row>
    <row r="16" spans="1:9" x14ac:dyDescent="0.3">
      <c r="A16" t="s">
        <v>14</v>
      </c>
      <c r="B16" t="s">
        <v>18</v>
      </c>
      <c r="C16" t="s">
        <v>75</v>
      </c>
      <c r="D16" s="1">
        <v>30265</v>
      </c>
      <c r="E16" s="2">
        <v>0.46276050824910936</v>
      </c>
      <c r="F16" t="s">
        <v>102</v>
      </c>
      <c r="G16" t="s">
        <v>103</v>
      </c>
    </row>
    <row r="17" spans="1:7" x14ac:dyDescent="0.3">
      <c r="A17" t="s">
        <v>14</v>
      </c>
      <c r="B17" t="s">
        <v>78</v>
      </c>
      <c r="C17" t="s">
        <v>104</v>
      </c>
      <c r="D17" s="1">
        <v>25561</v>
      </c>
      <c r="E17" s="2">
        <v>0.39083500252289721</v>
      </c>
      <c r="F17" t="s">
        <v>107</v>
      </c>
      <c r="G17" t="s">
        <v>108</v>
      </c>
    </row>
    <row r="18" spans="1:7" x14ac:dyDescent="0.3">
      <c r="A18" t="s">
        <v>14</v>
      </c>
      <c r="B18" t="s">
        <v>21</v>
      </c>
      <c r="C18" t="s">
        <v>82</v>
      </c>
      <c r="D18" s="1">
        <v>4928</v>
      </c>
      <c r="E18" s="2">
        <v>7.5350529808412711E-2</v>
      </c>
      <c r="F18" t="s">
        <v>111</v>
      </c>
      <c r="G18" t="s">
        <v>112</v>
      </c>
    </row>
    <row r="19" spans="1:7" x14ac:dyDescent="0.3">
      <c r="A19" t="s">
        <v>14</v>
      </c>
      <c r="B19" t="s">
        <v>24</v>
      </c>
      <c r="C19" t="s">
        <v>113</v>
      </c>
      <c r="D19" s="1">
        <v>3704</v>
      </c>
      <c r="E19" s="2">
        <v>5.6635219644959559E-2</v>
      </c>
      <c r="F19" t="s">
        <v>116</v>
      </c>
      <c r="G19" t="s">
        <v>117</v>
      </c>
    </row>
    <row r="20" spans="1:7" x14ac:dyDescent="0.3">
      <c r="A20" t="s">
        <v>14</v>
      </c>
      <c r="B20" t="s">
        <v>85</v>
      </c>
      <c r="C20" t="s">
        <v>118</v>
      </c>
      <c r="D20" s="1">
        <v>798</v>
      </c>
      <c r="E20" s="2">
        <v>1.2201648292839559E-2</v>
      </c>
      <c r="F20" t="s">
        <v>14</v>
      </c>
      <c r="G20" t="s">
        <v>112</v>
      </c>
    </row>
    <row r="21" spans="1:7" x14ac:dyDescent="0.3">
      <c r="A21" t="s">
        <v>14</v>
      </c>
      <c r="B21" t="s">
        <v>121</v>
      </c>
      <c r="C21" t="s">
        <v>122</v>
      </c>
      <c r="D21" s="1">
        <v>145</v>
      </c>
      <c r="E21" s="2">
        <v>2.2170914817816242E-3</v>
      </c>
      <c r="F21" t="s">
        <v>14</v>
      </c>
      <c r="G21" t="s">
        <v>112</v>
      </c>
    </row>
    <row r="22" spans="1:7" x14ac:dyDescent="0.3">
      <c r="A22" t="s">
        <v>92</v>
      </c>
      <c r="B22" t="s">
        <v>92</v>
      </c>
      <c r="C22" t="s">
        <v>92</v>
      </c>
      <c r="D22" s="1">
        <v>65401</v>
      </c>
      <c r="E22" s="2">
        <v>1</v>
      </c>
    </row>
    <row r="23" spans="1:7" x14ac:dyDescent="0.3">
      <c r="A23" t="s">
        <v>95</v>
      </c>
      <c r="B23" t="s">
        <v>95</v>
      </c>
      <c r="C23" t="s">
        <v>95</v>
      </c>
      <c r="D23" s="1">
        <v>487</v>
      </c>
      <c r="E23" s="1">
        <v>74</v>
      </c>
      <c r="F23" t="s">
        <v>129</v>
      </c>
    </row>
    <row r="24" spans="1:7" x14ac:dyDescent="0.3">
      <c r="A24" t="s">
        <v>39</v>
      </c>
      <c r="B24" t="s">
        <v>39</v>
      </c>
      <c r="C24" t="s">
        <v>39</v>
      </c>
      <c r="D24" s="1">
        <v>65888</v>
      </c>
      <c r="E24" s="1">
        <v>7294</v>
      </c>
      <c r="F24" t="s">
        <v>132</v>
      </c>
    </row>
    <row r="25" spans="1:7" x14ac:dyDescent="0.3">
      <c r="A25" t="s">
        <v>40</v>
      </c>
      <c r="B25" s="4" t="s">
        <v>40</v>
      </c>
      <c r="C25" t="s">
        <v>40</v>
      </c>
      <c r="D25" s="1">
        <v>90334</v>
      </c>
    </row>
    <row r="26" spans="1:7" x14ac:dyDescent="0.3">
      <c r="A26" t="s">
        <v>14</v>
      </c>
      <c r="B26" t="s">
        <v>96</v>
      </c>
      <c r="C26" t="s">
        <v>96</v>
      </c>
      <c r="D26" s="1" t="s">
        <v>41</v>
      </c>
      <c r="E26" s="1" t="s">
        <v>41</v>
      </c>
      <c r="F26" t="s">
        <v>134</v>
      </c>
    </row>
    <row r="27" spans="1:7" x14ac:dyDescent="0.3">
      <c r="A27" t="s">
        <v>135</v>
      </c>
      <c r="B27" t="s">
        <v>135</v>
      </c>
      <c r="C27" t="s">
        <v>135</v>
      </c>
      <c r="D27" s="1" t="s">
        <v>137</v>
      </c>
      <c r="E27" s="1" t="s">
        <v>137</v>
      </c>
      <c r="F27" t="s">
        <v>135</v>
      </c>
      <c r="G27" t="s">
        <v>135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CFE6-5380-4DB5-91DE-DB9FC6C3FEAC}">
  <dimension ref="A1:I15"/>
  <sheetViews>
    <sheetView workbookViewId="0">
      <selection activeCell="B4" sqref="B4:B14"/>
    </sheetView>
  </sheetViews>
  <sheetFormatPr defaultRowHeight="14.4" x14ac:dyDescent="0.3"/>
  <cols>
    <col min="1" max="9" width="28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99</v>
      </c>
      <c r="B2" t="s">
        <v>99</v>
      </c>
      <c r="C2" t="s">
        <v>99</v>
      </c>
      <c r="D2" t="s">
        <v>99</v>
      </c>
      <c r="E2" t="s">
        <v>99</v>
      </c>
      <c r="F2" t="s">
        <v>99</v>
      </c>
      <c r="G2" t="s">
        <v>99</v>
      </c>
      <c r="H2" t="s">
        <v>99</v>
      </c>
      <c r="I2" t="s">
        <v>99</v>
      </c>
    </row>
    <row r="3" spans="1:9" x14ac:dyDescent="0.3">
      <c r="A3" t="s">
        <v>9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74</v>
      </c>
    </row>
    <row r="4" spans="1:9" x14ac:dyDescent="0.3">
      <c r="A4" t="s">
        <v>14</v>
      </c>
      <c r="B4" t="s">
        <v>18</v>
      </c>
      <c r="C4" t="s">
        <v>75</v>
      </c>
      <c r="D4" t="s">
        <v>100</v>
      </c>
      <c r="E4" t="s">
        <v>101</v>
      </c>
      <c r="F4" t="s">
        <v>102</v>
      </c>
      <c r="G4" t="s">
        <v>103</v>
      </c>
    </row>
    <row r="5" spans="1:9" x14ac:dyDescent="0.3">
      <c r="A5" t="s">
        <v>14</v>
      </c>
      <c r="B5" t="s">
        <v>78</v>
      </c>
      <c r="C5" t="s">
        <v>104</v>
      </c>
      <c r="D5" t="s">
        <v>105</v>
      </c>
      <c r="E5" t="s">
        <v>106</v>
      </c>
      <c r="F5" t="s">
        <v>107</v>
      </c>
      <c r="G5" t="s">
        <v>108</v>
      </c>
    </row>
    <row r="6" spans="1:9" x14ac:dyDescent="0.3">
      <c r="A6" t="s">
        <v>14</v>
      </c>
      <c r="B6" t="s">
        <v>21</v>
      </c>
      <c r="C6" t="s">
        <v>82</v>
      </c>
      <c r="D6" t="s">
        <v>109</v>
      </c>
      <c r="E6" t="s">
        <v>110</v>
      </c>
      <c r="F6" t="s">
        <v>111</v>
      </c>
      <c r="G6" t="s">
        <v>112</v>
      </c>
    </row>
    <row r="7" spans="1:9" x14ac:dyDescent="0.3">
      <c r="A7" t="s">
        <v>14</v>
      </c>
      <c r="B7" t="s">
        <v>24</v>
      </c>
      <c r="C7" t="s">
        <v>113</v>
      </c>
      <c r="D7" t="s">
        <v>114</v>
      </c>
      <c r="E7" t="s">
        <v>115</v>
      </c>
      <c r="F7" t="s">
        <v>116</v>
      </c>
      <c r="G7" t="s">
        <v>117</v>
      </c>
    </row>
    <row r="8" spans="1:9" x14ac:dyDescent="0.3">
      <c r="A8" t="s">
        <v>14</v>
      </c>
      <c r="B8" t="s">
        <v>85</v>
      </c>
      <c r="C8" t="s">
        <v>118</v>
      </c>
      <c r="D8" t="s">
        <v>119</v>
      </c>
      <c r="E8" t="s">
        <v>120</v>
      </c>
      <c r="F8" t="s">
        <v>14</v>
      </c>
      <c r="G8" t="s">
        <v>112</v>
      </c>
    </row>
    <row r="9" spans="1:9" x14ac:dyDescent="0.3">
      <c r="A9" t="s">
        <v>14</v>
      </c>
      <c r="B9" t="s">
        <v>121</v>
      </c>
      <c r="C9" t="s">
        <v>122</v>
      </c>
      <c r="D9" t="s">
        <v>123</v>
      </c>
      <c r="E9" t="s">
        <v>124</v>
      </c>
      <c r="F9" t="s">
        <v>14</v>
      </c>
      <c r="G9" t="s">
        <v>112</v>
      </c>
    </row>
    <row r="10" spans="1:9" x14ac:dyDescent="0.3">
      <c r="A10" t="s">
        <v>92</v>
      </c>
      <c r="B10" t="s">
        <v>92</v>
      </c>
      <c r="C10" t="s">
        <v>92</v>
      </c>
      <c r="D10" t="s">
        <v>125</v>
      </c>
      <c r="E10" t="s">
        <v>126</v>
      </c>
    </row>
    <row r="11" spans="1:9" x14ac:dyDescent="0.3">
      <c r="A11" t="s">
        <v>95</v>
      </c>
      <c r="B11" t="s">
        <v>95</v>
      </c>
      <c r="C11" t="s">
        <v>95</v>
      </c>
      <c r="D11" t="s">
        <v>127</v>
      </c>
      <c r="E11" t="s">
        <v>128</v>
      </c>
      <c r="F11" t="s">
        <v>129</v>
      </c>
    </row>
    <row r="12" spans="1:9" x14ac:dyDescent="0.3">
      <c r="A12" t="s">
        <v>39</v>
      </c>
      <c r="B12" t="s">
        <v>39</v>
      </c>
      <c r="C12" t="s">
        <v>39</v>
      </c>
      <c r="D12" t="s">
        <v>130</v>
      </c>
      <c r="E12" t="s">
        <v>131</v>
      </c>
      <c r="F12" t="s">
        <v>132</v>
      </c>
    </row>
    <row r="13" spans="1:9" x14ac:dyDescent="0.3">
      <c r="A13" t="s">
        <v>40</v>
      </c>
      <c r="B13" t="s">
        <v>40</v>
      </c>
      <c r="C13" t="s">
        <v>40</v>
      </c>
      <c r="D13" t="s">
        <v>133</v>
      </c>
    </row>
    <row r="14" spans="1:9" x14ac:dyDescent="0.3">
      <c r="A14" t="s">
        <v>14</v>
      </c>
      <c r="B14" t="s">
        <v>96</v>
      </c>
      <c r="C14" t="s">
        <v>96</v>
      </c>
      <c r="D14" t="s">
        <v>41</v>
      </c>
      <c r="E14" t="s">
        <v>41</v>
      </c>
      <c r="F14" t="s">
        <v>134</v>
      </c>
    </row>
    <row r="15" spans="1:9" x14ac:dyDescent="0.3">
      <c r="A15" t="s">
        <v>135</v>
      </c>
      <c r="B15" t="s">
        <v>135</v>
      </c>
      <c r="C15" t="s">
        <v>135</v>
      </c>
      <c r="D15" t="s">
        <v>135</v>
      </c>
      <c r="E15" t="s">
        <v>135</v>
      </c>
      <c r="F15" t="s">
        <v>135</v>
      </c>
      <c r="G15" t="s">
        <v>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9CA7-39D0-4441-98B0-4BC6B929AE91}">
  <dimension ref="D1:Q15"/>
  <sheetViews>
    <sheetView tabSelected="1" workbookViewId="0">
      <selection activeCell="O3" sqref="O3"/>
    </sheetView>
  </sheetViews>
  <sheetFormatPr defaultRowHeight="14.4" x14ac:dyDescent="0.3"/>
  <cols>
    <col min="4" max="4" width="17.44140625" customWidth="1"/>
    <col min="6" max="6" width="10.33203125" bestFit="1" customWidth="1"/>
    <col min="7" max="7" width="10.21875" bestFit="1" customWidth="1"/>
    <col min="8" max="8" width="9.33203125" bestFit="1" customWidth="1"/>
    <col min="10" max="10" width="9.33203125" bestFit="1" customWidth="1"/>
    <col min="12" max="12" width="10.33203125" bestFit="1" customWidth="1"/>
    <col min="13" max="13" width="10.21875" bestFit="1" customWidth="1"/>
  </cols>
  <sheetData>
    <row r="1" spans="4:17" x14ac:dyDescent="0.3">
      <c r="F1" s="6">
        <v>2018</v>
      </c>
      <c r="G1" s="6"/>
      <c r="H1" s="9">
        <v>2019</v>
      </c>
      <c r="I1" s="9"/>
      <c r="J1" s="12">
        <v>2021</v>
      </c>
      <c r="K1" s="12"/>
      <c r="L1" s="15">
        <v>2022</v>
      </c>
      <c r="M1" s="15"/>
      <c r="O1" t="s">
        <v>138</v>
      </c>
      <c r="P1" t="s">
        <v>139</v>
      </c>
      <c r="Q1" t="s">
        <v>140</v>
      </c>
    </row>
    <row r="2" spans="4:17" x14ac:dyDescent="0.3">
      <c r="D2" s="3" t="s">
        <v>18</v>
      </c>
      <c r="F2" s="7">
        <f>SUMIF(Table_34[Party2],D2,Table_34[Votes])</f>
        <v>20327</v>
      </c>
      <c r="G2" s="8">
        <f>F2/$F$10</f>
        <v>0.35929932477816667</v>
      </c>
      <c r="H2" s="10">
        <f>SUMIF(Table_47[Party2],D2,Table_47[Votes])</f>
        <v>30265</v>
      </c>
      <c r="I2" s="11">
        <f>H2/$H$10</f>
        <v>0.46276050824910936</v>
      </c>
      <c r="J2" s="13">
        <f>SUMIF(Table_3__3[Party2],D2,Table_3__3[Votes])</f>
        <v>28137</v>
      </c>
      <c r="K2" s="14">
        <f>J2/$J$10</f>
        <v>0.4612622950819672</v>
      </c>
      <c r="L2" s="16">
        <f>SUMIF(Table_2[Party2],D2,Table_2[Votes])</f>
        <v>17554</v>
      </c>
      <c r="M2" s="17">
        <f>L2/$L$10</f>
        <v>0.39637808788330398</v>
      </c>
      <c r="O2" s="5">
        <f t="shared" ref="O2:O7" si="0">AVERAGE(L2,F2)</f>
        <v>18940.5</v>
      </c>
      <c r="P2" s="5">
        <f>AVERAGE(H2,J2)</f>
        <v>29201</v>
      </c>
      <c r="Q2" s="5">
        <f>AVERAGE(O2:P2)</f>
        <v>24070.75</v>
      </c>
    </row>
    <row r="3" spans="4:17" x14ac:dyDescent="0.3">
      <c r="D3" s="4" t="s">
        <v>78</v>
      </c>
      <c r="F3" s="7">
        <f>SUMIF(Table_34[Party2],D3,Table_34[Votes])</f>
        <v>24837</v>
      </c>
      <c r="G3" s="8">
        <f t="shared" ref="G3:G5" si="1">F3/$F$10</f>
        <v>0.439017923427723</v>
      </c>
      <c r="H3" s="10">
        <f>SUMIF(Table_47[Party2],D3,Table_47[Votes])</f>
        <v>25561</v>
      </c>
      <c r="I3" s="11">
        <f t="shared" ref="I3:I7" si="2">H3/$H$10</f>
        <v>0.39083500252289721</v>
      </c>
      <c r="J3" s="13">
        <f>SUMIF(Table_3__3[Party2],D3,Table_3__3[Votes])</f>
        <v>24430</v>
      </c>
      <c r="K3" s="14">
        <f t="shared" ref="K3:K7" si="3">J3/$J$10</f>
        <v>0.40049180327868855</v>
      </c>
      <c r="L3" s="16">
        <f>SUMIF(Table_2[Party2],D3,Table_2[Votes])</f>
        <v>21162</v>
      </c>
      <c r="M3" s="17">
        <f>L3/$L$10</f>
        <v>0.4778485300094838</v>
      </c>
      <c r="O3" s="5">
        <f t="shared" si="0"/>
        <v>22999.5</v>
      </c>
      <c r="P3" s="5">
        <f t="shared" ref="P3:P7" si="4">AVERAGE(H3,J3)</f>
        <v>24995.5</v>
      </c>
      <c r="Q3" s="5">
        <f t="shared" ref="Q3:Q7" si="5">AVERAGE(O3:P3)</f>
        <v>23997.5</v>
      </c>
    </row>
    <row r="4" spans="4:17" x14ac:dyDescent="0.3">
      <c r="D4" s="3" t="s">
        <v>21</v>
      </c>
      <c r="F4" s="7">
        <f>SUMIF(Table_34[Party2],D4,Table_34[Votes])</f>
        <v>9424</v>
      </c>
      <c r="G4" s="8">
        <f t="shared" si="1"/>
        <v>0.16657828684554743</v>
      </c>
      <c r="H4" s="10">
        <f>SUMIF(Table_47[Party2],D4,Table_47[Votes])</f>
        <v>4928</v>
      </c>
      <c r="I4" s="11">
        <f t="shared" si="2"/>
        <v>7.5350529808412711E-2</v>
      </c>
      <c r="J4" s="13">
        <f>SUMIF(Table_3__3[Party2],D4,Table_3__3[Votes])</f>
        <v>5373</v>
      </c>
      <c r="K4" s="14">
        <f t="shared" si="3"/>
        <v>8.8081967213114759E-2</v>
      </c>
      <c r="L4" s="16">
        <f>SUMIF(Table_2[Party2],D4,Table_2[Votes])</f>
        <v>3154</v>
      </c>
      <c r="M4" s="17">
        <f>L4/$L$10</f>
        <v>7.1218895361965406E-2</v>
      </c>
      <c r="O4" s="5">
        <f t="shared" si="0"/>
        <v>6289</v>
      </c>
      <c r="P4" s="5">
        <f t="shared" si="4"/>
        <v>5150.5</v>
      </c>
      <c r="Q4" s="5">
        <f t="shared" si="5"/>
        <v>5719.75</v>
      </c>
    </row>
    <row r="5" spans="4:17" x14ac:dyDescent="0.3">
      <c r="D5" s="4" t="s">
        <v>24</v>
      </c>
      <c r="F5" s="7">
        <f>SUMIF(Table_34[Party2],D5,Table_34[Votes])</f>
        <v>1986</v>
      </c>
      <c r="G5" s="8">
        <f t="shared" si="1"/>
        <v>3.5104464948562945E-2</v>
      </c>
      <c r="H5" s="10">
        <f>SUMIF(Table_47[Party2],D5,Table_47[Votes])</f>
        <v>3704</v>
      </c>
      <c r="I5" s="11">
        <f t="shared" si="2"/>
        <v>5.6635219644959559E-2</v>
      </c>
      <c r="J5" s="13">
        <f>SUMIF(Table_3__3[Party2],D5,Table_3__3[Votes])</f>
        <v>1090</v>
      </c>
      <c r="K5" s="14">
        <f t="shared" si="3"/>
        <v>1.7868852459016392E-2</v>
      </c>
      <c r="L5" s="16">
        <f>SUMIF(Table_2[Party2],D5,Table_2[Votes])</f>
        <v>2416</v>
      </c>
      <c r="M5" s="17">
        <f>L5/$L$10</f>
        <v>5.4554486745246808E-2</v>
      </c>
      <c r="O5" s="5">
        <f t="shared" si="0"/>
        <v>2201</v>
      </c>
      <c r="P5" s="5">
        <f t="shared" si="4"/>
        <v>2397</v>
      </c>
      <c r="Q5" s="5">
        <f t="shared" si="5"/>
        <v>2299</v>
      </c>
    </row>
    <row r="6" spans="4:17" x14ac:dyDescent="0.3">
      <c r="D6" s="3" t="s">
        <v>85</v>
      </c>
      <c r="F6" s="7">
        <f>SUMIF(Table_34[Party2],D6,Table_34[Votes])</f>
        <v>0</v>
      </c>
      <c r="G6" s="6"/>
      <c r="H6" s="10">
        <f>SUMIF(Table_47[Party2],D6,Table_47[Votes])</f>
        <v>798</v>
      </c>
      <c r="I6" s="11">
        <f t="shared" si="2"/>
        <v>1.2201648292839559E-2</v>
      </c>
      <c r="J6" s="13">
        <f>SUMIF(Table_3__3[Party2],D6,Table_3__3[Votes])</f>
        <v>1970</v>
      </c>
      <c r="K6" s="14">
        <f t="shared" si="3"/>
        <v>3.2295081967213111E-2</v>
      </c>
      <c r="L6" s="16">
        <f>SUMIF(Table_2[Party2],D6,Table_2[Votes])</f>
        <v>0</v>
      </c>
      <c r="M6" s="15"/>
      <c r="O6" s="5">
        <f t="shared" si="0"/>
        <v>0</v>
      </c>
      <c r="P6" s="5">
        <f t="shared" si="4"/>
        <v>1384</v>
      </c>
      <c r="Q6" s="5">
        <f t="shared" si="5"/>
        <v>692</v>
      </c>
    </row>
    <row r="7" spans="4:17" x14ac:dyDescent="0.3">
      <c r="D7" s="4" t="s">
        <v>121</v>
      </c>
      <c r="F7" s="7">
        <f>SUMIF(Table_34[Party2],D7,Table_34[Votes])</f>
        <v>0</v>
      </c>
      <c r="G7" s="6"/>
      <c r="H7" s="10">
        <f>SUMIF(Table_47[Party2],D7,Table_47[Votes])</f>
        <v>145</v>
      </c>
      <c r="I7" s="11">
        <f t="shared" si="2"/>
        <v>2.2170914817816242E-3</v>
      </c>
      <c r="J7" s="13">
        <f>SUMIF(Table_3__3[Party2],D7,Table_3__3[Votes])</f>
        <v>0</v>
      </c>
      <c r="K7" s="14">
        <f t="shared" si="3"/>
        <v>0</v>
      </c>
      <c r="L7" s="16">
        <f>SUMIF(Table_2[Party2],D7,Table_2[Votes])</f>
        <v>0</v>
      </c>
      <c r="M7" s="15"/>
      <c r="O7" s="5">
        <f t="shared" si="0"/>
        <v>0</v>
      </c>
      <c r="P7" s="5">
        <f t="shared" si="4"/>
        <v>72.5</v>
      </c>
      <c r="Q7" s="5">
        <f t="shared" si="5"/>
        <v>36.25</v>
      </c>
    </row>
    <row r="8" spans="4:17" x14ac:dyDescent="0.3">
      <c r="F8" s="7"/>
      <c r="G8" s="6"/>
      <c r="H8" s="10"/>
      <c r="I8" s="9"/>
      <c r="J8" s="13"/>
      <c r="K8" s="12"/>
      <c r="L8" s="16"/>
      <c r="M8" s="15"/>
    </row>
    <row r="9" spans="4:17" x14ac:dyDescent="0.3">
      <c r="D9" s="4" t="s">
        <v>95</v>
      </c>
      <c r="F9" s="7">
        <f>SUMIF(Table_34[Party2],D9,Table_34[Votes])</f>
        <v>0</v>
      </c>
      <c r="G9" s="6"/>
      <c r="H9" s="10">
        <f>SUMIF(Table_47[Party2],D9,Table_47[Votes])</f>
        <v>487</v>
      </c>
      <c r="I9" s="9"/>
      <c r="J9" s="13">
        <f>SUMIF(Table_3__3[Party2],D9,Table_3__3[Votes])</f>
        <v>330</v>
      </c>
      <c r="K9" s="12"/>
      <c r="L9" s="16">
        <f>SUMIF(Table_2[Party2],D9,Table_2[Votes])</f>
        <v>0</v>
      </c>
      <c r="M9" s="15"/>
    </row>
    <row r="10" spans="4:17" x14ac:dyDescent="0.3">
      <c r="D10" s="3" t="s">
        <v>92</v>
      </c>
      <c r="F10" s="7">
        <f t="shared" ref="F10" si="6">SUM(F2:F7)</f>
        <v>56574</v>
      </c>
      <c r="G10" s="6"/>
      <c r="H10" s="10">
        <f>SUM(H2:H7)</f>
        <v>65401</v>
      </c>
      <c r="I10" s="9"/>
      <c r="J10" s="13">
        <f>SUM(J2:J7)</f>
        <v>61000</v>
      </c>
      <c r="K10" s="12"/>
      <c r="L10" s="16">
        <f>SUM(L2:L7)</f>
        <v>44286</v>
      </c>
      <c r="M10" s="15"/>
    </row>
    <row r="11" spans="4:17" x14ac:dyDescent="0.3">
      <c r="D11" s="3" t="s">
        <v>39</v>
      </c>
      <c r="F11" s="7">
        <f>SUMIF(Table_34[Party2],D11,Table_34[Votes])</f>
        <v>57781</v>
      </c>
      <c r="G11" s="6"/>
      <c r="H11" s="10">
        <f>SUMIF(Table_47[Party2],D11,Table_47[Votes])</f>
        <v>65888</v>
      </c>
      <c r="I11" s="9"/>
      <c r="J11" s="13">
        <f>SUMIF(Table_3__3[Party2],D11,Table_3__3[Votes])</f>
        <v>61330</v>
      </c>
      <c r="K11" s="12"/>
      <c r="L11" s="16">
        <f>SUMIF(Table_2[Party2],D11,Table_2[Votes])</f>
        <v>46903</v>
      </c>
      <c r="M11" s="15"/>
      <c r="O11" s="5">
        <f>AVERAGE(L11,F11)</f>
        <v>52342</v>
      </c>
      <c r="P11" s="5">
        <f>AVERAGE(H11,J11)</f>
        <v>63609</v>
      </c>
      <c r="Q11" s="5">
        <f>AVERAGE(O11:P11)</f>
        <v>57975.5</v>
      </c>
    </row>
    <row r="12" spans="4:17" x14ac:dyDescent="0.3">
      <c r="F12" s="6"/>
      <c r="G12" s="6"/>
      <c r="H12" s="9"/>
      <c r="I12" s="9"/>
      <c r="J12" s="12"/>
      <c r="K12" s="12"/>
      <c r="L12" s="15"/>
      <c r="M12" s="15"/>
    </row>
    <row r="13" spans="4:17" x14ac:dyDescent="0.3">
      <c r="D13" s="4" t="s">
        <v>40</v>
      </c>
      <c r="F13" s="7">
        <f>SUMIF(Table_34[Party2],D13,Table_34[Votes])</f>
        <v>92502</v>
      </c>
      <c r="G13" s="6"/>
      <c r="H13" s="10">
        <f>SUMIF(Table_47[Party2],D13,Table_47[Votes])</f>
        <v>90334</v>
      </c>
      <c r="I13" s="9"/>
      <c r="J13" s="13">
        <f>SUMIF(Table_3__3[Party2],D13,Table_3__3[Votes])</f>
        <v>89757</v>
      </c>
      <c r="K13" s="12"/>
      <c r="L13" s="16">
        <f>SUMIF(Table_2[Party2],D13,Table_2[Votes])</f>
        <v>92702</v>
      </c>
      <c r="M13" s="15"/>
      <c r="O13" s="5">
        <f>AVERAGE(L13,F13)</f>
        <v>92602</v>
      </c>
      <c r="P13" s="5">
        <f>AVERAGE(H13,J13)</f>
        <v>90045.5</v>
      </c>
      <c r="Q13" s="5">
        <f>AVERAGE(O13:P13)</f>
        <v>91323.75</v>
      </c>
    </row>
    <row r="15" spans="4:17" x14ac:dyDescent="0.3">
      <c r="F15" s="18">
        <f>F3-F2</f>
        <v>4510</v>
      </c>
      <c r="G15" s="18"/>
      <c r="H15" s="18">
        <f>H3-H2</f>
        <v>-4704</v>
      </c>
      <c r="I15" s="18"/>
      <c r="J15" s="18">
        <f>J3-J2</f>
        <v>-3707</v>
      </c>
      <c r="K15" s="18"/>
      <c r="L15" s="18">
        <f>L3-L2</f>
        <v>3608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I A A B Q S w M E F A A C A A g A q U h H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q U h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I R 1 r U o R F 3 + A U A A P f g A A A T A B w A R m 9 y b X V s Y X M v U 2 V j d G l v b j E u b S C i G A A o o B Q A A A A A A A A A A A A A A A A A A A A A A A A A A A D t n V 9 v 0 0 g U x d 8 r 9 T t Y 5 i V Z Q q o m a U K K i r R 0 Q X 1 Y a S V a i Y d S I Z M M x M K x I 3 u g I M R 3 X 7 u p d g N p I m 7 u / M 9 B g j b T d O b O T O 4 5 M 7 4 / i U p M Z F r k 0 e X y 6 / G z w 4 P D g 2 q W l G I a P Y q v k v e Z i H p x d B Z l Q h 4 e R P W f y + J z O R F 1 y x v x v v u i L G 4 r U Z 4 X u R S 5 r F r x T M p F d X p 0 J P L u b f o p X Y h p m n S L 8 u N R 8 + r o n + T T l z T L x L v W o i y + p P k k T b J 3 I q v H L s r 6 u 2 l a y T K d y H b c 7 i w H e x S / / C r L Z C L r c J b B v C q L e X Q h 5 1 k T V P O 1 e 9 f e W o b V i b 5 / j 8 + L 7 P M 8 P 4 4 7 U X z 1 5 4 u / X 9 5 F I p t 3 d e e 3 T y Z F l i W L K q 1 f n u Z y 9 m Q y S 7 N p 6 3 j Y j p 5 H f 9 R / r 1 4 3 / 1 x c 1 + + r F k l + F s f j O L 4 5 z Q v Z u m 5 m W 7 f d t F d / c / k i S y r 5 X 0 s n U j J w L 6 r k t 0 y 8 P S M G c M I J 4 K / l S P d R N C P 9 / s B D 1 s A r M + 8 T Z 9 y 3 N X D P 1 l I P V M 1 4 R P 5 0 x z / q N L v P s h 6 y z E K W R Y 8 p P f Q U h 4 4 8 J e X p 3 W a t f t 6 2 h r 6 + W c r W j J f p / X 3 O 9 G Y P L x g J x 1 N r y 1 p B 6 6 G v z 6 q g N n u j N g O o D U d t a D 2 s p y z v U + C 9 X t F 6 G L g j P H 3 2 8 v G k i 6 W Z 3 N B Z m W t b d W k 9 r H 9 o l e 0 b T 7 d P o N t 2 d Z v W w 7 p 0 W T u 6 h K L 8 t B 5 O 3 B F g F d 7 B 3 Q B I u H 0 J H 0 L C f Z d w W g / r G m Q t D W E C u y n p 0 J 0 t d E N J u V v I W z 5 l W j z y U 4 v V L c B T i w u w G s f Y a h x 1 I N e v i 9 v L + 1 L 5 2 W 6 R x D f / l 9 X P Z 0 n + s S m q f 1 u I p p J + V 0 T v X p V J X n 0 o y v l y 0 s 0 P q 9 a 2 G n z n p 3 K 7 r N 8 f S f F V / l I g f K i 9 v 6 F 9 s K H 9 Z E P 7 c E P 7 a E P 7 0 w 3 t 4 5 / a f 7 Q P D 9 L 8 w c V 6 i J D o 7 w M h M b I l L l s G N l O 7 H a k 8 4 H A G N l Y L U T g w 7 V a j c K l p Z a c t M z Z K S C D L H L l G I E + N 5 a n Z m q W 2 T C c S E m F l u l l C w j G t M E t I Q G 2 g N m R C A m p j k 5 A I T q / M E h J K F c 8 s I a F U M 8 0 S E o 6 p r t n y m j b d J h I S 0 G 3 3 y m t Q f o 8 I C c e 8 w y w h A Q l 3 g J C A h L s n 4 W Y J C Z i A B h M w S 0 g E p 6 R m C Q l t W k w k J F z R Y m u E h N I F Y B A S i u N g E B I r k Y C Q 0 E Z I R L X k g J L w 7 b A H S i L 8 e o g T L g Z K w s + r B P L U o 0 u D E 5 k O S g K U B C g J q A 0 o C Q / U B p Q E K A l Q E j 6 p b i A l N l A S 3 p f Y o P y g J E B J 7 K + E g 5 L w X s J B S X h v A q A k Q E m A k g A l A U r i 3 A t K o q + D k v g g p q J 0 B Z H o 2 V K X b Q P v e t I j k Q q / B s C x x x F r Y M b 1 j l T z V T k w 6 W G o y o F J 9 y m V e 0 w q e G 2 b s U k 2 A + m t J r 2 5 F x h e 6 B A I P w T C a J l W n 8 T Q o J D A J I b 7 r I i X c J Z F i v u U x Z r a Q O Y g c 1 S Z o 9 E o k D n W Q 3 U m Q B a e U H K f Z S q 7 j t C l l r t 8 1 k I 3 D N K o l X u j I I 1 r h m G 0 C q v P c m g g D S x H u e V w q 7 C 8 o w t M i 1 1 D t X b e V m F 7 3 A 2 w N n n v K C L 4 l w M U E f z L Q f / i U k T W n j v A A X f T 4 n W K y N o l x g 0 P 5 W 6 h 1 0 / e P I O w 9 F k Z D c K C l Q V p Z b Q e m D w m z N B N M 6 T 1 M N I n a P t q p 9 w P g S O O Q q N a 1 T r K 7 l S r 6 j h 2 p 1 p X I w H V q o t q H Q R P t I 5 t H d W 2 D G w G e R u r P G B w B j Y G V C g c m F a V V D g w 7 T 6 p c I + V z d g o 0 Y r 0 d u T + A I E I X y D M o l 7 a J I Z I t I Y l M W a J V s d E y i z R C p m D z F m U O S L R C p m z S b Q G J 5 R m i V a l U m s W C 1 U q 1 t z Q r f m M a a L V M c M w S w R p s x w i 0 Q r L c a + M C t O y X M L 0 2 P b M Q p 2 O G S d 3 8 l 5 f e A L x L y L R C v 9 y z 7 / M E q 1 w Q A 0 O a J Z o D c 5 G z C K Z w R m R 3 e W z R b T C y k K 0 M r N E K 8 z Q S T M 0 S 7 R q E z Q i U K l U 0 B h A p e I 4 G E D l S i Q A K r U B l Z r + M 1 V A l f p O C 4 A q A R N o u 9 I 4 4 Z 2 A K v 0 8 w k I g w h e I Q G g j Q J W s 5 w 0 e i x S g S s j c 3 s g c o E r L j 1 X 3 W i g B V f p Z 1 A N U 6 W c t 0 A n L A V T p f S U P p m W 5 i u a x 7 Q G q Z E z e 6 w t P I P 4 F q N J 7 / w J U 6 b 0 D A q p k 2 Q i g S k C V g C p h Z Y A q Y Y a A K g F V P h A J o E o l U O W / U E s B A i 0 A F A A C A A g A q U h H W n E Z b L q k A A A A 9 g A A A B I A A A A A A A A A A A A A A A A A A A A A A E N v b m Z p Z y 9 Q Y W N r Y W d l L n h t b F B L A Q I t A B Q A A g A I A K l I R 1 o P y u m r p A A A A O k A A A A T A A A A A A A A A A A A A A A A A P A A A A B b Q 2 9 u d G V u d F 9 U e X B l c 1 0 u e G 1 s U E s B A i 0 A F A A C A A g A q U h H W t S h E X f 4 B Q A A 9 + A A A B M A A A A A A A A A A A A A A A A A 4 Q E A A E Z v c m 1 1 b G F z L 1 N l Y 3 R p b 2 4 x L m 1 Q S w U G A A A A A A M A A w D C A A A A J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E g A A A A A A A C G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U X V l c n l J R C I g V m F s d W U 9 I n M z N 2 M 0 M z J m N y 0 w M D M 0 L T Q 1 O D k t Y j F k O C 1 k Y W E 5 M T c 4 Y 2 Z h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d U M T M 6 N T U 6 N D c u N D A w N T I w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L C Z x d W 9 0 O 1 N l Y 3 R p b 2 4 x L 1 R h Y m x l I D I v Q X V 0 b 1 J l b W 9 2 Z W R D b 2 x 1 b W 5 z M S 5 7 Q 2 9 s d W 1 u M y w y f S Z x d W 9 0 O y w m c X V v d D t T Z W N 0 a W 9 u M S 9 U Y W J s Z S A y L 0 F 1 d G 9 S Z W 1 v d m V k Q 2 9 s d W 1 u c z E u e 0 N v b H V t b j Q s M 3 0 m c X V v d D s s J n F 1 b 3 Q 7 U 2 V j d G l v b j E v V G F i b G U g M i 9 B d X R v U m V t b 3 Z l Z E N v b H V t b n M x L n t D b 2 x 1 b W 4 1 L D R 9 J n F 1 b 3 Q 7 L C Z x d W 9 0 O 1 N l Y 3 R p b 2 4 x L 1 R h Y m x l I D I v Q X V 0 b 1 J l b W 9 2 Z W R D b 2 x 1 b W 5 z M S 5 7 Q 2 9 s d W 1 u N i w 1 f S Z x d W 9 0 O y w m c X V v d D t T Z W N 0 a W 9 u M S 9 U Y W J s Z S A y L 0 F 1 d G 9 S Z W 1 v d m V k Q 2 9 s d W 1 u c z E u e 0 N v b H V t b j c s N n 0 m c X V v d D s s J n F 1 b 3 Q 7 U 2 V j d G l v b j E v V G F i b G U g M i 9 B d X R v U m V t b 3 Z l Z E N v b H V t b n M x L n t D b 2 x 1 b W 4 4 L D d 9 J n F 1 b 3 Q 7 L C Z x d W 9 0 O 1 N l Y 3 R p b 2 4 x L 1 R h Y m x l I D I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L C Z x d W 9 0 O 1 N l Y 3 R p b 2 4 x L 1 R h Y m x l I D I v Q X V 0 b 1 J l b W 9 2 Z W R D b 2 x 1 b W 5 z M S 5 7 Q 2 9 s d W 1 u M y w y f S Z x d W 9 0 O y w m c X V v d D t T Z W N 0 a W 9 u M S 9 U Y W J s Z S A y L 0 F 1 d G 9 S Z W 1 v d m V k Q 2 9 s d W 1 u c z E u e 0 N v b H V t b j Q s M 3 0 m c X V v d D s s J n F 1 b 3 Q 7 U 2 V j d G l v b j E v V G F i b G U g M i 9 B d X R v U m V t b 3 Z l Z E N v b H V t b n M x L n t D b 2 x 1 b W 4 1 L D R 9 J n F 1 b 3 Q 7 L C Z x d W 9 0 O 1 N l Y 3 R p b 2 4 x L 1 R h Y m x l I D I v Q X V 0 b 1 J l b W 9 2 Z W R D b 2 x 1 b W 5 z M S 5 7 Q 2 9 s d W 1 u N i w 1 f S Z x d W 9 0 O y w m c X V v d D t T Z W N 0 a W 9 u M S 9 U Y W J s Z S A y L 0 F 1 d G 9 S Z W 1 v d m V k Q 2 9 s d W 1 u c z E u e 0 N v b H V t b j c s N n 0 m c X V v d D s s J n F 1 b 3 Q 7 U 2 V j d G l v b j E v V G F i b G U g M i 9 B d X R v U m V t b 3 Z l Z E N v b H V t b n M x L n t D b 2 x 1 b W 4 4 L D d 9 J n F 1 b 3 Q 7 L C Z x d W 9 0 O 1 N l Y 3 R p b 2 4 x L 1 R h Y m x l I D I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U X V l c n l J R C I g V m F s d W U 9 I n M z N j F m Y m I x Y y 1 h N D Q y L T Q 0 Y z I t Y m E 3 M i 1 m N W J m Y m Q 1 O D Q y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d U M T M 6 N T Y 6 M j U u M j U z M z Y 3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L C Z x d W 9 0 O 1 N l Y 3 R p b 2 4 x L 1 R h Y m x l I D M v Q X V 0 b 1 J l b W 9 2 Z W R D b 2 x 1 b W 5 z M S 5 7 Q 2 9 s d W 1 u M y w y f S Z x d W 9 0 O y w m c X V v d D t T Z W N 0 a W 9 u M S 9 U Y W J s Z S A z L 0 F 1 d G 9 S Z W 1 v d m V k Q 2 9 s d W 1 u c z E u e 0 N v b H V t b j Q s M 3 0 m c X V v d D s s J n F 1 b 3 Q 7 U 2 V j d G l v b j E v V G F i b G U g M y 9 B d X R v U m V t b 3 Z l Z E N v b H V t b n M x L n t D b 2 x 1 b W 4 1 L D R 9 J n F 1 b 3 Q 7 L C Z x d W 9 0 O 1 N l Y 3 R p b 2 4 x L 1 R h Y m x l I D M v Q X V 0 b 1 J l b W 9 2 Z W R D b 2 x 1 b W 5 z M S 5 7 Q 2 9 s d W 1 u N i w 1 f S Z x d W 9 0 O y w m c X V v d D t T Z W N 0 a W 9 u M S 9 U Y W J s Z S A z L 0 F 1 d G 9 S Z W 1 v d m V k Q 2 9 s d W 1 u c z E u e 0 N v b H V t b j c s N n 0 m c X V v d D s s J n F 1 b 3 Q 7 U 2 V j d G l v b j E v V G F i b G U g M y 9 B d X R v U m V t b 3 Z l Z E N v b H V t b n M x L n t D b 2 x 1 b W 4 4 L D d 9 J n F 1 b 3 Q 7 L C Z x d W 9 0 O 1 N l Y 3 R p b 2 4 x L 1 R h Y m x l I D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L C Z x d W 9 0 O 1 N l Y 3 R p b 2 4 x L 1 R h Y m x l I D M v Q X V 0 b 1 J l b W 9 2 Z W R D b 2 x 1 b W 5 z M S 5 7 Q 2 9 s d W 1 u M y w y f S Z x d W 9 0 O y w m c X V v d D t T Z W N 0 a W 9 u M S 9 U Y W J s Z S A z L 0 F 1 d G 9 S Z W 1 v d m V k Q 2 9 s d W 1 u c z E u e 0 N v b H V t b j Q s M 3 0 m c X V v d D s s J n F 1 b 3 Q 7 U 2 V j d G l v b j E v V G F i b G U g M y 9 B d X R v U m V t b 3 Z l Z E N v b H V t b n M x L n t D b 2 x 1 b W 4 1 L D R 9 J n F 1 b 3 Q 7 L C Z x d W 9 0 O 1 N l Y 3 R p b 2 4 x L 1 R h Y m x l I D M v Q X V 0 b 1 J l b W 9 2 Z W R D b 2 x 1 b W 5 z M S 5 7 Q 2 9 s d W 1 u N i w 1 f S Z x d W 9 0 O y w m c X V v d D t T Z W N 0 a W 9 u M S 9 U Y W J s Z S A z L 0 F 1 d G 9 S Z W 1 v d m V k Q 2 9 s d W 1 u c z E u e 0 N v b H V t b j c s N n 0 m c X V v d D s s J n F 1 b 3 Q 7 U 2 V j d G l v b j E v V G F i b G U g M y 9 B d X R v U m V t b 3 Z l Z E N v b H V t b n M x L n t D b 2 x 1 b W 4 4 L D d 9 J n F 1 b 3 Q 7 L C Z x d W 9 0 O 1 N l Y 3 R p b 2 4 x L 1 R h Y m x l I D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P C 9 J d G V t U G F 0 a D 4 8 L 0 l 0 Z W 1 M b 2 N h d G l v b j 4 8 U 3 R h Y m x l R W 5 0 c m l l c z 4 8 R W 5 0 c n k g V H l w Z T 0 i U X V l c n l J R C I g V m F s d W U 9 I n M y Y z I 2 Y T R k M S 0 x M W Y 1 L T R m M D U t Y m Y z M i 0 z Z W I 0 Z j Q 0 M z Y 0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1 Q x M z o 1 N j o y N S 4 y N T M z N j c 0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y w m c X V v d D t T Z W N 0 a W 9 u M S 9 U Y W J s Z S A z L 0 F 1 d G 9 S Z W 1 v d m V k Q 2 9 s d W 1 u c z E u e 0 N v b H V t b j M s M n 0 m c X V v d D s s J n F 1 b 3 Q 7 U 2 V j d G l v b j E v V G F i b G U g M y 9 B d X R v U m V t b 3 Z l Z E N v b H V t b n M x L n t D b 2 x 1 b W 4 0 L D N 9 J n F 1 b 3 Q 7 L C Z x d W 9 0 O 1 N l Y 3 R p b 2 4 x L 1 R h Y m x l I D M v Q X V 0 b 1 J l b W 9 2 Z W R D b 2 x 1 b W 5 z M S 5 7 Q 2 9 s d W 1 u N S w 0 f S Z x d W 9 0 O y w m c X V v d D t T Z W N 0 a W 9 u M S 9 U Y W J s Z S A z L 0 F 1 d G 9 S Z W 1 v d m V k Q 2 9 s d W 1 u c z E u e 0 N v b H V t b j Y s N X 0 m c X V v d D s s J n F 1 b 3 Q 7 U 2 V j d G l v b j E v V G F i b G U g M y 9 B d X R v U m V t b 3 Z l Z E N v b H V t b n M x L n t D b 2 x 1 b W 4 3 L D Z 9 J n F 1 b 3 Q 7 L C Z x d W 9 0 O 1 N l Y 3 R p b 2 4 x L 1 R h Y m x l I D M v Q X V 0 b 1 J l b W 9 2 Z W R D b 2 x 1 b W 5 z M S 5 7 Q 2 9 s d W 1 u O C w 3 f S Z x d W 9 0 O y w m c X V v d D t T Z W N 0 a W 9 u M S 9 U Y W J s Z S A z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y w m c X V v d D t T Z W N 0 a W 9 u M S 9 U Y W J s Z S A z L 0 F 1 d G 9 S Z W 1 v d m V k Q 2 9 s d W 1 u c z E u e 0 N v b H V t b j M s M n 0 m c X V v d D s s J n F 1 b 3 Q 7 U 2 V j d G l v b j E v V G F i b G U g M y 9 B d X R v U m V t b 3 Z l Z E N v b H V t b n M x L n t D b 2 x 1 b W 4 0 L D N 9 J n F 1 b 3 Q 7 L C Z x d W 9 0 O 1 N l Y 3 R p b 2 4 x L 1 R h Y m x l I D M v Q X V 0 b 1 J l b W 9 2 Z W R D b 2 x 1 b W 5 z M S 5 7 Q 2 9 s d W 1 u N S w 0 f S Z x d W 9 0 O y w m c X V v d D t T Z W N 0 a W 9 u M S 9 U Y W J s Z S A z L 0 F 1 d G 9 S Z W 1 v d m V k Q 2 9 s d W 1 u c z E u e 0 N v b H V t b j Y s N X 0 m c X V v d D s s J n F 1 b 3 Q 7 U 2 V j d G l v b j E v V G F i b G U g M y 9 B d X R v U m V t b 3 Z l Z E N v b H V t b n M x L n t D b 2 x 1 b W 4 3 L D Z 9 J n F 1 b 3 Q 7 L C Z x d W 9 0 O 1 N l Y 3 R p b 2 4 x L 1 R h Y m x l I D M v Q X V 0 b 1 J l b W 9 2 Z W R D b 2 x 1 b W 5 z M S 5 7 Q 2 9 s d W 1 u O C w 3 f S Z x d W 9 0 O y w m c X V v d D t T Z W N 0 a W 9 u M S 9 U Y W J s Z S A z L 0 F 1 d G 9 S Z W 1 v d m V k Q 2 9 s d W 1 u c z E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y k 8 L 0 l 0 Z W 1 Q Y X R o P j w v S X R l b U x v Y 2 F 0 a W 9 u P j x T d G F i b G V F b n R y a W V z P j x F b n R y e S B U e X B l P S J R d W V y e U l E I i B W Y W x 1 Z T 0 i c 2 N l N z Q w Z T B j L T U 0 Z G M t N D V k N i 1 i N T Y 2 L W V k Z m Z m Z G N h M j Y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1 Q x N D o w N D o 0 N y 4 y M T g 2 O D E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M p L 0 F 1 d G 9 S Z W 1 v d m V k Q 2 9 s d W 1 u c z E u e 0 N v b H V t b j E s M H 0 m c X V v d D s s J n F 1 b 3 Q 7 U 2 V j d G l v b j E v V G F i b G U g M y A o M y k v Q X V 0 b 1 J l b W 9 2 Z W R D b 2 x 1 b W 5 z M S 5 7 Q 2 9 s d W 1 u M i w x f S Z x d W 9 0 O y w m c X V v d D t T Z W N 0 a W 9 u M S 9 U Y W J s Z S A z I C g z K S 9 B d X R v U m V t b 3 Z l Z E N v b H V t b n M x L n t D b 2 x 1 b W 4 z L D J 9 J n F 1 b 3 Q 7 L C Z x d W 9 0 O 1 N l Y 3 R p b 2 4 x L 1 R h Y m x l I D M g K D M p L 0 F 1 d G 9 S Z W 1 v d m V k Q 2 9 s d W 1 u c z E u e 0 N v b H V t b j Q s M 3 0 m c X V v d D s s J n F 1 b 3 Q 7 U 2 V j d G l v b j E v V G F i b G U g M y A o M y k v Q X V 0 b 1 J l b W 9 2 Z W R D b 2 x 1 b W 5 z M S 5 7 Q 2 9 s d W 1 u N S w 0 f S Z x d W 9 0 O y w m c X V v d D t T Z W N 0 a W 9 u M S 9 U Y W J s Z S A z I C g z K S 9 B d X R v U m V t b 3 Z l Z E N v b H V t b n M x L n t D b 2 x 1 b W 4 2 L D V 9 J n F 1 b 3 Q 7 L C Z x d W 9 0 O 1 N l Y 3 R p b 2 4 x L 1 R h Y m x l I D M g K D M p L 0 F 1 d G 9 S Z W 1 v d m V k Q 2 9 s d W 1 u c z E u e 0 N v b H V t b j c s N n 0 m c X V v d D s s J n F 1 b 3 Q 7 U 2 V j d G l v b j E v V G F i b G U g M y A o M y k v Q X V 0 b 1 J l b W 9 2 Z W R D b 2 x 1 b W 5 z M S 5 7 Q 2 9 s d W 1 u O C w 3 f S Z x d W 9 0 O y w m c X V v d D t T Z W N 0 a W 9 u M S 9 U Y W J s Z S A z I C g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M g K D M p L 0 F 1 d G 9 S Z W 1 v d m V k Q 2 9 s d W 1 u c z E u e 0 N v b H V t b j E s M H 0 m c X V v d D s s J n F 1 b 3 Q 7 U 2 V j d G l v b j E v V G F i b G U g M y A o M y k v Q X V 0 b 1 J l b W 9 2 Z W R D b 2 x 1 b W 5 z M S 5 7 Q 2 9 s d W 1 u M i w x f S Z x d W 9 0 O y w m c X V v d D t T Z W N 0 a W 9 u M S 9 U Y W J s Z S A z I C g z K S 9 B d X R v U m V t b 3 Z l Z E N v b H V t b n M x L n t D b 2 x 1 b W 4 z L D J 9 J n F 1 b 3 Q 7 L C Z x d W 9 0 O 1 N l Y 3 R p b 2 4 x L 1 R h Y m x l I D M g K D M p L 0 F 1 d G 9 S Z W 1 v d m V k Q 2 9 s d W 1 u c z E u e 0 N v b H V t b j Q s M 3 0 m c X V v d D s s J n F 1 b 3 Q 7 U 2 V j d G l v b j E v V G F i b G U g M y A o M y k v Q X V 0 b 1 J l b W 9 2 Z W R D b 2 x 1 b W 5 z M S 5 7 Q 2 9 s d W 1 u N S w 0 f S Z x d W 9 0 O y w m c X V v d D t T Z W N 0 a W 9 u M S 9 U Y W J s Z S A z I C g z K S 9 B d X R v U m V t b 3 Z l Z E N v b H V t b n M x L n t D b 2 x 1 b W 4 2 L D V 9 J n F 1 b 3 Q 7 L C Z x d W 9 0 O 1 N l Y 3 R p b 2 4 x L 1 R h Y m x l I D M g K D M p L 0 F 1 d G 9 S Z W 1 v d m V k Q 2 9 s d W 1 u c z E u e 0 N v b H V t b j c s N n 0 m c X V v d D s s J n F 1 b 3 Q 7 U 2 V j d G l v b j E v V G F i b G U g M y A o M y k v Q X V 0 b 1 J l b W 9 2 Z W R D b 2 x 1 b W 5 z M S 5 7 Q 2 9 s d W 1 u O C w 3 f S Z x d W 9 0 O y w m c X V v d D t T Z W N 0 a W 9 u M S 9 U Y W J s Z S A z I C g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R d W V y e U l E I i B W Y W x 1 Z T 0 i c z I 1 N G F l N j k 2 L W J h O T Q t N D U w N C 1 h Y j c y L T I y M z U 3 O G Y 0 Z G M 4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1 Q x N D o w N T o x N C 4 z N j M w M D Q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X V 0 b 1 J l b W 9 2 Z W R D b 2 x 1 b W 5 z M S 5 7 Q 2 9 s d W 1 u M S w w f S Z x d W 9 0 O y w m c X V v d D t T Z W N 0 a W 9 u M S 9 U Y W J s Z S A 0 L 0 F 1 d G 9 S Z W 1 v d m V k Q 2 9 s d W 1 u c z E u e 0 N v b H V t b j I s M X 0 m c X V v d D s s J n F 1 b 3 Q 7 U 2 V j d G l v b j E v V G F i b G U g N C 9 B d X R v U m V t b 3 Z l Z E N v b H V t b n M x L n t D b 2 x 1 b W 4 z L D J 9 J n F 1 b 3 Q 7 L C Z x d W 9 0 O 1 N l Y 3 R p b 2 4 x L 1 R h Y m x l I D Q v Q X V 0 b 1 J l b W 9 2 Z W R D b 2 x 1 b W 5 z M S 5 7 Q 2 9 s d W 1 u N C w z f S Z x d W 9 0 O y w m c X V v d D t T Z W N 0 a W 9 u M S 9 U Y W J s Z S A 0 L 0 F 1 d G 9 S Z W 1 v d m V k Q 2 9 s d W 1 u c z E u e 0 N v b H V t b j U s N H 0 m c X V v d D s s J n F 1 b 3 Q 7 U 2 V j d G l v b j E v V G F i b G U g N C 9 B d X R v U m V t b 3 Z l Z E N v b H V t b n M x L n t D b 2 x 1 b W 4 2 L D V 9 J n F 1 b 3 Q 7 L C Z x d W 9 0 O 1 N l Y 3 R p b 2 4 x L 1 R h Y m x l I D Q v Q X V 0 b 1 J l b W 9 2 Z W R D b 2 x 1 b W 5 z M S 5 7 Q 2 9 s d W 1 u N y w 2 f S Z x d W 9 0 O y w m c X V v d D t T Z W N 0 a W 9 u M S 9 U Y W J s Z S A 0 L 0 F 1 d G 9 S Z W 1 v d m V k Q 2 9 s d W 1 u c z E u e 0 N v b H V t b j g s N 3 0 m c X V v d D s s J n F 1 b 3 Q 7 U 2 V j d G l v b j E v V G F i b G U g N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Q v Q X V 0 b 1 J l b W 9 2 Z W R D b 2 x 1 b W 5 z M S 5 7 Q 2 9 s d W 1 u M S w w f S Z x d W 9 0 O y w m c X V v d D t T Z W N 0 a W 9 u M S 9 U Y W J s Z S A 0 L 0 F 1 d G 9 S Z W 1 v d m V k Q 2 9 s d W 1 u c z E u e 0 N v b H V t b j I s M X 0 m c X V v d D s s J n F 1 b 3 Q 7 U 2 V j d G l v b j E v V G F i b G U g N C 9 B d X R v U m V t b 3 Z l Z E N v b H V t b n M x L n t D b 2 x 1 b W 4 z L D J 9 J n F 1 b 3 Q 7 L C Z x d W 9 0 O 1 N l Y 3 R p b 2 4 x L 1 R h Y m x l I D Q v Q X V 0 b 1 J l b W 9 2 Z W R D b 2 x 1 b W 5 z M S 5 7 Q 2 9 s d W 1 u N C w z f S Z x d W 9 0 O y w m c X V v d D t T Z W N 0 a W 9 u M S 9 U Y W J s Z S A 0 L 0 F 1 d G 9 S Z W 1 v d m V k Q 2 9 s d W 1 u c z E u e 0 N v b H V t b j U s N H 0 m c X V v d D s s J n F 1 b 3 Q 7 U 2 V j d G l v b j E v V G F i b G U g N C 9 B d X R v U m V t b 3 Z l Z E N v b H V t b n M x L n t D b 2 x 1 b W 4 2 L D V 9 J n F 1 b 3 Q 7 L C Z x d W 9 0 O 1 N l Y 3 R p b 2 4 x L 1 R h Y m x l I D Q v Q X V 0 b 1 J l b W 9 2 Z W R D b 2 x 1 b W 5 z M S 5 7 Q 2 9 s d W 1 u N y w 2 f S Z x d W 9 0 O y w m c X V v d D t T Z W N 0 a W 9 u M S 9 U Y W J s Z S A 0 L 0 F 1 d G 9 S Z W 1 v d m V k Q 2 9 s d W 1 u c z E u e 0 N v b H V t b j g s N 3 0 m c X V v d D s s J n F 1 b 3 Q 7 U 2 V j d G l v b j E v V G F i b G U g N C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8 L 0 l 0 Z W 1 Q Y X R o P j w v S X R l b U x v Y 2 F 0 a W 9 u P j x T d G F i b G V F b n R y a W V z P j x F b n R y e S B U e X B l P S J R d W V y e U l E I i B W Y W x 1 Z T 0 i c z V j M j Y 0 Z G I 2 L T I z Y j c t N G M 1 Y i 1 i Z T J m L T U w O W V i N z k 2 M z l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3 V D E 0 O j A 1 O j E 0 L j M 2 M z A w N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0 L 0 F 1 d G 9 S Z W 1 v d m V k Q 2 9 s d W 1 u c z E u e 0 N v b H V t b j E s M H 0 m c X V v d D s s J n F 1 b 3 Q 7 U 2 V j d G l v b j E v V G F i b G U g N C 9 B d X R v U m V t b 3 Z l Z E N v b H V t b n M x L n t D b 2 x 1 b W 4 y L D F 9 J n F 1 b 3 Q 7 L C Z x d W 9 0 O 1 N l Y 3 R p b 2 4 x L 1 R h Y m x l I D Q v Q X V 0 b 1 J l b W 9 2 Z W R D b 2 x 1 b W 5 z M S 5 7 Q 2 9 s d W 1 u M y w y f S Z x d W 9 0 O y w m c X V v d D t T Z W N 0 a W 9 u M S 9 U Y W J s Z S A 0 L 0 F 1 d G 9 S Z W 1 v d m V k Q 2 9 s d W 1 u c z E u e 0 N v b H V t b j Q s M 3 0 m c X V v d D s s J n F 1 b 3 Q 7 U 2 V j d G l v b j E v V G F i b G U g N C 9 B d X R v U m V t b 3 Z l Z E N v b H V t b n M x L n t D b 2 x 1 b W 4 1 L D R 9 J n F 1 b 3 Q 7 L C Z x d W 9 0 O 1 N l Y 3 R p b 2 4 x L 1 R h Y m x l I D Q v Q X V 0 b 1 J l b W 9 2 Z W R D b 2 x 1 b W 5 z M S 5 7 Q 2 9 s d W 1 u N i w 1 f S Z x d W 9 0 O y w m c X V v d D t T Z W N 0 a W 9 u M S 9 U Y W J s Z S A 0 L 0 F 1 d G 9 S Z W 1 v d m V k Q 2 9 s d W 1 u c z E u e 0 N v b H V t b j c s N n 0 m c X V v d D s s J n F 1 b 3 Q 7 U 2 V j d G l v b j E v V G F i b G U g N C 9 B d X R v U m V t b 3 Z l Z E N v b H V t b n M x L n t D b 2 x 1 b W 4 4 L D d 9 J n F 1 b 3 Q 7 L C Z x d W 9 0 O 1 N l Y 3 R p b 2 4 x L 1 R h Y m x l I D Q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0 L 0 F 1 d G 9 S Z W 1 v d m V k Q 2 9 s d W 1 u c z E u e 0 N v b H V t b j E s M H 0 m c X V v d D s s J n F 1 b 3 Q 7 U 2 V j d G l v b j E v V G F i b G U g N C 9 B d X R v U m V t b 3 Z l Z E N v b H V t b n M x L n t D b 2 x 1 b W 4 y L D F 9 J n F 1 b 3 Q 7 L C Z x d W 9 0 O 1 N l Y 3 R p b 2 4 x L 1 R h Y m x l I D Q v Q X V 0 b 1 J l b W 9 2 Z W R D b 2 x 1 b W 5 z M S 5 7 Q 2 9 s d W 1 u M y w y f S Z x d W 9 0 O y w m c X V v d D t T Z W N 0 a W 9 u M S 9 U Y W J s Z S A 0 L 0 F 1 d G 9 S Z W 1 v d m V k Q 2 9 s d W 1 u c z E u e 0 N v b H V t b j Q s M 3 0 m c X V v d D s s J n F 1 b 3 Q 7 U 2 V j d G l v b j E v V G F i b G U g N C 9 B d X R v U m V t b 3 Z l Z E N v b H V t b n M x L n t D b 2 x 1 b W 4 1 L D R 9 J n F 1 b 3 Q 7 L C Z x d W 9 0 O 1 N l Y 3 R p b 2 4 x L 1 R h Y m x l I D Q v Q X V 0 b 1 J l b W 9 2 Z W R D b 2 x 1 b W 5 z M S 5 7 Q 2 9 s d W 1 u N i w 1 f S Z x d W 9 0 O y w m c X V v d D t T Z W N 0 a W 9 u M S 9 U Y W J s Z S A 0 L 0 F 1 d G 9 S Z W 1 v d m V k Q 2 9 s d W 1 u c z E u e 0 N v b H V t b j c s N n 0 m c X V v d D s s J n F 1 b 3 Q 7 U 2 V j d G l v b j E v V G F i b G U g N C 9 B d X R v U m V t b 3 Z l Z E N v b H V t b n M x L n t D b 2 x 1 b W 4 4 L D d 9 J n F 1 b 3 Q 7 L C Z x d W 9 0 O 1 N l Y 3 R p b 2 4 x L 1 R h Y m x l I D Q v Q X V 0 b 1 J l b W 9 2 Z W R D b 2 x 1 b W 5 z M S 5 7 Q 2 9 s d W 1 u O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L m B K W G + K Q r d N T i a N U 5 y R A A A A A A I A A A A A A B B m A A A A A Q A A I A A A A M F l K q f x c 2 L 8 z J p W 4 T g i A B E Z J D A M m i s + r F w W 0 J 2 C G Z 3 o A A A A A A 6 A A A A A A g A A I A A A A J o G D q n g 0 h i F F 0 f O M g j s I a 1 8 + x j O L S q Z n n s y j 4 A 1 6 l n 6 U A A A A N T E X c K z g y V C k W 8 F P 1 H 6 C v / L P p K i W y E S U R w O A T x G I n 9 j o 5 X K P o 5 D z U / Y H r F 9 H G M q S 9 m A i F r P e X z Y O Q P I F A W 9 L I T g v w N J U f y O P h v K M 6 k 6 e D L z Q A A A A F 6 A m p E + L m o k U w a o V y q a / H Q Y c p I C A n 8 K E S / j E 2 S b Q v X U Y M / i l V 9 X 4 Y W W F 3 R C k C z N X X i A d 0 6 n d v 3 A c g H t x i + f X x Q = < / D a t a M a s h u p > 
</file>

<file path=customXml/itemProps1.xml><?xml version="1.0" encoding="utf-8"?>
<ds:datastoreItem xmlns:ds="http://schemas.openxmlformats.org/officeDocument/2006/customXml" ds:itemID="{DC979E1F-79D6-437E-B82A-2506A11DCA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3</vt:lpstr>
      <vt:lpstr>Table 3 (3)</vt:lpstr>
      <vt:lpstr>Table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2025-02-07T13:54:32Z</dcterms:created>
  <dcterms:modified xsi:type="dcterms:W3CDTF">2025-02-17T14:03:24Z</dcterms:modified>
</cp:coreProperties>
</file>