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320"/>
  </bookViews>
  <sheets>
    <sheet name="Sheet1" sheetId="1" r:id="rId1"/>
    <sheet name="Gmts List" sheetId="4" r:id="rId2"/>
    <sheet name="Sheet1 (2)" sheetId="3" r:id="rId3"/>
  </sheets>
  <definedNames>
    <definedName name="_xlnm.Print_Area" localSheetId="0">Sheet1!$A$1:$J$241</definedName>
  </definedNames>
  <calcPr calcId="181029"/>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I58" i="1"/>
  <c r="I59"/>
  <c r="I60"/>
  <c r="I61"/>
  <c r="I57"/>
  <c r="I44"/>
  <c r="I51"/>
  <c r="I50"/>
  <c r="I49"/>
  <c r="I48"/>
  <c r="I47"/>
  <c r="I46"/>
  <c r="I45"/>
  <c r="C240"/>
  <c r="L44" l="1"/>
  <c r="L46"/>
  <c r="C125"/>
  <c r="C127" s="1"/>
  <c r="H118" s="1"/>
  <c r="C93"/>
  <c r="C95" s="1"/>
  <c r="H48"/>
  <c r="J48" s="1"/>
  <c r="H49"/>
  <c r="J49" s="1"/>
  <c r="H50"/>
  <c r="J50" s="1"/>
  <c r="H51"/>
  <c r="J51" s="1"/>
  <c r="H46"/>
  <c r="J46" s="1"/>
  <c r="H47"/>
  <c r="J47" s="1"/>
  <c r="H45"/>
  <c r="H44"/>
  <c r="G28" l="1"/>
  <c r="J71"/>
  <c r="G25"/>
  <c r="H85" l="1"/>
  <c r="L50"/>
  <c r="L48"/>
  <c r="C209"/>
  <c r="C181"/>
  <c r="C153"/>
  <c r="B80"/>
  <c r="A202" s="1"/>
  <c r="B77"/>
  <c r="A174" s="1"/>
  <c r="B74"/>
  <c r="A146" s="1"/>
  <c r="B71"/>
  <c r="A118" s="1"/>
  <c r="I62"/>
  <c r="G62"/>
  <c r="E62"/>
  <c r="D62"/>
  <c r="C62"/>
  <c r="F57"/>
  <c r="C155" l="1"/>
  <c r="H146" s="1"/>
  <c r="J74"/>
  <c r="G31"/>
  <c r="D239" s="1"/>
  <c r="F239" s="1"/>
  <c r="C183"/>
  <c r="H174" s="1"/>
  <c r="H235" s="1"/>
  <c r="J235" s="1"/>
  <c r="G34"/>
  <c r="J77"/>
  <c r="C211"/>
  <c r="H202" s="1"/>
  <c r="G37"/>
  <c r="J227"/>
  <c r="J68"/>
  <c r="J80"/>
  <c r="J121"/>
  <c r="J127"/>
  <c r="J135"/>
  <c r="J143"/>
  <c r="J147"/>
  <c r="J154"/>
  <c r="J162"/>
  <c r="J166"/>
  <c r="J174"/>
  <c r="J181"/>
  <c r="J189"/>
  <c r="J197"/>
  <c r="J205"/>
  <c r="J212"/>
  <c r="J228"/>
  <c r="J118"/>
  <c r="J125"/>
  <c r="J132"/>
  <c r="J140"/>
  <c r="J148"/>
  <c r="J159"/>
  <c r="J167"/>
  <c r="J175"/>
  <c r="J182"/>
  <c r="J190"/>
  <c r="J198"/>
  <c r="J206"/>
  <c r="J213"/>
  <c r="J221"/>
  <c r="J225"/>
  <c r="J149"/>
  <c r="J156"/>
  <c r="J160"/>
  <c r="J164"/>
  <c r="J168"/>
  <c r="J172"/>
  <c r="J176"/>
  <c r="J180"/>
  <c r="J183"/>
  <c r="J187"/>
  <c r="J191"/>
  <c r="J195"/>
  <c r="J199"/>
  <c r="J203"/>
  <c r="J207"/>
  <c r="J210"/>
  <c r="J214"/>
  <c r="J218"/>
  <c r="J222"/>
  <c r="J226"/>
  <c r="J131"/>
  <c r="J139"/>
  <c r="J151"/>
  <c r="J158"/>
  <c r="J170"/>
  <c r="J178"/>
  <c r="J185"/>
  <c r="J193"/>
  <c r="J216"/>
  <c r="J220"/>
  <c r="J224"/>
  <c r="J122"/>
  <c r="J128"/>
  <c r="J136"/>
  <c r="J144"/>
  <c r="J152"/>
  <c r="J155"/>
  <c r="J163"/>
  <c r="J171"/>
  <c r="J179"/>
  <c r="J186"/>
  <c r="J194"/>
  <c r="J202"/>
  <c r="J209"/>
  <c r="J217"/>
  <c r="J119"/>
  <c r="J123"/>
  <c r="J126"/>
  <c r="J129"/>
  <c r="J133"/>
  <c r="J137"/>
  <c r="J141"/>
  <c r="J120"/>
  <c r="J124"/>
  <c r="J130"/>
  <c r="J134"/>
  <c r="J138"/>
  <c r="J142"/>
  <c r="J146"/>
  <c r="J150"/>
  <c r="J153"/>
  <c r="J157"/>
  <c r="J161"/>
  <c r="J165"/>
  <c r="J169"/>
  <c r="J177"/>
  <c r="J184"/>
  <c r="J188"/>
  <c r="J192"/>
  <c r="J196"/>
  <c r="J200"/>
  <c r="J204"/>
  <c r="J208"/>
  <c r="J211"/>
  <c r="J215"/>
  <c r="J219"/>
  <c r="J223"/>
  <c r="J85"/>
  <c r="J87"/>
  <c r="J90"/>
  <c r="J86"/>
  <c r="J89"/>
  <c r="J88"/>
  <c r="C158" i="3" l="1"/>
  <c r="H154"/>
  <c r="J184" s="1"/>
  <c r="A154"/>
  <c r="C121"/>
  <c r="H117"/>
  <c r="A117"/>
  <c r="C90"/>
  <c r="H86" s="1"/>
  <c r="J144" s="1"/>
  <c r="B80"/>
  <c r="B77"/>
  <c r="B74"/>
  <c r="A86" s="1"/>
  <c r="I67"/>
  <c r="G67"/>
  <c r="E67"/>
  <c r="D67"/>
  <c r="C67"/>
  <c r="J66"/>
  <c r="F65"/>
  <c r="H65" s="1"/>
  <c r="J65" s="1"/>
  <c r="H64"/>
  <c r="J64" s="1"/>
  <c r="F64"/>
  <c r="F63"/>
  <c r="H63" s="1"/>
  <c r="J63" s="1"/>
  <c r="F62"/>
  <c r="F67" s="1"/>
  <c r="J56"/>
  <c r="J55"/>
  <c r="J53"/>
  <c r="J52"/>
  <c r="J50"/>
  <c r="J49"/>
  <c r="J47"/>
  <c r="J46"/>
  <c r="J44"/>
  <c r="J43"/>
  <c r="H62" l="1"/>
  <c r="H67" s="1"/>
  <c r="J155"/>
  <c r="J89"/>
  <c r="J92"/>
  <c r="J96"/>
  <c r="J100"/>
  <c r="J104"/>
  <c r="J108"/>
  <c r="J112"/>
  <c r="J118"/>
  <c r="J121"/>
  <c r="J126"/>
  <c r="J130"/>
  <c r="J135"/>
  <c r="J141"/>
  <c r="J146"/>
  <c r="J157"/>
  <c r="J161"/>
  <c r="J165"/>
  <c r="J170"/>
  <c r="J175"/>
  <c r="J180"/>
  <c r="J185"/>
  <c r="J62"/>
  <c r="J67" s="1"/>
  <c r="J86"/>
  <c r="J93"/>
  <c r="J97"/>
  <c r="J101"/>
  <c r="J105"/>
  <c r="J109"/>
  <c r="J119"/>
  <c r="J122"/>
  <c r="J127"/>
  <c r="J132"/>
  <c r="J137"/>
  <c r="J142"/>
  <c r="J147"/>
  <c r="J154"/>
  <c r="J162"/>
  <c r="J166"/>
  <c r="J171"/>
  <c r="J176"/>
  <c r="J181"/>
  <c r="J87"/>
  <c r="J90"/>
  <c r="J94"/>
  <c r="J98"/>
  <c r="J102"/>
  <c r="J106"/>
  <c r="J110"/>
  <c r="J120"/>
  <c r="J124"/>
  <c r="J128"/>
  <c r="J133"/>
  <c r="J138"/>
  <c r="J143"/>
  <c r="J148"/>
  <c r="J158"/>
  <c r="J163"/>
  <c r="J167"/>
  <c r="J172"/>
  <c r="J178"/>
  <c r="J183"/>
  <c r="J88"/>
  <c r="J91"/>
  <c r="J95"/>
  <c r="J99"/>
  <c r="J103"/>
  <c r="J107"/>
  <c r="J111"/>
  <c r="J117"/>
  <c r="J125"/>
  <c r="J129"/>
  <c r="J134"/>
  <c r="J139"/>
  <c r="J156"/>
  <c r="J159"/>
  <c r="J164"/>
  <c r="J169"/>
  <c r="J174"/>
  <c r="J179"/>
  <c r="B68" i="1"/>
  <c r="A85" s="1"/>
  <c r="J111"/>
  <c r="J61"/>
  <c r="F60"/>
  <c r="H60" s="1"/>
  <c r="J60" s="1"/>
  <c r="F59"/>
  <c r="H59" s="1"/>
  <c r="J59" s="1"/>
  <c r="F58"/>
  <c r="H58" l="1"/>
  <c r="J58" s="1"/>
  <c r="F62"/>
  <c r="J92"/>
  <c r="H234" s="1"/>
  <c r="J234" s="1"/>
  <c r="J100"/>
  <c r="J108"/>
  <c r="J93"/>
  <c r="J97"/>
  <c r="J101"/>
  <c r="J105"/>
  <c r="J109"/>
  <c r="J104"/>
  <c r="J94"/>
  <c r="J98"/>
  <c r="J102"/>
  <c r="J106"/>
  <c r="J110"/>
  <c r="J96"/>
  <c r="J91"/>
  <c r="H232" s="1"/>
  <c r="J95"/>
  <c r="J99"/>
  <c r="J103"/>
  <c r="J107"/>
  <c r="H57"/>
  <c r="J44" l="1"/>
  <c r="J232"/>
  <c r="H233"/>
  <c r="J233" s="1"/>
  <c r="J45"/>
  <c r="J57"/>
  <c r="J62" s="1"/>
  <c r="H62"/>
  <c r="H240" l="1"/>
</calcChain>
</file>

<file path=xl/sharedStrings.xml><?xml version="1.0" encoding="utf-8"?>
<sst xmlns="http://schemas.openxmlformats.org/spreadsheetml/2006/main" count="750" uniqueCount="210">
  <si>
    <t>To</t>
  </si>
  <si>
    <t>Assistant Commissioner</t>
  </si>
  <si>
    <t>342/1 Segun Bagicha, Dhaka</t>
  </si>
  <si>
    <t>Subject :</t>
  </si>
  <si>
    <t>UP No</t>
  </si>
  <si>
    <t>06/2019 (Six/Two Thousand Nineteen)</t>
  </si>
  <si>
    <t>Name of Bonder</t>
  </si>
  <si>
    <t>5041005344 date 20/02/2002 (old), 17161002675 Date 01/01/2014 (New)</t>
  </si>
  <si>
    <t>Vat Registration and Date</t>
  </si>
  <si>
    <t>720/KAS-PBW/2011 Date 20/16/2011</t>
  </si>
  <si>
    <t>Lean Bank of Bonder</t>
  </si>
  <si>
    <t>Name of the Purchasing Company and Address</t>
  </si>
  <si>
    <t>SL No.</t>
  </si>
  <si>
    <t>LC and Date</t>
  </si>
  <si>
    <t>Name of Bank &amp; Address</t>
  </si>
  <si>
    <t>Expire Date</t>
  </si>
  <si>
    <t>Master Lc/Contract No. &amp; Date</t>
  </si>
  <si>
    <t>Quantity of Goods/Yards</t>
  </si>
  <si>
    <t>Lc Value (USD)</t>
  </si>
  <si>
    <t>PBL/CAN/010/12/2018 Dt. 20/12/18</t>
  </si>
  <si>
    <t>Lc Number &amp; Date</t>
  </si>
  <si>
    <t>Bill of Entry &amp; Date</t>
  </si>
  <si>
    <t>Present Stock and Value</t>
  </si>
  <si>
    <t>Use this UP, Useable Quantity and Value</t>
  </si>
  <si>
    <t>Value of the Rest quantity and Value</t>
  </si>
  <si>
    <t>02853 1702 1727         Dt. 08/03/18</t>
  </si>
  <si>
    <t>C 695937 dt 29/05/2017</t>
  </si>
  <si>
    <t>HS Code</t>
  </si>
  <si>
    <t>3204.16.00</t>
  </si>
  <si>
    <t>DYES</t>
  </si>
  <si>
    <t xml:space="preserve">Name of the Imported goods </t>
  </si>
  <si>
    <t>3505.10.00</t>
  </si>
  <si>
    <t>2833.11.00</t>
  </si>
  <si>
    <t>Yarn</t>
  </si>
  <si>
    <t>5205.24.00</t>
  </si>
  <si>
    <t>Yearly Import Permission</t>
  </si>
  <si>
    <t>Opening Stock</t>
  </si>
  <si>
    <t>Current Import</t>
  </si>
  <si>
    <t>Total Stock</t>
  </si>
  <si>
    <t>Current Stock</t>
  </si>
  <si>
    <t>Use this UP</t>
  </si>
  <si>
    <t>Grey Fabrics</t>
  </si>
  <si>
    <t>Total</t>
  </si>
  <si>
    <t>Bonding Capacity</t>
  </si>
  <si>
    <t>Statement of the Production of Garments as per UD/IP</t>
  </si>
  <si>
    <t>Name of the Purchasing Company &amp; Address</t>
  </si>
  <si>
    <t>Name of the Garments Product</t>
  </si>
  <si>
    <t>UD/IP No. &amp; Date with Amendment</t>
  </si>
  <si>
    <t>Material Asked in IP</t>
  </si>
  <si>
    <t>Name of the Garments</t>
  </si>
  <si>
    <t>Name of the Process</t>
  </si>
  <si>
    <t>Name of the used Materials</t>
  </si>
  <si>
    <t>Total Quantity</t>
  </si>
  <si>
    <t>Consumption %</t>
  </si>
  <si>
    <t>Total Consumption</t>
  </si>
  <si>
    <t>Sequestering Agent</t>
  </si>
  <si>
    <t>Acid</t>
  </si>
  <si>
    <t>Detergent</t>
  </si>
  <si>
    <t>Dyeing Washing &amp; Finishing</t>
  </si>
  <si>
    <t>Dyes</t>
  </si>
  <si>
    <t>Soda Ace</t>
  </si>
  <si>
    <t>Finishing Agent</t>
  </si>
  <si>
    <t>Leveling Agent</t>
  </si>
  <si>
    <t>Sizing</t>
  </si>
  <si>
    <t>Desizing</t>
  </si>
  <si>
    <t>Desizing Agent</t>
  </si>
  <si>
    <t>Waiting Agent</t>
  </si>
  <si>
    <t>Aced</t>
  </si>
  <si>
    <t>Washing Agent</t>
  </si>
  <si>
    <t>Yarn Dyed Soft Fabric Finish</t>
  </si>
  <si>
    <t>100% Cotton Yarn Dyed Fabrics</t>
  </si>
  <si>
    <t>20x16/80x60</t>
  </si>
  <si>
    <t>36000 Yards Fabrics</t>
  </si>
  <si>
    <t>36000/1.0936*1.46*.1782</t>
  </si>
  <si>
    <t>Kgs</t>
  </si>
  <si>
    <t>Description of Goods &amp; Quantity</t>
  </si>
  <si>
    <t>NBR 3 (12), NBR/Shulka-4/93/1996 date 02/12/93</t>
  </si>
  <si>
    <t>Pacific Blue Jens ware Ltd. Holding No. A 8/1 Geleageware, Savar. Dhaka, Bangladesh</t>
  </si>
  <si>
    <t>Customs and Commissionerate</t>
  </si>
  <si>
    <t>Utilization Permission (UP) for Export/Deemed Export</t>
  </si>
  <si>
    <t>Akij Textile Mills Ltd. (Golora, Charkhanda, Manikgonj)</t>
  </si>
  <si>
    <t>Bond License No &amp; Date</t>
  </si>
  <si>
    <t>Islamic Bank of Bangladesh Ltd., 40-Dilkusha C/A, Head Office Corporate Br. Dhaka</t>
  </si>
  <si>
    <t>The Hong Kong Shanghai Banking Corporation Ltd. Anchor Tower, 108 Bir Uttam CR Datta Road Dhaka 1205</t>
  </si>
  <si>
    <t>Commercial Bank of Ceylon PLC. Corporate Office Hadi Manson, 2-Dilkusha C/A Dhaka-1000</t>
  </si>
  <si>
    <t xml:space="preserve">Shipment Date </t>
  </si>
  <si>
    <t>Islamic Bank Bangladesh Ltd., Local Office, Dhaka, Bangladesh</t>
  </si>
  <si>
    <t>Chemicals</t>
  </si>
  <si>
    <t>Salt</t>
  </si>
  <si>
    <t>Raw Materials</t>
  </si>
  <si>
    <t>Used Earlier</t>
  </si>
  <si>
    <t>Balance Stock</t>
  </si>
  <si>
    <t>Pre-Treatment</t>
  </si>
  <si>
    <t>Caustic Soda</t>
  </si>
  <si>
    <t>Hydrogen Peroxide</t>
  </si>
  <si>
    <t>Stabilizers</t>
  </si>
  <si>
    <t>Shopping Agent</t>
  </si>
  <si>
    <t>Softening Agent</t>
  </si>
  <si>
    <t>Modified Scratch</t>
  </si>
  <si>
    <t>Paraffin Wax</t>
  </si>
  <si>
    <t>Carbolic Methyl</t>
  </si>
  <si>
    <t>Stiffening Agent</t>
  </si>
  <si>
    <t>Mercerizing</t>
  </si>
  <si>
    <t>Silicon Softener</t>
  </si>
  <si>
    <t>Best Softener</t>
  </si>
  <si>
    <t>stabilizer</t>
  </si>
  <si>
    <t xml:space="preserve">3400.56 (Three Thousand Four Hundred and Point Fifty Six) </t>
  </si>
  <si>
    <t>Quantity &amp; Value</t>
  </si>
  <si>
    <t>8 Statement of Import LC</t>
  </si>
  <si>
    <t>7 Statement of Back to Back LC</t>
  </si>
  <si>
    <t xml:space="preserve">12 As Per Consumption of DEDO </t>
  </si>
  <si>
    <t>Reference :</t>
  </si>
  <si>
    <t>0862 1804 8909           Dt. 23/12/18</t>
  </si>
  <si>
    <t>0862 1804 8909            Dt. 23/12/18</t>
  </si>
  <si>
    <t>Previous Used Quantity &amp; Value</t>
  </si>
  <si>
    <t>9 Statement of Stock (In kgs)</t>
  </si>
  <si>
    <t>AKT Knit ware, Genda, Saver, Dhaka</t>
  </si>
  <si>
    <t>109000 Yards Fabrics</t>
  </si>
  <si>
    <t>109000/1.0936*1.46*.1782</t>
  </si>
  <si>
    <t>130000 Yards Fabrics</t>
  </si>
  <si>
    <t>130000/1.0936*1.46*.1782</t>
  </si>
  <si>
    <t>Panorama</t>
  </si>
  <si>
    <t>7.  Statement of Back to Back LC</t>
  </si>
  <si>
    <t>Yards Fabrics</t>
  </si>
  <si>
    <t>Quantity of Goods</t>
  </si>
  <si>
    <t>8.  Statement of Import LC</t>
  </si>
  <si>
    <t>Quantity &amp; Value (KG/USD)</t>
  </si>
  <si>
    <t>Previous Used Quantity &amp; Value (KG/USD)</t>
  </si>
  <si>
    <t>Present Stock and Value (KG/USD)</t>
  </si>
  <si>
    <t>Use this UP, Useable Quantity and Value (KG/USD)</t>
  </si>
  <si>
    <t>Value of the Rest quantity and Value (KG/USD)</t>
  </si>
  <si>
    <t>9.  Statement of Stock (In kgs)</t>
  </si>
  <si>
    <t>Yearly Import Permission (KGS)</t>
  </si>
  <si>
    <t>Opening Stock(If available) KGS</t>
  </si>
  <si>
    <t>Current Import (KGS)</t>
  </si>
  <si>
    <t>Total Stock (KGS)</t>
  </si>
  <si>
    <t>Used Earlier (KGS)</t>
  </si>
  <si>
    <t>Current Stock (KGS)</t>
  </si>
  <si>
    <t>Use this UP (KGS)</t>
  </si>
  <si>
    <t>Balance Stock (KGS)</t>
  </si>
  <si>
    <t>Name of Bonder &amp; Address</t>
  </si>
  <si>
    <t>Reference : NBR 3 (12), NBR/Shulka-4/93/1996 date 02/12/93</t>
  </si>
  <si>
    <t>Bonding Capacity :</t>
  </si>
  <si>
    <t>Statement of the Exported Garments &amp; produced goods as per UD/IP :</t>
  </si>
  <si>
    <t>12.  As Per Consumption of DEDO  (Atlast issued 19/06/2016 of used Rawmaterial)</t>
  </si>
  <si>
    <t>/1.0936*1.46*.1782</t>
  </si>
  <si>
    <t>Fabrics Width: 57"-58"</t>
  </si>
  <si>
    <t>Sl. No.</t>
  </si>
  <si>
    <t>Value of USD</t>
  </si>
  <si>
    <t>13.  Statement of Used Raw Materials:</t>
  </si>
  <si>
    <t>Qty (KGS)</t>
  </si>
  <si>
    <t>14. Have any  complain against the company regarding irregular activities case? (Write Yes/NO)</t>
  </si>
  <si>
    <t>08/2019 (Eight/Two Thousand Nineteen)</t>
  </si>
  <si>
    <t>Apparel Promoters Ltd,  Nasirabad Industrial Area Baizid Thana Road, Bazar</t>
  </si>
  <si>
    <t>Vision Apparels (PVT Ltd, Plot-M-1/3, 3RD To 6TH Floor, Section-14, Mirpur-14,Dhaka-1216, Bangladesh</t>
  </si>
  <si>
    <t>Pioneer Casual Wear Ltd, Zamgara, Earpur Union, Ashulia</t>
  </si>
  <si>
    <t>Aman Garments &amp; Designs Ltd, Nazimnagar, Hemayetpur, Savar, Dhaka</t>
  </si>
  <si>
    <t>2220180400404           Dt. 17/12/18</t>
  </si>
  <si>
    <t>15/01/2019</t>
  </si>
  <si>
    <t>30/01/2019</t>
  </si>
  <si>
    <t>00222-01-3202975 Dt.07/11/2018</t>
  </si>
  <si>
    <t>0000201180401866         Dt. 20/12/18</t>
  </si>
  <si>
    <t>Pubali Bank Ltd, Principal Branch, Dhaka , Banglaesh</t>
  </si>
  <si>
    <t xml:space="preserve">VAL/01/H AND M /SEA-09/18 DT.02.07.208
VAL/02/H AND M /SEA-09/18 DT.02.08.208
VAL/03/H AND M /SEA-09/18 DT.18.08.208
VAL/04/H AND M /SEA-09/18 DT.18.08.208
VAL/05/H AND M /SEA-09/18 DT.10.10.208
VAL/06/H AND M /SEA-09/18 DT.11.10.208
VAL/07/H AND M /SEA-09/18 DT.11/.2.10.208
VAL/08/H AND M /SEA-09/18 DT.31.10.208
</t>
  </si>
  <si>
    <t>Mutual Trust Bank Ltd (Trade Services) Chittagong, Bangladesh</t>
  </si>
  <si>
    <t>0000194918044430        Dt. 11/12/18</t>
  </si>
  <si>
    <t>Export Import Bank Of Bangladesh Ltd (Gulshan Branch) haka, Bangladesh</t>
  </si>
  <si>
    <t>PCL/TSM/004/2018 Dt. 19/11/18</t>
  </si>
  <si>
    <t>1079180401593           Dt. 28/11/18</t>
  </si>
  <si>
    <t>AL-Aarafa Islamic Bank Ltd. (Banani Branch) , Dhaka, Bangladesh</t>
  </si>
  <si>
    <t>AMANGRAPHICS/VERTBAUDET-156T Dt. 01/01/18</t>
  </si>
  <si>
    <t>Pubali Bank  Ltd. (Principal Baranch), Dhaka, Bangladesh</t>
  </si>
  <si>
    <t>0000201180401553   Dt. 28/10/18 Amemdment -2 Dt. 12/12/18</t>
  </si>
  <si>
    <t>2815.11.00</t>
  </si>
  <si>
    <t>BGMEA/CTG/UD/2018/3110/031</t>
  </si>
  <si>
    <t>GIRLS SHORT PANT, BOYES SHORTS PANT, GIRLS SKIRT, GIRLS DENIM SHORT PANT, BOYS LONG PANT, BOYS JEANS LONG PANT</t>
  </si>
  <si>
    <t>BGMEA/DHK/UD/2018/1574/006</t>
  </si>
  <si>
    <t xml:space="preserve">BOYS L/S SHART, GIRLS L/S SHIRT, BABIES L/S SHIRT, LADIES L/S SHIRT, WOMEN BLOUSE, BOYS TROUSER, BOYS S/S SHIRT, BOYS L/S SHIRT WITH VEST&amp; TIE, LADIES SKIRT, BOYS S/S SHIRT, MENS L/S SHIRT </t>
  </si>
  <si>
    <t>BGMEA/DHK/UD/2018/1885/077</t>
  </si>
  <si>
    <t>MENS SHIRT</t>
  </si>
  <si>
    <t>BGMEA/DHK/AM/2018/5201/008-020</t>
  </si>
  <si>
    <t>BOYS LS SHIRT, BOYS TROUSER, GIRLS PANT, BOYS PANT, BOYS SHIRT, THIN FITTING BOYS DENIM TROUSER, BOYS LONG TROUSER, BOYS CHINO SHORTS, BOYS LONG PANT, KIDSWEAR THIN FITTING BOYS TROUSER, BOYS BERMUDA SHORT</t>
  </si>
  <si>
    <t>BGMEA/DHK/UD/2018/1574/005</t>
  </si>
  <si>
    <t>02853 17012726
Dt. 13/07/17</t>
  </si>
  <si>
    <t>0285317012645 
Dt. 24/07/17</t>
  </si>
  <si>
    <t>088717010612     
Dt. 16/10/17</t>
  </si>
  <si>
    <t>088718020287
Dt. 09/09/18</t>
  </si>
  <si>
    <t xml:space="preserve">C 1079247 
Dt. 21/08/17
</t>
  </si>
  <si>
    <t>C 1183036
Dt. 18/09/2017</t>
  </si>
  <si>
    <t>C 1483446 
Dt. 25/11/2017</t>
  </si>
  <si>
    <t>C 1558619 
Dt. 28/10/2018</t>
  </si>
  <si>
    <t>40x40/130x100</t>
  </si>
  <si>
    <t>16x16+70D/118x58</t>
  </si>
  <si>
    <t>20X10/104X54</t>
  </si>
  <si>
    <t>12x7/82x42</t>
  </si>
  <si>
    <t>40x40/133x72</t>
  </si>
  <si>
    <t>Vision Apparels (PVT) Ltd, Plot-M-1/3, 3RD To 6TH Floor, Section-14, Mirpur-14,Dhaka-1216, Bangladesh</t>
  </si>
  <si>
    <t>40x40/108x65</t>
  </si>
  <si>
    <t>20slbx20/66x48</t>
  </si>
  <si>
    <t>40x40/120x80</t>
  </si>
  <si>
    <t>12x12/60x42</t>
  </si>
  <si>
    <t>60x(30+30 Inject)/126x70</t>
  </si>
  <si>
    <t>No</t>
  </si>
  <si>
    <t>Meter</t>
  </si>
  <si>
    <t xml:space="preserve">15. a) Total Weight of Exported Goods = </t>
  </si>
  <si>
    <t>a) Irregular activities/demanded:</t>
  </si>
  <si>
    <t>b) Export Value =        USD</t>
  </si>
  <si>
    <t>c) Used Raw materials import Value =        USD</t>
  </si>
  <si>
    <t xml:space="preserve">d) Local percentage of vat = </t>
  </si>
  <si>
    <t>BABIES/BOYS SHIRTS AND BABIES/BOYS PANT</t>
  </si>
</sst>
</file>

<file path=xl/styles.xml><?xml version="1.0" encoding="utf-8"?>
<styleSheet xmlns="http://schemas.openxmlformats.org/spreadsheetml/2006/main">
  <numFmts count="2">
    <numFmt numFmtId="164" formatCode="0.000"/>
    <numFmt numFmtId="165" formatCode="General\ &quot;Yards Fabrics&quot;"/>
  </numFmts>
  <fonts count="3">
    <font>
      <sz val="11"/>
      <color theme="1"/>
      <name val="Calibri"/>
      <family val="2"/>
      <scheme val="minor"/>
    </font>
    <font>
      <sz val="11"/>
      <color theme="1"/>
      <name val="Book Antiqua"/>
      <family val="1"/>
    </font>
    <font>
      <b/>
      <sz val="11"/>
      <color theme="1"/>
      <name val="Book Antiqua"/>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right/>
      <top style="thin">
        <color indexed="64"/>
      </top>
      <bottom style="thin">
        <color indexed="64"/>
      </bottom>
      <diagonal/>
    </border>
  </borders>
  <cellStyleXfs count="1">
    <xf numFmtId="0" fontId="0" fillId="0" borderId="0"/>
  </cellStyleXfs>
  <cellXfs count="252">
    <xf numFmtId="0" fontId="0" fillId="0" borderId="0" xfId="0"/>
    <xf numFmtId="0" fontId="1" fillId="0" borderId="0" xfId="0" applyFont="1"/>
    <xf numFmtId="0" fontId="1" fillId="0" borderId="0" xfId="0" applyFont="1" applyAlignment="1">
      <alignment wrapText="1"/>
    </xf>
    <xf numFmtId="0" fontId="1" fillId="0" borderId="7" xfId="0" applyFont="1"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2" fontId="1" fillId="0" borderId="1" xfId="0" applyNumberFormat="1" applyFont="1" applyBorder="1"/>
    <xf numFmtId="2" fontId="1" fillId="0" borderId="11" xfId="0" applyNumberFormat="1" applyFont="1" applyBorder="1"/>
    <xf numFmtId="0" fontId="1" fillId="0" borderId="14" xfId="0" applyFont="1" applyBorder="1"/>
    <xf numFmtId="0" fontId="1" fillId="0" borderId="0" xfId="0" applyFont="1" applyBorder="1"/>
    <xf numFmtId="0" fontId="1" fillId="0" borderId="15" xfId="0" applyFont="1" applyBorder="1"/>
    <xf numFmtId="0" fontId="1" fillId="0" borderId="16" xfId="0" applyFont="1" applyBorder="1"/>
    <xf numFmtId="0" fontId="1" fillId="0" borderId="17" xfId="0" applyFont="1" applyBorder="1"/>
    <xf numFmtId="0" fontId="1" fillId="0" borderId="18" xfId="0" applyFont="1" applyBorder="1"/>
    <xf numFmtId="0" fontId="1" fillId="0" borderId="1" xfId="0" applyFont="1" applyBorder="1" applyAlignment="1">
      <alignment horizontal="center" vertical="center" wrapText="1"/>
    </xf>
    <xf numFmtId="0" fontId="1" fillId="0" borderId="1" xfId="0" applyFont="1" applyBorder="1"/>
    <xf numFmtId="3" fontId="1" fillId="0" borderId="5" xfId="0" applyNumberFormat="1" applyFont="1" applyBorder="1"/>
    <xf numFmtId="2" fontId="1" fillId="0" borderId="5" xfId="0" applyNumberFormat="1" applyFont="1" applyBorder="1"/>
    <xf numFmtId="0" fontId="1" fillId="0" borderId="1" xfId="0" applyFont="1" applyBorder="1" applyAlignment="1">
      <alignment horizontal="left"/>
    </xf>
    <xf numFmtId="0" fontId="1" fillId="0" borderId="1" xfId="0" applyFont="1" applyBorder="1" applyAlignment="1">
      <alignment horizontal="right"/>
    </xf>
    <xf numFmtId="0" fontId="1" fillId="0" borderId="26" xfId="0" applyFont="1" applyBorder="1" applyAlignment="1">
      <alignment horizontal="left"/>
    </xf>
    <xf numFmtId="0" fontId="1" fillId="0" borderId="27" xfId="0" applyFont="1" applyBorder="1" applyAlignment="1">
      <alignment horizontal="left"/>
    </xf>
    <xf numFmtId="0" fontId="1" fillId="0" borderId="20" xfId="0" applyFont="1" applyBorder="1"/>
    <xf numFmtId="0" fontId="1" fillId="0" borderId="21" xfId="0" applyFont="1" applyBorder="1"/>
    <xf numFmtId="0" fontId="1" fillId="0" borderId="24" xfId="0" applyFont="1" applyBorder="1"/>
    <xf numFmtId="0" fontId="1" fillId="0" borderId="25" xfId="0" applyFont="1" applyBorder="1"/>
    <xf numFmtId="0" fontId="1" fillId="0" borderId="24" xfId="0" quotePrefix="1" applyFont="1" applyBorder="1"/>
    <xf numFmtId="2" fontId="1" fillId="0" borderId="24" xfId="0" quotePrefix="1" applyNumberFormat="1" applyFont="1" applyBorder="1" applyAlignment="1">
      <alignment horizontal="left"/>
    </xf>
    <xf numFmtId="0" fontId="1" fillId="0" borderId="22" xfId="0" applyFont="1" applyBorder="1"/>
    <xf numFmtId="0" fontId="1" fillId="0" borderId="23" xfId="0" applyFont="1" applyBorder="1"/>
    <xf numFmtId="2" fontId="1" fillId="0" borderId="28" xfId="0" applyNumberFormat="1" applyFont="1" applyBorder="1"/>
    <xf numFmtId="2" fontId="1" fillId="0" borderId="0" xfId="0" applyNumberFormat="1" applyFont="1" applyBorder="1"/>
    <xf numFmtId="0" fontId="1" fillId="0" borderId="0" xfId="0" applyFont="1" applyBorder="1" applyAlignment="1">
      <alignment horizontal="left"/>
    </xf>
    <xf numFmtId="0" fontId="1" fillId="0" borderId="29" xfId="0" applyFont="1" applyBorder="1"/>
    <xf numFmtId="164" fontId="1" fillId="0" borderId="29" xfId="0" applyNumberFormat="1" applyFont="1" applyBorder="1"/>
    <xf numFmtId="2" fontId="1" fillId="0" borderId="32" xfId="0" applyNumberFormat="1" applyFont="1" applyBorder="1"/>
    <xf numFmtId="0" fontId="1" fillId="0" borderId="5" xfId="0" applyFont="1" applyBorder="1" applyAlignment="1">
      <alignment horizontal="center" vertical="center"/>
    </xf>
    <xf numFmtId="0" fontId="1" fillId="0" borderId="33" xfId="0" applyFont="1" applyBorder="1"/>
    <xf numFmtId="0" fontId="1" fillId="0" borderId="34" xfId="0" applyFont="1" applyBorder="1"/>
    <xf numFmtId="0" fontId="1" fillId="0" borderId="35" xfId="0" applyFont="1" applyBorder="1"/>
    <xf numFmtId="0" fontId="1" fillId="2" borderId="0" xfId="0" applyFont="1" applyFill="1"/>
    <xf numFmtId="2" fontId="1" fillId="0" borderId="24" xfId="0" quotePrefix="1" applyNumberFormat="1" applyFont="1" applyBorder="1" applyAlignment="1">
      <alignment horizontal="left" indent="1"/>
    </xf>
    <xf numFmtId="0" fontId="1" fillId="0" borderId="3" xfId="0" applyFont="1" applyBorder="1"/>
    <xf numFmtId="0" fontId="1" fillId="0" borderId="0" xfId="0" applyFont="1" applyFill="1"/>
    <xf numFmtId="0" fontId="1" fillId="0" borderId="0" xfId="0" applyFont="1" applyFill="1" applyAlignment="1"/>
    <xf numFmtId="0" fontId="1" fillId="0" borderId="0" xfId="0" applyFont="1" applyFill="1" applyBorder="1" applyAlignment="1">
      <alignment horizontal="left"/>
    </xf>
    <xf numFmtId="0" fontId="1" fillId="0" borderId="26" xfId="0" applyFont="1" applyFill="1" applyBorder="1"/>
    <xf numFmtId="0" fontId="1" fillId="0" borderId="37" xfId="0" applyFont="1" applyFill="1" applyBorder="1"/>
    <xf numFmtId="0" fontId="1" fillId="0" borderId="27" xfId="0" applyFont="1" applyFill="1" applyBorder="1"/>
    <xf numFmtId="0" fontId="1" fillId="0" borderId="20" xfId="0" applyFont="1" applyFill="1" applyBorder="1"/>
    <xf numFmtId="0" fontId="1" fillId="0" borderId="2" xfId="0" applyFont="1" applyFill="1" applyBorder="1"/>
    <xf numFmtId="0" fontId="1" fillId="0" borderId="2" xfId="0" applyFont="1" applyFill="1" applyBorder="1" applyAlignment="1"/>
    <xf numFmtId="0" fontId="0" fillId="0" borderId="2" xfId="0" applyFill="1" applyBorder="1" applyAlignment="1"/>
    <xf numFmtId="0" fontId="1" fillId="0" borderId="21" xfId="0" applyFont="1" applyFill="1" applyBorder="1"/>
    <xf numFmtId="0" fontId="1" fillId="0" borderId="0" xfId="0" applyFont="1" applyFill="1" applyBorder="1"/>
    <xf numFmtId="0" fontId="1" fillId="0" borderId="24" xfId="0" applyFont="1" applyFill="1" applyBorder="1" applyAlignment="1">
      <alignment horizontal="left" indent="6"/>
    </xf>
    <xf numFmtId="0" fontId="0" fillId="0" borderId="0" xfId="0" applyFill="1" applyBorder="1" applyAlignment="1"/>
    <xf numFmtId="0" fontId="1" fillId="0" borderId="25" xfId="0" applyFont="1" applyFill="1" applyBorder="1"/>
    <xf numFmtId="0" fontId="1" fillId="0" borderId="0" xfId="0" applyFont="1" applyFill="1" applyBorder="1" applyAlignment="1">
      <alignment wrapText="1"/>
    </xf>
    <xf numFmtId="0" fontId="1" fillId="0" borderId="22" xfId="0" applyFont="1" applyFill="1" applyBorder="1" applyAlignment="1">
      <alignment horizontal="left" indent="6"/>
    </xf>
    <xf numFmtId="0" fontId="1" fillId="0" borderId="3" xfId="0" applyFont="1" applyFill="1" applyBorder="1" applyAlignment="1">
      <alignment horizontal="left"/>
    </xf>
    <xf numFmtId="0" fontId="1" fillId="0" borderId="3" xfId="0" applyFont="1" applyFill="1" applyBorder="1" applyAlignment="1"/>
    <xf numFmtId="0" fontId="0" fillId="0" borderId="3" xfId="0" applyFill="1" applyBorder="1" applyAlignment="1"/>
    <xf numFmtId="0" fontId="1" fillId="0" borderId="3" xfId="0" applyFont="1" applyFill="1" applyBorder="1"/>
    <xf numFmtId="0" fontId="1" fillId="0" borderId="23" xfId="0" applyFont="1" applyFill="1" applyBorder="1"/>
    <xf numFmtId="0" fontId="1" fillId="0" borderId="5" xfId="0" applyFont="1" applyFill="1" applyBorder="1" applyAlignment="1">
      <alignment vertical="center"/>
    </xf>
    <xf numFmtId="2" fontId="1" fillId="0" borderId="1" xfId="0" applyNumberFormat="1" applyFont="1" applyFill="1" applyBorder="1"/>
    <xf numFmtId="2" fontId="1" fillId="0" borderId="11" xfId="0" applyNumberFormat="1" applyFont="1" applyFill="1" applyBorder="1"/>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xf>
    <xf numFmtId="0" fontId="1" fillId="0" borderId="1" xfId="0" applyFont="1" applyFill="1" applyBorder="1"/>
    <xf numFmtId="0" fontId="1" fillId="0" borderId="19" xfId="0" applyNumberFormat="1"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xf numFmtId="0" fontId="1" fillId="0" borderId="4" xfId="0" applyFont="1" applyFill="1" applyBorder="1"/>
    <xf numFmtId="4" fontId="1" fillId="0" borderId="4" xfId="0" applyNumberFormat="1" applyFont="1" applyFill="1" applyBorder="1"/>
    <xf numFmtId="2" fontId="1" fillId="0" borderId="5" xfId="0" applyNumberFormat="1" applyFont="1" applyFill="1" applyBorder="1"/>
    <xf numFmtId="0" fontId="1" fillId="0" borderId="0" xfId="0" applyFont="1" applyFill="1" applyBorder="1" applyAlignment="1"/>
    <xf numFmtId="0" fontId="1" fillId="0" borderId="24" xfId="0" applyFont="1" applyFill="1" applyBorder="1"/>
    <xf numFmtId="2" fontId="1" fillId="0" borderId="24" xfId="0" quotePrefix="1" applyNumberFormat="1" applyFont="1" applyFill="1" applyBorder="1" applyAlignment="1">
      <alignment horizontal="right" indent="1"/>
    </xf>
    <xf numFmtId="0" fontId="1" fillId="0" borderId="22" xfId="0" applyFont="1" applyFill="1" applyBorder="1"/>
    <xf numFmtId="164" fontId="1" fillId="0" borderId="1" xfId="0" applyNumberFormat="1" applyFont="1" applyFill="1" applyBorder="1"/>
    <xf numFmtId="0" fontId="1" fillId="0" borderId="0" xfId="0" applyFont="1" applyFill="1" applyBorder="1" applyAlignment="1">
      <alignment horizontal="center" vertical="center" wrapText="1"/>
    </xf>
    <xf numFmtId="164" fontId="1" fillId="0" borderId="0" xfId="0" applyNumberFormat="1" applyFont="1" applyFill="1" applyBorder="1"/>
    <xf numFmtId="2" fontId="1" fillId="0" borderId="0" xfId="0" applyNumberFormat="1" applyFont="1" applyFill="1" applyBorder="1"/>
    <xf numFmtId="0" fontId="1" fillId="0" borderId="1" xfId="0" applyFont="1" applyFill="1" applyBorder="1" applyAlignment="1">
      <alignment horizontal="center"/>
    </xf>
    <xf numFmtId="0" fontId="1" fillId="0" borderId="0" xfId="0" applyFont="1" applyFill="1" applyBorder="1" applyAlignment="1">
      <alignment horizontal="left"/>
    </xf>
    <xf numFmtId="0" fontId="1" fillId="0" borderId="0" xfId="0" applyFont="1" applyFill="1" applyBorder="1" applyAlignment="1"/>
    <xf numFmtId="0" fontId="1" fillId="0" borderId="5"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2" fillId="0" borderId="26" xfId="0" applyFont="1" applyFill="1" applyBorder="1"/>
    <xf numFmtId="0" fontId="1" fillId="0" borderId="5" xfId="0" applyFont="1" applyFill="1" applyBorder="1" applyAlignment="1">
      <alignment vertical="top"/>
    </xf>
    <xf numFmtId="0" fontId="1" fillId="0" borderId="4" xfId="0" applyFont="1" applyFill="1" applyBorder="1" applyAlignment="1">
      <alignment vertical="top"/>
    </xf>
    <xf numFmtId="2" fontId="1" fillId="0" borderId="0" xfId="0" applyNumberFormat="1" applyFont="1" applyFill="1"/>
    <xf numFmtId="2" fontId="1" fillId="0" borderId="0" xfId="0" applyNumberFormat="1" applyFont="1" applyFill="1" applyAlignment="1">
      <alignment horizontal="left"/>
    </xf>
    <xf numFmtId="10" fontId="1" fillId="0" borderId="0" xfId="0" applyNumberFormat="1" applyFont="1" applyFill="1" applyAlignment="1">
      <alignment horizontal="left"/>
    </xf>
    <xf numFmtId="0" fontId="1" fillId="3" borderId="0" xfId="0" applyFont="1" applyFill="1" applyBorder="1" applyAlignment="1">
      <alignment horizontal="center" vertical="center" wrapText="1"/>
    </xf>
    <xf numFmtId="0" fontId="1" fillId="0" borderId="0" xfId="0" applyFont="1" applyFill="1" applyBorder="1" applyAlignment="1">
      <alignment horizontal="right" vertical="top"/>
    </xf>
    <xf numFmtId="4" fontId="1" fillId="0" borderId="19" xfId="0" applyNumberFormat="1" applyFont="1" applyFill="1" applyBorder="1"/>
    <xf numFmtId="165" fontId="1" fillId="0" borderId="0" xfId="0" applyNumberFormat="1" applyFont="1" applyFill="1" applyAlignment="1">
      <alignment horizontal="left"/>
    </xf>
    <xf numFmtId="0" fontId="1" fillId="0" borderId="0" xfId="0" applyFont="1" applyFill="1" applyBorder="1" applyAlignment="1">
      <alignment horizontal="left"/>
    </xf>
    <xf numFmtId="0" fontId="1" fillId="0" borderId="25" xfId="0" applyFont="1" applyFill="1" applyBorder="1" applyAlignment="1">
      <alignment horizontal="left"/>
    </xf>
    <xf numFmtId="0" fontId="1" fillId="0" borderId="0" xfId="0" applyFont="1" applyFill="1" applyBorder="1" applyAlignment="1"/>
    <xf numFmtId="0" fontId="1" fillId="0" borderId="25" xfId="0" applyFont="1" applyFill="1" applyBorder="1" applyAlignment="1"/>
    <xf numFmtId="0" fontId="1" fillId="0" borderId="3" xfId="0" applyFont="1" applyFill="1" applyBorder="1" applyAlignment="1"/>
    <xf numFmtId="0" fontId="1" fillId="0" borderId="23" xfId="0" applyFont="1" applyFill="1" applyBorder="1" applyAlignment="1"/>
    <xf numFmtId="0" fontId="1" fillId="0" borderId="1" xfId="0" applyFont="1" applyFill="1" applyBorder="1" applyAlignment="1">
      <alignment horizontal="center" vertical="center" wrapText="1"/>
    </xf>
    <xf numFmtId="0" fontId="1" fillId="0" borderId="19"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25" xfId="0" applyFont="1" applyFill="1" applyBorder="1" applyAlignment="1">
      <alignment horizontal="center" vertical="center" wrapText="1"/>
    </xf>
    <xf numFmtId="0" fontId="1" fillId="3" borderId="20"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3" borderId="21" xfId="0" applyFont="1" applyFill="1" applyBorder="1" applyAlignment="1">
      <alignment horizontal="center" vertical="top" wrapText="1"/>
    </xf>
    <xf numFmtId="0" fontId="1" fillId="3" borderId="24" xfId="0" applyFont="1" applyFill="1" applyBorder="1" applyAlignment="1">
      <alignment horizontal="center" vertical="top" wrapText="1"/>
    </xf>
    <xf numFmtId="0" fontId="1" fillId="3" borderId="0" xfId="0" applyFont="1" applyFill="1" applyBorder="1" applyAlignment="1">
      <alignment horizontal="center" vertical="top" wrapText="1"/>
    </xf>
    <xf numFmtId="0" fontId="1" fillId="3" borderId="25" xfId="0" applyFont="1" applyFill="1" applyBorder="1" applyAlignment="1">
      <alignment horizontal="center" vertical="top" wrapText="1"/>
    </xf>
    <xf numFmtId="0" fontId="2" fillId="0" borderId="0" xfId="0" applyFont="1" applyFill="1" applyBorder="1" applyAlignment="1">
      <alignment horizontal="left"/>
    </xf>
    <xf numFmtId="0" fontId="2" fillId="0" borderId="26" xfId="0" applyFont="1" applyFill="1" applyBorder="1" applyAlignment="1">
      <alignment horizontal="left"/>
    </xf>
    <xf numFmtId="0" fontId="2" fillId="0" borderId="37" xfId="0" applyFont="1" applyFill="1" applyBorder="1" applyAlignment="1">
      <alignment horizontal="left"/>
    </xf>
    <xf numFmtId="0" fontId="2" fillId="0" borderId="22" xfId="0" applyFont="1" applyFill="1" applyBorder="1" applyAlignment="1">
      <alignment horizontal="left"/>
    </xf>
    <xf numFmtId="0" fontId="2" fillId="0" borderId="3" xfId="0" applyFont="1" applyFill="1" applyBorder="1" applyAlignment="1">
      <alignment horizontal="left"/>
    </xf>
    <xf numFmtId="0" fontId="1" fillId="0" borderId="1" xfId="0" applyFont="1" applyFill="1" applyBorder="1" applyAlignment="1">
      <alignment horizontal="center" vertical="center"/>
    </xf>
    <xf numFmtId="0" fontId="1" fillId="0" borderId="1" xfId="0" applyFont="1" applyFill="1" applyBorder="1" applyAlignment="1">
      <alignment horizontal="center" vertical="top" wrapText="1"/>
    </xf>
    <xf numFmtId="0" fontId="1" fillId="0" borderId="19" xfId="0" applyFont="1" applyFill="1" applyBorder="1" applyAlignment="1">
      <alignment horizontal="center" vertical="center"/>
    </xf>
    <xf numFmtId="0" fontId="1" fillId="0" borderId="22" xfId="0" applyFont="1" applyFill="1" applyBorder="1" applyAlignment="1">
      <alignment horizontal="center" vertical="center" wrapText="1"/>
    </xf>
    <xf numFmtId="0" fontId="1" fillId="0" borderId="2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5" xfId="0" applyFont="1" applyFill="1" applyBorder="1" applyAlignment="1">
      <alignment horizontal="center" vertical="center"/>
    </xf>
    <xf numFmtId="0" fontId="1" fillId="0" borderId="12"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26" xfId="0" applyFont="1" applyFill="1" applyBorder="1" applyAlignment="1">
      <alignment horizontal="left"/>
    </xf>
    <xf numFmtId="0" fontId="1" fillId="0" borderId="27" xfId="0" applyFont="1" applyFill="1" applyBorder="1" applyAlignment="1">
      <alignment horizontal="left"/>
    </xf>
    <xf numFmtId="0" fontId="1" fillId="0" borderId="24" xfId="0" quotePrefix="1" applyFont="1" applyFill="1" applyBorder="1" applyAlignment="1">
      <alignment horizontal="center"/>
    </xf>
    <xf numFmtId="0" fontId="1" fillId="0" borderId="25" xfId="0" quotePrefix="1" applyFont="1" applyFill="1" applyBorder="1" applyAlignment="1">
      <alignment horizontal="center"/>
    </xf>
    <xf numFmtId="0" fontId="1" fillId="0" borderId="27" xfId="0" applyFont="1" applyFill="1" applyBorder="1" applyAlignment="1">
      <alignment horizontal="center" vertical="center" wrapText="1"/>
    </xf>
    <xf numFmtId="165" fontId="1" fillId="0" borderId="24" xfId="0" applyNumberFormat="1" applyFont="1" applyFill="1" applyBorder="1" applyAlignment="1">
      <alignment horizontal="center"/>
    </xf>
    <xf numFmtId="165" fontId="1" fillId="0" borderId="25" xfId="0" applyNumberFormat="1" applyFont="1" applyFill="1" applyBorder="1" applyAlignment="1">
      <alignment horizontal="center"/>
    </xf>
    <xf numFmtId="0" fontId="1" fillId="3" borderId="20"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23"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0" borderId="1" xfId="0" applyFont="1" applyFill="1" applyBorder="1" applyAlignment="1">
      <alignment horizontal="left"/>
    </xf>
    <xf numFmtId="0" fontId="1" fillId="0" borderId="20"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21" xfId="0" applyFont="1" applyFill="1" applyBorder="1" applyAlignment="1">
      <alignment horizontal="center" vertical="center"/>
    </xf>
    <xf numFmtId="0" fontId="1" fillId="0" borderId="24"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25" xfId="0" applyFont="1" applyFill="1" applyBorder="1" applyAlignment="1">
      <alignment horizontal="center" vertical="center"/>
    </xf>
    <xf numFmtId="0" fontId="1" fillId="0" borderId="2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23" xfId="0" applyFont="1" applyFill="1" applyBorder="1" applyAlignment="1">
      <alignment horizontal="center" vertical="center"/>
    </xf>
    <xf numFmtId="0" fontId="1" fillId="0" borderId="20"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24" xfId="0" applyFont="1" applyFill="1" applyBorder="1" applyAlignment="1">
      <alignment horizontal="center" vertical="top" wrapText="1"/>
    </xf>
    <xf numFmtId="0" fontId="1" fillId="0" borderId="0" xfId="0" applyFont="1" applyFill="1" applyBorder="1" applyAlignment="1">
      <alignment horizontal="center" vertical="top" wrapText="1"/>
    </xf>
    <xf numFmtId="0" fontId="1" fillId="0" borderId="22"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24" xfId="0" applyFont="1" applyFill="1" applyBorder="1" applyAlignment="1">
      <alignment horizontal="center"/>
    </xf>
    <xf numFmtId="0" fontId="1" fillId="0" borderId="25" xfId="0" applyFont="1" applyFill="1" applyBorder="1" applyAlignment="1">
      <alignment horizontal="center"/>
    </xf>
    <xf numFmtId="14" fontId="1" fillId="0" borderId="26" xfId="0" applyNumberFormat="1" applyFont="1" applyFill="1" applyBorder="1" applyAlignment="1">
      <alignment horizontal="center" vertical="center"/>
    </xf>
    <xf numFmtId="2" fontId="1" fillId="0" borderId="27" xfId="0" applyNumberFormat="1" applyFont="1" applyFill="1" applyBorder="1" applyAlignment="1">
      <alignment horizontal="center" vertical="center"/>
    </xf>
    <xf numFmtId="14" fontId="1" fillId="0" borderId="1" xfId="0" applyNumberFormat="1" applyFont="1" applyFill="1" applyBorder="1" applyAlignment="1">
      <alignment horizontal="center" vertical="top"/>
    </xf>
    <xf numFmtId="2" fontId="1" fillId="0" borderId="1" xfId="0" applyNumberFormat="1" applyFont="1" applyFill="1" applyBorder="1" applyAlignment="1">
      <alignment horizontal="center" vertical="top"/>
    </xf>
    <xf numFmtId="14" fontId="1" fillId="0" borderId="1" xfId="0" applyNumberFormat="1" applyFont="1" applyFill="1" applyBorder="1" applyAlignment="1">
      <alignment horizontal="center" vertical="center"/>
    </xf>
    <xf numFmtId="14" fontId="1" fillId="0" borderId="19" xfId="0" applyNumberFormat="1" applyFont="1" applyFill="1" applyBorder="1" applyAlignment="1">
      <alignment horizontal="center" vertical="center"/>
    </xf>
    <xf numFmtId="2" fontId="1" fillId="0" borderId="1" xfId="0" applyNumberFormat="1" applyFont="1" applyFill="1" applyBorder="1" applyAlignment="1">
      <alignment horizontal="center" vertical="center"/>
    </xf>
    <xf numFmtId="0" fontId="1" fillId="0" borderId="19" xfId="0" applyNumberFormat="1" applyFont="1" applyFill="1" applyBorder="1" applyAlignment="1">
      <alignment horizontal="center"/>
    </xf>
    <xf numFmtId="0" fontId="1" fillId="0" borderId="4" xfId="0" applyNumberFormat="1" applyFont="1" applyFill="1" applyBorder="1" applyAlignment="1">
      <alignment horizontal="center"/>
    </xf>
    <xf numFmtId="2" fontId="1" fillId="0" borderId="19" xfId="0" applyNumberFormat="1" applyFont="1" applyFill="1" applyBorder="1" applyAlignment="1">
      <alignment horizontal="center" vertical="center"/>
    </xf>
    <xf numFmtId="0" fontId="1" fillId="0" borderId="28"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4" xfId="0" applyFont="1" applyFill="1" applyBorder="1" applyAlignment="1">
      <alignment horizontal="right" vertical="top"/>
    </xf>
    <xf numFmtId="0" fontId="1" fillId="0" borderId="5" xfId="0" applyFont="1" applyFill="1" applyBorder="1" applyAlignment="1">
      <alignment horizontal="right" vertical="top"/>
    </xf>
    <xf numFmtId="0" fontId="1" fillId="0" borderId="4" xfId="0" applyFont="1" applyFill="1" applyBorder="1" applyAlignment="1">
      <alignment horizontal="center" vertical="center" wrapText="1"/>
    </xf>
    <xf numFmtId="0" fontId="1" fillId="0" borderId="21" xfId="0" applyFont="1" applyFill="1" applyBorder="1" applyAlignment="1">
      <alignment horizontal="center" vertical="top" wrapText="1"/>
    </xf>
    <xf numFmtId="0" fontId="1" fillId="0" borderId="25" xfId="0" applyFont="1" applyFill="1" applyBorder="1" applyAlignment="1">
      <alignment horizontal="center" vertical="top" wrapText="1"/>
    </xf>
    <xf numFmtId="0" fontId="1" fillId="0" borderId="23" xfId="0" applyFont="1" applyFill="1" applyBorder="1" applyAlignment="1">
      <alignment horizontal="center" vertical="top" wrapText="1"/>
    </xf>
    <xf numFmtId="0" fontId="1" fillId="0" borderId="26" xfId="0" applyFont="1" applyFill="1" applyBorder="1" applyAlignment="1">
      <alignment horizontal="center"/>
    </xf>
    <xf numFmtId="0" fontId="1" fillId="0" borderId="27" xfId="0" applyFont="1" applyFill="1" applyBorder="1" applyAlignment="1">
      <alignment horizontal="center"/>
    </xf>
    <xf numFmtId="0" fontId="1" fillId="0" borderId="3" xfId="0" applyFont="1" applyFill="1" applyBorder="1" applyAlignment="1">
      <alignment horizontal="center" vertical="center" wrapText="1"/>
    </xf>
    <xf numFmtId="0" fontId="1" fillId="0" borderId="5" xfId="0" applyFont="1" applyFill="1" applyBorder="1" applyAlignment="1">
      <alignment horizontal="left"/>
    </xf>
    <xf numFmtId="0" fontId="1" fillId="0" borderId="24" xfId="0" applyFont="1" applyFill="1" applyBorder="1" applyAlignment="1">
      <alignment horizontal="left" vertical="top" wrapText="1"/>
    </xf>
    <xf numFmtId="0" fontId="1" fillId="0" borderId="1" xfId="0" applyFont="1" applyFill="1" applyBorder="1" applyAlignment="1">
      <alignment horizontal="center"/>
    </xf>
    <xf numFmtId="0" fontId="1" fillId="0" borderId="26" xfId="0" applyFont="1" applyFill="1" applyBorder="1" applyAlignment="1">
      <alignment horizontal="center" vertical="center" wrapText="1"/>
    </xf>
    <xf numFmtId="2" fontId="1" fillId="0" borderId="26" xfId="0" applyNumberFormat="1" applyFont="1" applyFill="1" applyBorder="1" applyAlignment="1">
      <alignment horizontal="center"/>
    </xf>
    <xf numFmtId="2" fontId="1" fillId="0" borderId="27" xfId="0" applyNumberFormat="1" applyFont="1" applyFill="1" applyBorder="1" applyAlignment="1">
      <alignment horizontal="center"/>
    </xf>
    <xf numFmtId="0" fontId="1" fillId="0" borderId="1"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26" xfId="0" applyFont="1" applyBorder="1" applyAlignment="1">
      <alignment horizontal="left"/>
    </xf>
    <xf numFmtId="0" fontId="1" fillId="0" borderId="27" xfId="0" applyFont="1" applyBorder="1" applyAlignment="1">
      <alignment horizontal="left"/>
    </xf>
    <xf numFmtId="0" fontId="1" fillId="0" borderId="30" xfId="0" applyFont="1" applyBorder="1" applyAlignment="1">
      <alignment horizontal="left"/>
    </xf>
    <xf numFmtId="0" fontId="1" fillId="0" borderId="31" xfId="0" applyFont="1" applyBorder="1" applyAlignment="1">
      <alignment horizontal="left"/>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horizontal="left"/>
    </xf>
    <xf numFmtId="0" fontId="1" fillId="0" borderId="1" xfId="0" applyFont="1" applyBorder="1" applyAlignment="1">
      <alignment horizontal="left"/>
    </xf>
    <xf numFmtId="0" fontId="1" fillId="0" borderId="27"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0" xfId="0" applyFont="1" applyBorder="1" applyAlignment="1">
      <alignment horizontal="center" vertical="center" wrapText="1"/>
    </xf>
    <xf numFmtId="0" fontId="1" fillId="2" borderId="20" xfId="0" applyFont="1" applyFill="1" applyBorder="1" applyAlignment="1">
      <alignment horizontal="center"/>
    </xf>
    <xf numFmtId="0" fontId="1" fillId="2" borderId="2" xfId="0" applyFont="1" applyFill="1" applyBorder="1" applyAlignment="1">
      <alignment horizontal="center"/>
    </xf>
    <xf numFmtId="0" fontId="1" fillId="2" borderId="21" xfId="0" applyFont="1" applyFill="1" applyBorder="1" applyAlignment="1">
      <alignment horizontal="center"/>
    </xf>
    <xf numFmtId="0" fontId="1" fillId="2" borderId="24" xfId="0" applyFont="1" applyFill="1" applyBorder="1" applyAlignment="1">
      <alignment horizontal="center"/>
    </xf>
    <xf numFmtId="0" fontId="1" fillId="2" borderId="0" xfId="0" applyFont="1" applyFill="1" applyBorder="1" applyAlignment="1">
      <alignment horizontal="center"/>
    </xf>
    <xf numFmtId="0" fontId="1" fillId="2" borderId="25" xfId="0" applyFont="1" applyFill="1" applyBorder="1" applyAlignment="1">
      <alignment horizontal="center"/>
    </xf>
    <xf numFmtId="0" fontId="1" fillId="2" borderId="22" xfId="0" applyFont="1" applyFill="1" applyBorder="1" applyAlignment="1">
      <alignment horizontal="center"/>
    </xf>
    <xf numFmtId="0" fontId="1" fillId="2" borderId="3" xfId="0" applyFont="1" applyFill="1" applyBorder="1" applyAlignment="1">
      <alignment horizontal="center"/>
    </xf>
    <xf numFmtId="0" fontId="1" fillId="2" borderId="23" xfId="0" applyFont="1" applyFill="1" applyBorder="1" applyAlignment="1">
      <alignment horizontal="center"/>
    </xf>
    <xf numFmtId="0" fontId="1" fillId="2" borderId="19"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0" borderId="33" xfId="0" applyFont="1" applyBorder="1" applyAlignment="1">
      <alignment horizontal="center"/>
    </xf>
    <xf numFmtId="0" fontId="1" fillId="0" borderId="34" xfId="0" applyFont="1" applyBorder="1" applyAlignment="1">
      <alignment horizontal="center"/>
    </xf>
    <xf numFmtId="0" fontId="1" fillId="0" borderId="35" xfId="0" applyFont="1" applyBorder="1" applyAlignment="1">
      <alignment horizontal="center"/>
    </xf>
    <xf numFmtId="0" fontId="1" fillId="0" borderId="34" xfId="0" applyFont="1" applyBorder="1" applyAlignment="1">
      <alignment horizontal="left"/>
    </xf>
    <xf numFmtId="0" fontId="1" fillId="0" borderId="35" xfId="0" applyFont="1" applyBorder="1" applyAlignment="1">
      <alignment horizontal="left"/>
    </xf>
    <xf numFmtId="0" fontId="1" fillId="0" borderId="5" xfId="0" applyFont="1" applyBorder="1" applyAlignment="1">
      <alignment horizontal="center" vertical="center"/>
    </xf>
    <xf numFmtId="0" fontId="1" fillId="0" borderId="1" xfId="0" applyFont="1" applyBorder="1" applyAlignment="1">
      <alignment horizontal="center" vertical="center"/>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9"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0" xfId="0" applyFont="1" applyBorder="1" applyAlignment="1">
      <alignment horizontal="center" vertical="center" wrapText="1"/>
    </xf>
    <xf numFmtId="0" fontId="1" fillId="0" borderId="4" xfId="0" applyFont="1" applyBorder="1" applyAlignment="1">
      <alignment horizontal="center" vertical="center" wrapText="1"/>
    </xf>
    <xf numFmtId="14" fontId="1" fillId="0" borderId="1" xfId="0" applyNumberFormat="1" applyFont="1" applyBorder="1" applyAlignment="1">
      <alignment horizontal="center" vertical="center"/>
    </xf>
    <xf numFmtId="0" fontId="1" fillId="2" borderId="0" xfId="0" applyFont="1" applyFill="1" applyAlignment="1">
      <alignment horizontal="left"/>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Q241"/>
  <sheetViews>
    <sheetView showGridLines="0" tabSelected="1" view="pageBreakPreview" zoomScaleSheetLayoutView="100" workbookViewId="0">
      <pane xSplit="10" ySplit="6" topLeftCell="K57" activePane="bottomRight" state="frozen"/>
      <selection pane="topRight" activeCell="K1" sqref="K1"/>
      <selection pane="bottomLeft" activeCell="A7" sqref="A7"/>
      <selection pane="bottomRight" activeCell="H60" sqref="H60"/>
    </sheetView>
  </sheetViews>
  <sheetFormatPr defaultRowHeight="16.5"/>
  <cols>
    <col min="1" max="1" width="8.85546875" style="43" customWidth="1"/>
    <col min="2" max="2" width="19" style="43" customWidth="1"/>
    <col min="3" max="3" width="18" style="43" customWidth="1"/>
    <col min="4" max="4" width="12" style="43" customWidth="1"/>
    <col min="5" max="5" width="12.7109375" style="43" customWidth="1"/>
    <col min="6" max="6" width="14.28515625" style="43" customWidth="1"/>
    <col min="7" max="7" width="13.5703125" style="43" customWidth="1"/>
    <col min="8" max="8" width="12.5703125" style="43" customWidth="1"/>
    <col min="9" max="9" width="13.7109375" style="43" customWidth="1"/>
    <col min="10" max="10" width="13.28515625" style="43" customWidth="1"/>
    <col min="11" max="11" width="9.140625" style="43"/>
    <col min="12" max="12" width="9.140625" style="43" hidden="1" customWidth="1"/>
    <col min="13" max="16384" width="9.140625" style="43"/>
  </cols>
  <sheetData>
    <row r="1" spans="1:10">
      <c r="A1" s="43" t="s">
        <v>0</v>
      </c>
    </row>
    <row r="2" spans="1:10">
      <c r="A2" s="43" t="s">
        <v>1</v>
      </c>
    </row>
    <row r="3" spans="1:10">
      <c r="A3" s="43" t="s">
        <v>78</v>
      </c>
    </row>
    <row r="4" spans="1:10">
      <c r="A4" s="43" t="s">
        <v>2</v>
      </c>
    </row>
    <row r="6" spans="1:10" ht="19.5" customHeight="1">
      <c r="A6" s="43" t="s">
        <v>3</v>
      </c>
      <c r="B6" s="43" t="s">
        <v>79</v>
      </c>
    </row>
    <row r="7" spans="1:10" ht="19.5" customHeight="1">
      <c r="A7" s="44" t="s">
        <v>141</v>
      </c>
      <c r="B7" s="44"/>
    </row>
    <row r="8" spans="1:10" ht="19.5" customHeight="1">
      <c r="A8" s="45">
        <v>1</v>
      </c>
      <c r="B8" s="46" t="s">
        <v>4</v>
      </c>
      <c r="C8" s="47"/>
      <c r="D8" s="47" t="s">
        <v>152</v>
      </c>
      <c r="E8" s="47"/>
      <c r="F8" s="47"/>
      <c r="G8" s="47"/>
      <c r="H8" s="47"/>
      <c r="I8" s="47"/>
      <c r="J8" s="48"/>
    </row>
    <row r="9" spans="1:10" ht="19.5" customHeight="1">
      <c r="A9" s="45">
        <v>2</v>
      </c>
      <c r="B9" s="46" t="s">
        <v>140</v>
      </c>
      <c r="C9" s="47"/>
      <c r="D9" s="47" t="s">
        <v>80</v>
      </c>
      <c r="E9" s="47"/>
      <c r="F9" s="47"/>
      <c r="G9" s="47"/>
      <c r="H9" s="47"/>
      <c r="I9" s="47"/>
      <c r="J9" s="48"/>
    </row>
    <row r="10" spans="1:10" ht="19.5" customHeight="1">
      <c r="A10" s="45">
        <v>3</v>
      </c>
      <c r="B10" s="46" t="s">
        <v>81</v>
      </c>
      <c r="C10" s="47"/>
      <c r="D10" s="47" t="s">
        <v>9</v>
      </c>
      <c r="E10" s="47"/>
      <c r="F10" s="47"/>
      <c r="G10" s="47"/>
      <c r="H10" s="47"/>
      <c r="I10" s="47"/>
      <c r="J10" s="48"/>
    </row>
    <row r="11" spans="1:10" ht="19.5" customHeight="1">
      <c r="A11" s="45">
        <v>4</v>
      </c>
      <c r="B11" s="46" t="s">
        <v>8</v>
      </c>
      <c r="C11" s="47"/>
      <c r="D11" s="47" t="s">
        <v>7</v>
      </c>
      <c r="E11" s="47"/>
      <c r="F11" s="47"/>
      <c r="G11" s="47"/>
      <c r="H11" s="47"/>
      <c r="I11" s="47"/>
      <c r="J11" s="48"/>
    </row>
    <row r="12" spans="1:10" ht="16.5" customHeight="1">
      <c r="A12" s="45">
        <v>5</v>
      </c>
      <c r="B12" s="49" t="s">
        <v>10</v>
      </c>
      <c r="C12" s="50"/>
      <c r="D12" s="51"/>
      <c r="E12" s="52"/>
      <c r="F12" s="52"/>
      <c r="G12" s="52"/>
      <c r="H12" s="52"/>
      <c r="I12" s="50"/>
      <c r="J12" s="53"/>
    </row>
    <row r="13" spans="1:10">
      <c r="A13" s="54"/>
      <c r="B13" s="55">
        <v>1</v>
      </c>
      <c r="C13" s="45" t="s">
        <v>82</v>
      </c>
      <c r="D13" s="56"/>
      <c r="E13" s="56"/>
      <c r="F13" s="56"/>
      <c r="G13" s="56"/>
      <c r="H13" s="56"/>
      <c r="I13" s="54"/>
      <c r="J13" s="57"/>
    </row>
    <row r="14" spans="1:10">
      <c r="A14" s="54"/>
      <c r="B14" s="55">
        <v>2</v>
      </c>
      <c r="C14" s="45" t="s">
        <v>83</v>
      </c>
      <c r="D14" s="58"/>
      <c r="E14" s="58"/>
      <c r="F14" s="58"/>
      <c r="G14" s="54"/>
      <c r="H14" s="54"/>
      <c r="I14" s="54"/>
      <c r="J14" s="57"/>
    </row>
    <row r="15" spans="1:10" ht="16.5" customHeight="1">
      <c r="A15" s="54"/>
      <c r="B15" s="59">
        <v>3</v>
      </c>
      <c r="C15" s="60" t="s">
        <v>84</v>
      </c>
      <c r="D15" s="61"/>
      <c r="E15" s="62"/>
      <c r="F15" s="62"/>
      <c r="G15" s="62"/>
      <c r="H15" s="62"/>
      <c r="I15" s="63"/>
      <c r="J15" s="64"/>
    </row>
    <row r="16" spans="1:10">
      <c r="A16" s="45">
        <v>6</v>
      </c>
      <c r="B16" s="49" t="s">
        <v>11</v>
      </c>
      <c r="C16" s="50"/>
      <c r="D16" s="50"/>
      <c r="E16" s="50"/>
      <c r="F16" s="50"/>
      <c r="G16" s="50"/>
      <c r="H16" s="50"/>
      <c r="I16" s="50"/>
      <c r="J16" s="53"/>
    </row>
    <row r="17" spans="1:10">
      <c r="A17" s="54"/>
      <c r="B17" s="55">
        <v>1</v>
      </c>
      <c r="C17" s="102" t="s">
        <v>153</v>
      </c>
      <c r="D17" s="102"/>
      <c r="E17" s="102"/>
      <c r="F17" s="102"/>
      <c r="G17" s="102"/>
      <c r="H17" s="102"/>
      <c r="I17" s="102"/>
      <c r="J17" s="103"/>
    </row>
    <row r="18" spans="1:10">
      <c r="A18" s="54"/>
      <c r="B18" s="55">
        <v>2</v>
      </c>
      <c r="C18" s="104" t="s">
        <v>196</v>
      </c>
      <c r="D18" s="104"/>
      <c r="E18" s="104"/>
      <c r="F18" s="104"/>
      <c r="G18" s="104"/>
      <c r="H18" s="104"/>
      <c r="I18" s="104"/>
      <c r="J18" s="105"/>
    </row>
    <row r="19" spans="1:10">
      <c r="A19" s="54"/>
      <c r="B19" s="55">
        <v>3</v>
      </c>
      <c r="C19" s="104" t="s">
        <v>155</v>
      </c>
      <c r="D19" s="104"/>
      <c r="E19" s="104"/>
      <c r="F19" s="104"/>
      <c r="G19" s="104"/>
      <c r="H19" s="104"/>
      <c r="I19" s="104"/>
      <c r="J19" s="105"/>
    </row>
    <row r="20" spans="1:10">
      <c r="A20" s="54"/>
      <c r="B20" s="55">
        <v>4</v>
      </c>
      <c r="C20" s="104" t="s">
        <v>156</v>
      </c>
      <c r="D20" s="104"/>
      <c r="E20" s="104"/>
      <c r="F20" s="104"/>
      <c r="G20" s="104"/>
      <c r="H20" s="104"/>
      <c r="I20" s="104"/>
      <c r="J20" s="105"/>
    </row>
    <row r="21" spans="1:10">
      <c r="A21" s="54"/>
      <c r="B21" s="59">
        <v>5</v>
      </c>
      <c r="C21" s="106" t="s">
        <v>154</v>
      </c>
      <c r="D21" s="106"/>
      <c r="E21" s="106"/>
      <c r="F21" s="106"/>
      <c r="G21" s="106"/>
      <c r="H21" s="106"/>
      <c r="I21" s="106"/>
      <c r="J21" s="107"/>
    </row>
    <row r="22" spans="1:10">
      <c r="A22" s="122" t="s">
        <v>122</v>
      </c>
      <c r="B22" s="122"/>
      <c r="C22" s="122"/>
      <c r="D22" s="122"/>
      <c r="E22" s="54"/>
      <c r="F22" s="54"/>
      <c r="G22" s="54"/>
      <c r="H22" s="54"/>
      <c r="I22" s="54"/>
    </row>
    <row r="23" spans="1:10" ht="15" customHeight="1">
      <c r="A23" s="109" t="s">
        <v>12</v>
      </c>
      <c r="B23" s="108" t="s">
        <v>13</v>
      </c>
      <c r="C23" s="108" t="s">
        <v>14</v>
      </c>
      <c r="D23" s="108"/>
      <c r="E23" s="108" t="s">
        <v>85</v>
      </c>
      <c r="F23" s="108" t="s">
        <v>15</v>
      </c>
      <c r="G23" s="108" t="s">
        <v>124</v>
      </c>
      <c r="H23" s="108" t="s">
        <v>18</v>
      </c>
      <c r="I23" s="108" t="s">
        <v>16</v>
      </c>
      <c r="J23" s="108"/>
    </row>
    <row r="24" spans="1:10">
      <c r="A24" s="132"/>
      <c r="B24" s="108"/>
      <c r="C24" s="108"/>
      <c r="D24" s="108"/>
      <c r="E24" s="108"/>
      <c r="F24" s="108"/>
      <c r="G24" s="108"/>
      <c r="H24" s="108"/>
      <c r="I24" s="108"/>
      <c r="J24" s="108"/>
    </row>
    <row r="25" spans="1:10" ht="15" customHeight="1">
      <c r="A25" s="127">
        <v>1</v>
      </c>
      <c r="B25" s="108" t="s">
        <v>157</v>
      </c>
      <c r="C25" s="108" t="s">
        <v>164</v>
      </c>
      <c r="D25" s="108"/>
      <c r="E25" s="172" t="s">
        <v>158</v>
      </c>
      <c r="F25" s="168" t="s">
        <v>159</v>
      </c>
      <c r="G25" s="175">
        <f>+C93</f>
        <v>8411</v>
      </c>
      <c r="H25" s="169">
        <v>17286</v>
      </c>
      <c r="I25" s="108" t="s">
        <v>160</v>
      </c>
      <c r="J25" s="108"/>
    </row>
    <row r="26" spans="1:10">
      <c r="A26" s="127"/>
      <c r="B26" s="108"/>
      <c r="C26" s="108"/>
      <c r="D26" s="108"/>
      <c r="E26" s="172"/>
      <c r="F26" s="168"/>
      <c r="G26" s="176"/>
      <c r="H26" s="169"/>
      <c r="I26" s="108"/>
      <c r="J26" s="108"/>
    </row>
    <row r="27" spans="1:10" ht="18.75" customHeight="1">
      <c r="A27" s="127"/>
      <c r="B27" s="108"/>
      <c r="C27" s="108"/>
      <c r="D27" s="108"/>
      <c r="E27" s="172"/>
      <c r="F27" s="168"/>
      <c r="G27" s="65" t="s">
        <v>123</v>
      </c>
      <c r="H27" s="169"/>
      <c r="I27" s="108"/>
      <c r="J27" s="108"/>
    </row>
    <row r="28" spans="1:10" ht="15" customHeight="1">
      <c r="A28" s="127">
        <v>2</v>
      </c>
      <c r="B28" s="128" t="s">
        <v>161</v>
      </c>
      <c r="C28" s="128" t="s">
        <v>162</v>
      </c>
      <c r="D28" s="128"/>
      <c r="E28" s="170" t="s">
        <v>158</v>
      </c>
      <c r="F28" s="170" t="s">
        <v>159</v>
      </c>
      <c r="G28" s="175">
        <f>+C125</f>
        <v>3005</v>
      </c>
      <c r="H28" s="171">
        <v>4808</v>
      </c>
      <c r="I28" s="128" t="s">
        <v>163</v>
      </c>
      <c r="J28" s="128"/>
    </row>
    <row r="29" spans="1:10">
      <c r="A29" s="127"/>
      <c r="B29" s="128"/>
      <c r="C29" s="128"/>
      <c r="D29" s="128"/>
      <c r="E29" s="170"/>
      <c r="F29" s="170"/>
      <c r="G29" s="176"/>
      <c r="H29" s="171"/>
      <c r="I29" s="128"/>
      <c r="J29" s="128"/>
    </row>
    <row r="30" spans="1:10" ht="236.25" customHeight="1">
      <c r="A30" s="127"/>
      <c r="B30" s="128"/>
      <c r="C30" s="128"/>
      <c r="D30" s="128"/>
      <c r="E30" s="170"/>
      <c r="F30" s="170"/>
      <c r="G30" s="93" t="s">
        <v>123</v>
      </c>
      <c r="H30" s="171"/>
      <c r="I30" s="128"/>
      <c r="J30" s="128"/>
    </row>
    <row r="31" spans="1:10" ht="15" customHeight="1">
      <c r="A31" s="127">
        <v>3</v>
      </c>
      <c r="B31" s="108" t="s">
        <v>165</v>
      </c>
      <c r="C31" s="108" t="s">
        <v>166</v>
      </c>
      <c r="D31" s="108"/>
      <c r="E31" s="172" t="s">
        <v>159</v>
      </c>
      <c r="F31" s="172" t="s">
        <v>159</v>
      </c>
      <c r="G31" s="175">
        <f>+C153</f>
        <v>2050</v>
      </c>
      <c r="H31" s="174">
        <v>3895</v>
      </c>
      <c r="I31" s="108" t="s">
        <v>167</v>
      </c>
      <c r="J31" s="108"/>
    </row>
    <row r="32" spans="1:10">
      <c r="A32" s="127"/>
      <c r="B32" s="108"/>
      <c r="C32" s="108"/>
      <c r="D32" s="108"/>
      <c r="E32" s="172"/>
      <c r="F32" s="172"/>
      <c r="G32" s="176"/>
      <c r="H32" s="174"/>
      <c r="I32" s="108"/>
      <c r="J32" s="108"/>
    </row>
    <row r="33" spans="1:12" ht="24" customHeight="1">
      <c r="A33" s="127"/>
      <c r="B33" s="108"/>
      <c r="C33" s="108"/>
      <c r="D33" s="108"/>
      <c r="E33" s="172"/>
      <c r="F33" s="172"/>
      <c r="G33" s="65" t="s">
        <v>123</v>
      </c>
      <c r="H33" s="174"/>
      <c r="I33" s="108"/>
      <c r="J33" s="108"/>
    </row>
    <row r="34" spans="1:12" ht="15" customHeight="1">
      <c r="A34" s="127">
        <v>4</v>
      </c>
      <c r="B34" s="108" t="s">
        <v>168</v>
      </c>
      <c r="C34" s="108" t="s">
        <v>169</v>
      </c>
      <c r="D34" s="108"/>
      <c r="E34" s="172" t="s">
        <v>158</v>
      </c>
      <c r="F34" s="172" t="s">
        <v>159</v>
      </c>
      <c r="G34" s="175">
        <f>+C181</f>
        <v>7560</v>
      </c>
      <c r="H34" s="174">
        <v>13078.8</v>
      </c>
      <c r="I34" s="108" t="s">
        <v>170</v>
      </c>
      <c r="J34" s="108"/>
    </row>
    <row r="35" spans="1:12">
      <c r="A35" s="127"/>
      <c r="B35" s="108"/>
      <c r="C35" s="108"/>
      <c r="D35" s="108"/>
      <c r="E35" s="172"/>
      <c r="F35" s="172"/>
      <c r="G35" s="176"/>
      <c r="H35" s="174"/>
      <c r="I35" s="108"/>
      <c r="J35" s="108"/>
    </row>
    <row r="36" spans="1:12" ht="21.75" customHeight="1">
      <c r="A36" s="127"/>
      <c r="B36" s="108"/>
      <c r="C36" s="108"/>
      <c r="D36" s="108"/>
      <c r="E36" s="172"/>
      <c r="F36" s="172"/>
      <c r="G36" s="65" t="s">
        <v>123</v>
      </c>
      <c r="H36" s="174"/>
      <c r="I36" s="108"/>
      <c r="J36" s="108"/>
    </row>
    <row r="37" spans="1:12" ht="15" customHeight="1">
      <c r="A37" s="127">
        <v>5</v>
      </c>
      <c r="B37" s="108" t="s">
        <v>172</v>
      </c>
      <c r="C37" s="108" t="s">
        <v>171</v>
      </c>
      <c r="D37" s="108"/>
      <c r="E37" s="172" t="s">
        <v>158</v>
      </c>
      <c r="F37" s="172" t="s">
        <v>159</v>
      </c>
      <c r="G37" s="175">
        <f>+C209</f>
        <v>3720</v>
      </c>
      <c r="H37" s="174">
        <v>6329</v>
      </c>
      <c r="I37" s="108" t="s">
        <v>19</v>
      </c>
      <c r="J37" s="108"/>
    </row>
    <row r="38" spans="1:12">
      <c r="A38" s="127"/>
      <c r="B38" s="108"/>
      <c r="C38" s="108"/>
      <c r="D38" s="108"/>
      <c r="E38" s="172"/>
      <c r="F38" s="172"/>
      <c r="G38" s="176"/>
      <c r="H38" s="174"/>
      <c r="I38" s="108"/>
      <c r="J38" s="108"/>
    </row>
    <row r="39" spans="1:12" ht="48" customHeight="1">
      <c r="A39" s="129"/>
      <c r="B39" s="109"/>
      <c r="C39" s="109"/>
      <c r="D39" s="109"/>
      <c r="E39" s="173"/>
      <c r="F39" s="173"/>
      <c r="G39" s="94" t="s">
        <v>123</v>
      </c>
      <c r="H39" s="177"/>
      <c r="I39" s="109"/>
      <c r="J39" s="109"/>
    </row>
    <row r="40" spans="1:12">
      <c r="A40" s="123" t="s">
        <v>125</v>
      </c>
      <c r="B40" s="124"/>
      <c r="C40" s="124"/>
      <c r="D40" s="124"/>
      <c r="E40" s="47"/>
      <c r="F40" s="47"/>
      <c r="G40" s="47"/>
      <c r="H40" s="47"/>
      <c r="I40" s="47"/>
      <c r="J40" s="48"/>
    </row>
    <row r="41" spans="1:12" ht="16.5" customHeight="1">
      <c r="A41" s="134" t="s">
        <v>20</v>
      </c>
      <c r="B41" s="112"/>
      <c r="C41" s="132" t="s">
        <v>21</v>
      </c>
      <c r="D41" s="132" t="s">
        <v>30</v>
      </c>
      <c r="E41" s="182" t="s">
        <v>27</v>
      </c>
      <c r="F41" s="132" t="s">
        <v>126</v>
      </c>
      <c r="G41" s="132" t="s">
        <v>127</v>
      </c>
      <c r="H41" s="132" t="s">
        <v>128</v>
      </c>
      <c r="I41" s="132" t="s">
        <v>129</v>
      </c>
      <c r="J41" s="178" t="s">
        <v>130</v>
      </c>
    </row>
    <row r="42" spans="1:12">
      <c r="A42" s="135"/>
      <c r="B42" s="115"/>
      <c r="C42" s="108"/>
      <c r="D42" s="108"/>
      <c r="E42" s="182"/>
      <c r="F42" s="108"/>
      <c r="G42" s="108"/>
      <c r="H42" s="108"/>
      <c r="I42" s="108"/>
      <c r="J42" s="179"/>
    </row>
    <row r="43" spans="1:12" ht="51.75" customHeight="1">
      <c r="A43" s="136"/>
      <c r="B43" s="131"/>
      <c r="C43" s="108"/>
      <c r="D43" s="108"/>
      <c r="E43" s="132"/>
      <c r="F43" s="108"/>
      <c r="G43" s="108"/>
      <c r="H43" s="108"/>
      <c r="I43" s="108"/>
      <c r="J43" s="179"/>
    </row>
    <row r="44" spans="1:12" ht="33" customHeight="1">
      <c r="A44" s="110" t="s">
        <v>183</v>
      </c>
      <c r="B44" s="112"/>
      <c r="C44" s="109" t="s">
        <v>187</v>
      </c>
      <c r="D44" s="129" t="s">
        <v>59</v>
      </c>
      <c r="E44" s="152" t="s">
        <v>28</v>
      </c>
      <c r="F44" s="66">
        <v>6830</v>
      </c>
      <c r="G44" s="66">
        <v>80</v>
      </c>
      <c r="H44" s="66">
        <f>F44-G44</f>
        <v>6750</v>
      </c>
      <c r="I44" s="66">
        <f>+H232</f>
        <v>500.25299286759332</v>
      </c>
      <c r="J44" s="67">
        <f>+H44-I44</f>
        <v>6249.7470071324069</v>
      </c>
      <c r="L44" s="43">
        <f>F44/F45</f>
        <v>7.8872914140539291E-2</v>
      </c>
    </row>
    <row r="45" spans="1:12" ht="28.5" customHeight="1">
      <c r="A45" s="130"/>
      <c r="B45" s="131"/>
      <c r="C45" s="132"/>
      <c r="D45" s="133"/>
      <c r="E45" s="158"/>
      <c r="F45" s="66">
        <v>86595</v>
      </c>
      <c r="G45" s="66">
        <v>1014.28</v>
      </c>
      <c r="H45" s="66">
        <f>F45-G45</f>
        <v>85580.72</v>
      </c>
      <c r="I45" s="66">
        <f>+J232</f>
        <v>39.456411354993499</v>
      </c>
      <c r="J45" s="67">
        <f t="shared" ref="J45:J51" si="0">+H45-I45</f>
        <v>85541.263588645001</v>
      </c>
    </row>
    <row r="46" spans="1:12" ht="33" customHeight="1">
      <c r="A46" s="110" t="s">
        <v>184</v>
      </c>
      <c r="B46" s="112"/>
      <c r="C46" s="109" t="s">
        <v>188</v>
      </c>
      <c r="D46" s="129" t="s">
        <v>87</v>
      </c>
      <c r="E46" s="152" t="s">
        <v>173</v>
      </c>
      <c r="F46" s="66">
        <v>50000</v>
      </c>
      <c r="G46" s="66">
        <v>10131</v>
      </c>
      <c r="H46" s="66">
        <f t="shared" ref="H46:H51" si="1">F46-G46</f>
        <v>39869</v>
      </c>
      <c r="I46" s="66">
        <f>+H233</f>
        <v>5617.3408569102085</v>
      </c>
      <c r="J46" s="67">
        <f t="shared" si="0"/>
        <v>34251.65914308979</v>
      </c>
      <c r="L46" s="43">
        <f>F46/F47</f>
        <v>1.4925373134328359</v>
      </c>
    </row>
    <row r="47" spans="1:12" ht="28.5" customHeight="1">
      <c r="A47" s="130"/>
      <c r="B47" s="131"/>
      <c r="C47" s="132"/>
      <c r="D47" s="133"/>
      <c r="E47" s="158"/>
      <c r="F47" s="66">
        <v>33500</v>
      </c>
      <c r="G47" s="66">
        <v>6787.77</v>
      </c>
      <c r="H47" s="66">
        <f t="shared" si="1"/>
        <v>26712.23</v>
      </c>
      <c r="I47" s="66">
        <f>+J233</f>
        <v>8384.090831209267</v>
      </c>
      <c r="J47" s="67">
        <f t="shared" si="0"/>
        <v>18328.139168790731</v>
      </c>
    </row>
    <row r="48" spans="1:12" ht="33" customHeight="1">
      <c r="A48" s="110" t="s">
        <v>185</v>
      </c>
      <c r="B48" s="112"/>
      <c r="C48" s="109" t="s">
        <v>189</v>
      </c>
      <c r="D48" s="129" t="s">
        <v>88</v>
      </c>
      <c r="E48" s="152" t="s">
        <v>32</v>
      </c>
      <c r="F48" s="66">
        <v>215600</v>
      </c>
      <c r="G48" s="66">
        <v>140827</v>
      </c>
      <c r="H48" s="66">
        <f t="shared" si="1"/>
        <v>74773</v>
      </c>
      <c r="I48" s="66">
        <f>+H234</f>
        <v>6003.0359144111198</v>
      </c>
      <c r="J48" s="66">
        <f t="shared" si="0"/>
        <v>68769.964085588887</v>
      </c>
      <c r="L48" s="43">
        <f>F48/F49</f>
        <v>6.5359477124182996</v>
      </c>
    </row>
    <row r="49" spans="1:12" ht="28.5" customHeight="1">
      <c r="A49" s="130"/>
      <c r="B49" s="131"/>
      <c r="C49" s="132"/>
      <c r="D49" s="133"/>
      <c r="E49" s="158"/>
      <c r="F49" s="66">
        <v>32986.800000000003</v>
      </c>
      <c r="G49" s="66">
        <v>21546.51</v>
      </c>
      <c r="H49" s="66">
        <f t="shared" si="1"/>
        <v>11440.290000000005</v>
      </c>
      <c r="I49" s="66">
        <f>+J234</f>
        <v>39235.528852360258</v>
      </c>
      <c r="J49" s="66">
        <f t="shared" si="0"/>
        <v>-27795.238852360253</v>
      </c>
    </row>
    <row r="50" spans="1:12" ht="33" customHeight="1">
      <c r="A50" s="144" t="s">
        <v>186</v>
      </c>
      <c r="B50" s="145"/>
      <c r="C50" s="148" t="s">
        <v>190</v>
      </c>
      <c r="D50" s="129" t="s">
        <v>33</v>
      </c>
      <c r="E50" s="152" t="s">
        <v>34</v>
      </c>
      <c r="F50" s="66">
        <v>21319.200000000001</v>
      </c>
      <c r="G50" s="66">
        <v>8420.25</v>
      </c>
      <c r="H50" s="66">
        <f t="shared" si="1"/>
        <v>12898.95</v>
      </c>
      <c r="I50" s="66">
        <f>+H235</f>
        <v>5887.1765837600587</v>
      </c>
      <c r="J50" s="66">
        <f t="shared" si="0"/>
        <v>7011.773416239942</v>
      </c>
      <c r="L50" s="43">
        <f>F50/F51</f>
        <v>0.27173911658020061</v>
      </c>
    </row>
    <row r="51" spans="1:12" ht="28.5" customHeight="1">
      <c r="A51" s="146"/>
      <c r="B51" s="147"/>
      <c r="C51" s="149"/>
      <c r="D51" s="133"/>
      <c r="E51" s="158"/>
      <c r="F51" s="66">
        <v>78454.66</v>
      </c>
      <c r="G51" s="66">
        <v>30986.52</v>
      </c>
      <c r="H51" s="66">
        <f t="shared" si="1"/>
        <v>47468.14</v>
      </c>
      <c r="I51" s="66">
        <f>+J235</f>
        <v>1599.7761640226017</v>
      </c>
      <c r="J51" s="66">
        <f t="shared" si="0"/>
        <v>45868.363835977398</v>
      </c>
    </row>
    <row r="52" spans="1:12" ht="16.5" customHeight="1">
      <c r="A52" s="98"/>
      <c r="B52" s="98"/>
      <c r="C52" s="98"/>
      <c r="D52" s="91"/>
      <c r="E52" s="91"/>
      <c r="F52" s="85"/>
      <c r="G52" s="85"/>
      <c r="H52" s="85"/>
      <c r="I52" s="85"/>
      <c r="J52" s="85"/>
    </row>
    <row r="53" spans="1:12" ht="16.5" customHeight="1">
      <c r="A53" s="98"/>
      <c r="B53" s="98"/>
      <c r="C53" s="98"/>
      <c r="D53" s="91"/>
      <c r="E53" s="91"/>
      <c r="F53" s="85"/>
      <c r="G53" s="85"/>
      <c r="H53" s="85"/>
      <c r="I53" s="85"/>
      <c r="J53" s="85"/>
    </row>
    <row r="54" spans="1:12" ht="16.5" customHeight="1">
      <c r="A54" s="98"/>
      <c r="B54" s="98"/>
      <c r="C54" s="98"/>
      <c r="D54" s="91"/>
      <c r="E54" s="91"/>
      <c r="F54" s="85"/>
      <c r="G54" s="85"/>
      <c r="H54" s="85"/>
      <c r="I54" s="85"/>
      <c r="J54" s="85"/>
    </row>
    <row r="55" spans="1:12">
      <c r="A55" s="125" t="s">
        <v>131</v>
      </c>
      <c r="B55" s="126"/>
      <c r="C55" s="126"/>
      <c r="D55" s="126"/>
      <c r="E55" s="63"/>
      <c r="F55" s="63"/>
      <c r="G55" s="63"/>
      <c r="H55" s="63"/>
      <c r="I55" s="63"/>
      <c r="J55" s="64"/>
    </row>
    <row r="56" spans="1:12" ht="66">
      <c r="A56" s="68" t="s">
        <v>12</v>
      </c>
      <c r="B56" s="68" t="s">
        <v>89</v>
      </c>
      <c r="C56" s="69" t="s">
        <v>132</v>
      </c>
      <c r="D56" s="69" t="s">
        <v>133</v>
      </c>
      <c r="E56" s="69" t="s">
        <v>134</v>
      </c>
      <c r="F56" s="69" t="s">
        <v>135</v>
      </c>
      <c r="G56" s="69" t="s">
        <v>136</v>
      </c>
      <c r="H56" s="69" t="s">
        <v>137</v>
      </c>
      <c r="I56" s="69" t="s">
        <v>138</v>
      </c>
      <c r="J56" s="69" t="s">
        <v>139</v>
      </c>
    </row>
    <row r="57" spans="1:12" ht="18" customHeight="1">
      <c r="A57" s="70">
        <v>1</v>
      </c>
      <c r="B57" s="71" t="s">
        <v>59</v>
      </c>
      <c r="C57" s="66">
        <v>113.26</v>
      </c>
      <c r="D57" s="66">
        <v>155044</v>
      </c>
      <c r="E57" s="66">
        <v>106495</v>
      </c>
      <c r="F57" s="66">
        <f>+D57+E57</f>
        <v>261539</v>
      </c>
      <c r="G57" s="66">
        <v>224175</v>
      </c>
      <c r="H57" s="66">
        <f>+F57-G57</f>
        <v>37364</v>
      </c>
      <c r="I57" s="66">
        <f>+H232</f>
        <v>500.25299286759332</v>
      </c>
      <c r="J57" s="66">
        <f>+H57-I57</f>
        <v>36863.747007132406</v>
      </c>
    </row>
    <row r="58" spans="1:12" ht="18" customHeight="1">
      <c r="A58" s="70">
        <v>2</v>
      </c>
      <c r="B58" s="71" t="s">
        <v>87</v>
      </c>
      <c r="C58" s="66">
        <v>821.54</v>
      </c>
      <c r="D58" s="66">
        <v>757855</v>
      </c>
      <c r="E58" s="66">
        <v>487670</v>
      </c>
      <c r="F58" s="66">
        <f>+D58+E58</f>
        <v>1245525</v>
      </c>
      <c r="G58" s="66">
        <v>638279</v>
      </c>
      <c r="H58" s="66">
        <f>+F58-G58</f>
        <v>607246</v>
      </c>
      <c r="I58" s="66">
        <f>+H233</f>
        <v>5617.3408569102085</v>
      </c>
      <c r="J58" s="66">
        <f>+H58-I58</f>
        <v>601628.65914308978</v>
      </c>
    </row>
    <row r="59" spans="1:12" ht="18" customHeight="1">
      <c r="A59" s="70">
        <v>3</v>
      </c>
      <c r="B59" s="71" t="s">
        <v>88</v>
      </c>
      <c r="C59" s="66">
        <v>808</v>
      </c>
      <c r="D59" s="66">
        <v>1511904</v>
      </c>
      <c r="E59" s="66">
        <v>135000</v>
      </c>
      <c r="F59" s="66">
        <f>+D59+E59</f>
        <v>1646904</v>
      </c>
      <c r="G59" s="66">
        <v>1154773</v>
      </c>
      <c r="H59" s="66">
        <f>+F59-G59</f>
        <v>492131</v>
      </c>
      <c r="I59" s="66">
        <f t="shared" ref="I59:I61" si="2">+H234</f>
        <v>6003.0359144111198</v>
      </c>
      <c r="J59" s="66">
        <f>+H59-I59</f>
        <v>486127.96408558887</v>
      </c>
    </row>
    <row r="60" spans="1:12" ht="18" customHeight="1">
      <c r="A60" s="70">
        <v>4</v>
      </c>
      <c r="B60" s="71" t="s">
        <v>33</v>
      </c>
      <c r="C60" s="66">
        <v>2294.4699999999998</v>
      </c>
      <c r="D60" s="66">
        <v>351876.76</v>
      </c>
      <c r="E60" s="66">
        <v>1511633.25</v>
      </c>
      <c r="F60" s="66">
        <f>+D60+E60</f>
        <v>1863510.01</v>
      </c>
      <c r="G60" s="66">
        <v>707646.16</v>
      </c>
      <c r="H60" s="66">
        <f>+F60-G60</f>
        <v>1155863.8500000001</v>
      </c>
      <c r="I60" s="66">
        <f t="shared" si="2"/>
        <v>5887.1765837600587</v>
      </c>
      <c r="J60" s="66">
        <f>+H60-I60</f>
        <v>1149976.6734162401</v>
      </c>
    </row>
    <row r="61" spans="1:12" ht="18" customHeight="1">
      <c r="A61" s="70">
        <v>5</v>
      </c>
      <c r="B61" s="71" t="s">
        <v>41</v>
      </c>
      <c r="C61" s="66">
        <v>0</v>
      </c>
      <c r="D61" s="66">
        <v>0</v>
      </c>
      <c r="E61" s="66">
        <v>0</v>
      </c>
      <c r="F61" s="66">
        <v>0</v>
      </c>
      <c r="G61" s="66">
        <v>0</v>
      </c>
      <c r="H61" s="66">
        <v>0</v>
      </c>
      <c r="I61" s="66">
        <f t="shared" si="2"/>
        <v>0</v>
      </c>
      <c r="J61" s="66">
        <f>+H61-I61</f>
        <v>0</v>
      </c>
    </row>
    <row r="62" spans="1:12" ht="18" customHeight="1">
      <c r="A62" s="186" t="s">
        <v>42</v>
      </c>
      <c r="B62" s="187"/>
      <c r="C62" s="66">
        <f>SUM(C57:C61)</f>
        <v>4037.2699999999995</v>
      </c>
      <c r="D62" s="66">
        <f t="shared" ref="D62:J62" si="3">SUM(D57:D61)</f>
        <v>2776679.76</v>
      </c>
      <c r="E62" s="66">
        <f t="shared" si="3"/>
        <v>2240798.25</v>
      </c>
      <c r="F62" s="66">
        <f t="shared" si="3"/>
        <v>5017478.01</v>
      </c>
      <c r="G62" s="66">
        <f t="shared" si="3"/>
        <v>2724873.16</v>
      </c>
      <c r="H62" s="66">
        <f t="shared" si="3"/>
        <v>2292604.85</v>
      </c>
      <c r="I62" s="66">
        <f t="shared" si="3"/>
        <v>18007.806347948979</v>
      </c>
      <c r="J62" s="66">
        <f t="shared" si="3"/>
        <v>2274597.0436520511</v>
      </c>
    </row>
    <row r="64" spans="1:12">
      <c r="A64" s="45">
        <v>10</v>
      </c>
      <c r="B64" s="54" t="s">
        <v>142</v>
      </c>
      <c r="C64" s="54"/>
      <c r="D64" s="102" t="s">
        <v>106</v>
      </c>
      <c r="E64" s="102"/>
      <c r="F64" s="102"/>
      <c r="G64" s="102"/>
      <c r="H64" s="102"/>
      <c r="I64" s="102"/>
    </row>
    <row r="65" spans="1:10">
      <c r="A65" s="45">
        <v>11</v>
      </c>
      <c r="B65" s="54" t="s">
        <v>143</v>
      </c>
      <c r="C65" s="54"/>
      <c r="D65" s="54"/>
      <c r="E65" s="54"/>
      <c r="F65" s="54"/>
      <c r="G65" s="54"/>
      <c r="H65" s="54"/>
      <c r="I65" s="54"/>
    </row>
    <row r="66" spans="1:10">
      <c r="A66" s="127" t="s">
        <v>12</v>
      </c>
      <c r="B66" s="108" t="s">
        <v>45</v>
      </c>
      <c r="C66" s="108"/>
      <c r="D66" s="108" t="s">
        <v>47</v>
      </c>
      <c r="E66" s="108"/>
      <c r="F66" s="108"/>
      <c r="G66" s="108" t="s">
        <v>46</v>
      </c>
      <c r="H66" s="108"/>
      <c r="I66" s="108"/>
      <c r="J66" s="108" t="s">
        <v>48</v>
      </c>
    </row>
    <row r="67" spans="1:10">
      <c r="A67" s="127"/>
      <c r="B67" s="108"/>
      <c r="C67" s="108"/>
      <c r="D67" s="108"/>
      <c r="E67" s="108"/>
      <c r="F67" s="108"/>
      <c r="G67" s="108"/>
      <c r="H67" s="108"/>
      <c r="I67" s="108"/>
      <c r="J67" s="109"/>
    </row>
    <row r="68" spans="1:10">
      <c r="A68" s="108">
        <v>1</v>
      </c>
      <c r="B68" s="108" t="str">
        <f>+C17</f>
        <v>Apparel Promoters Ltd,  Nasirabad Industrial Area Baizid Thana Road, Bazar</v>
      </c>
      <c r="C68" s="108"/>
      <c r="D68" s="151" t="s">
        <v>174</v>
      </c>
      <c r="E68" s="152"/>
      <c r="F68" s="153"/>
      <c r="G68" s="160" t="s">
        <v>175</v>
      </c>
      <c r="H68" s="161"/>
      <c r="I68" s="161"/>
      <c r="J68" s="72">
        <f>+C93</f>
        <v>8411</v>
      </c>
    </row>
    <row r="69" spans="1:10">
      <c r="A69" s="108"/>
      <c r="B69" s="108"/>
      <c r="C69" s="108"/>
      <c r="D69" s="154"/>
      <c r="E69" s="155"/>
      <c r="F69" s="156"/>
      <c r="G69" s="162"/>
      <c r="H69" s="163"/>
      <c r="I69" s="163"/>
      <c r="J69" s="73" t="s">
        <v>123</v>
      </c>
    </row>
    <row r="70" spans="1:10" ht="35.25" customHeight="1">
      <c r="A70" s="108"/>
      <c r="B70" s="108"/>
      <c r="C70" s="108"/>
      <c r="D70" s="157"/>
      <c r="E70" s="158"/>
      <c r="F70" s="159"/>
      <c r="G70" s="164"/>
      <c r="H70" s="165"/>
      <c r="I70" s="165"/>
      <c r="J70" s="74"/>
    </row>
    <row r="71" spans="1:10" ht="16.5" customHeight="1">
      <c r="A71" s="108">
        <v>2</v>
      </c>
      <c r="B71" s="108" t="str">
        <f>+C18</f>
        <v>Vision Apparels (PVT) Ltd, Plot-M-1/3, 3RD To 6TH Floor, Section-14, Mirpur-14,Dhaka-1216, Bangladesh</v>
      </c>
      <c r="C71" s="108"/>
      <c r="D71" s="151" t="s">
        <v>176</v>
      </c>
      <c r="E71" s="152"/>
      <c r="F71" s="153"/>
      <c r="G71" s="160" t="s">
        <v>177</v>
      </c>
      <c r="H71" s="161"/>
      <c r="I71" s="183"/>
      <c r="J71" s="72">
        <f>+C125</f>
        <v>3005</v>
      </c>
    </row>
    <row r="72" spans="1:10">
      <c r="A72" s="108"/>
      <c r="B72" s="108"/>
      <c r="C72" s="108"/>
      <c r="D72" s="154"/>
      <c r="E72" s="155"/>
      <c r="F72" s="156"/>
      <c r="G72" s="162"/>
      <c r="H72" s="163"/>
      <c r="I72" s="184"/>
      <c r="J72" s="73" t="s">
        <v>123</v>
      </c>
    </row>
    <row r="73" spans="1:10" ht="81.75" customHeight="1">
      <c r="A73" s="108"/>
      <c r="B73" s="108"/>
      <c r="C73" s="108"/>
      <c r="D73" s="157"/>
      <c r="E73" s="158"/>
      <c r="F73" s="159"/>
      <c r="G73" s="164"/>
      <c r="H73" s="165"/>
      <c r="I73" s="185"/>
      <c r="J73" s="74"/>
    </row>
    <row r="74" spans="1:10" ht="16.5" customHeight="1">
      <c r="A74" s="108">
        <v>4</v>
      </c>
      <c r="B74" s="108" t="str">
        <f>+C19</f>
        <v>Pioneer Casual Wear Ltd, Zamgara, Earpur Union, Ashulia</v>
      </c>
      <c r="C74" s="108"/>
      <c r="D74" s="151" t="s">
        <v>178</v>
      </c>
      <c r="E74" s="152"/>
      <c r="F74" s="153"/>
      <c r="G74" s="151" t="s">
        <v>179</v>
      </c>
      <c r="H74" s="152"/>
      <c r="I74" s="153"/>
      <c r="J74" s="72">
        <f>+C153</f>
        <v>2050</v>
      </c>
    </row>
    <row r="75" spans="1:10">
      <c r="A75" s="108"/>
      <c r="B75" s="108"/>
      <c r="C75" s="108"/>
      <c r="D75" s="154"/>
      <c r="E75" s="155"/>
      <c r="F75" s="156"/>
      <c r="G75" s="154"/>
      <c r="H75" s="155"/>
      <c r="I75" s="156"/>
      <c r="J75" s="73" t="s">
        <v>123</v>
      </c>
    </row>
    <row r="76" spans="1:10">
      <c r="A76" s="108"/>
      <c r="B76" s="108"/>
      <c r="C76" s="108"/>
      <c r="D76" s="157"/>
      <c r="E76" s="158"/>
      <c r="F76" s="159"/>
      <c r="G76" s="157"/>
      <c r="H76" s="158"/>
      <c r="I76" s="159"/>
      <c r="J76" s="74"/>
    </row>
    <row r="77" spans="1:10">
      <c r="A77" s="108">
        <v>5</v>
      </c>
      <c r="B77" s="108" t="str">
        <f>+C20</f>
        <v>Aman Garments &amp; Designs Ltd, Nazimnagar, Hemayetpur, Savar, Dhaka</v>
      </c>
      <c r="C77" s="108"/>
      <c r="D77" s="110" t="s">
        <v>180</v>
      </c>
      <c r="E77" s="111"/>
      <c r="F77" s="112"/>
      <c r="G77" s="160" t="s">
        <v>181</v>
      </c>
      <c r="H77" s="161"/>
      <c r="I77" s="183"/>
      <c r="J77" s="72">
        <f>+C181</f>
        <v>7560</v>
      </c>
    </row>
    <row r="78" spans="1:10">
      <c r="A78" s="108"/>
      <c r="B78" s="108"/>
      <c r="C78" s="108"/>
      <c r="D78" s="113"/>
      <c r="E78" s="114"/>
      <c r="F78" s="115"/>
      <c r="G78" s="162"/>
      <c r="H78" s="163"/>
      <c r="I78" s="184"/>
      <c r="J78" s="73" t="s">
        <v>123</v>
      </c>
    </row>
    <row r="79" spans="1:10" ht="101.25" customHeight="1">
      <c r="A79" s="108"/>
      <c r="B79" s="108"/>
      <c r="C79" s="108"/>
      <c r="D79" s="130"/>
      <c r="E79" s="188"/>
      <c r="F79" s="131"/>
      <c r="G79" s="164"/>
      <c r="H79" s="165"/>
      <c r="I79" s="185"/>
      <c r="J79" s="74"/>
    </row>
    <row r="80" spans="1:10" ht="16.5" customHeight="1">
      <c r="A80" s="108">
        <v>6</v>
      </c>
      <c r="B80" s="108" t="str">
        <f>+C21</f>
        <v>Vision Apparels (PVT Ltd, Plot-M-1/3, 3RD To 6TH Floor, Section-14, Mirpur-14,Dhaka-1216, Bangladesh</v>
      </c>
      <c r="C80" s="108"/>
      <c r="D80" s="110" t="s">
        <v>182</v>
      </c>
      <c r="E80" s="111"/>
      <c r="F80" s="112"/>
      <c r="G80" s="116" t="s">
        <v>209</v>
      </c>
      <c r="H80" s="117"/>
      <c r="I80" s="118"/>
      <c r="J80" s="72">
        <f>+C209</f>
        <v>3720</v>
      </c>
    </row>
    <row r="81" spans="1:17">
      <c r="A81" s="108"/>
      <c r="B81" s="108"/>
      <c r="C81" s="108"/>
      <c r="D81" s="113"/>
      <c r="E81" s="114"/>
      <c r="F81" s="115"/>
      <c r="G81" s="119"/>
      <c r="H81" s="120"/>
      <c r="I81" s="121"/>
      <c r="J81" s="73" t="s">
        <v>123</v>
      </c>
    </row>
    <row r="82" spans="1:17" ht="24" customHeight="1">
      <c r="A82" s="109"/>
      <c r="B82" s="109"/>
      <c r="C82" s="109"/>
      <c r="D82" s="113"/>
      <c r="E82" s="114"/>
      <c r="F82" s="115"/>
      <c r="G82" s="119"/>
      <c r="H82" s="120"/>
      <c r="I82" s="121"/>
      <c r="J82" s="75"/>
    </row>
    <row r="83" spans="1:17">
      <c r="A83" s="92" t="s">
        <v>144</v>
      </c>
      <c r="B83" s="47"/>
      <c r="C83" s="47"/>
      <c r="D83" s="47"/>
      <c r="E83" s="47"/>
      <c r="F83" s="47"/>
      <c r="G83" s="47"/>
      <c r="H83" s="47"/>
      <c r="I83" s="47"/>
      <c r="J83" s="48"/>
    </row>
    <row r="84" spans="1:17" ht="49.5">
      <c r="A84" s="109" t="s">
        <v>49</v>
      </c>
      <c r="B84" s="109"/>
      <c r="C84" s="109" t="s">
        <v>75</v>
      </c>
      <c r="D84" s="109"/>
      <c r="E84" s="69" t="s">
        <v>50</v>
      </c>
      <c r="F84" s="108" t="s">
        <v>51</v>
      </c>
      <c r="G84" s="108"/>
      <c r="H84" s="69" t="s">
        <v>52</v>
      </c>
      <c r="I84" s="69" t="s">
        <v>53</v>
      </c>
      <c r="J84" s="69" t="s">
        <v>54</v>
      </c>
    </row>
    <row r="85" spans="1:17" ht="16.5" customHeight="1">
      <c r="A85" s="160" t="str">
        <f>+B68</f>
        <v>Apparel Promoters Ltd,  Nasirabad Industrial Area Baizid Thana Road, Bazar</v>
      </c>
      <c r="B85" s="161"/>
      <c r="C85" s="49" t="s">
        <v>70</v>
      </c>
      <c r="D85" s="53"/>
      <c r="E85" s="141" t="s">
        <v>92</v>
      </c>
      <c r="F85" s="150" t="s">
        <v>93</v>
      </c>
      <c r="G85" s="150"/>
      <c r="H85" s="100">
        <f>+C95</f>
        <v>2001.0119714703733</v>
      </c>
      <c r="I85" s="66">
        <v>3</v>
      </c>
      <c r="J85" s="66">
        <f t="shared" ref="J85:J90" si="4">+$H$85*I85%</f>
        <v>60.030359144111195</v>
      </c>
      <c r="L85" s="78" t="s">
        <v>87</v>
      </c>
      <c r="M85" s="78"/>
      <c r="N85" s="78"/>
      <c r="O85" s="78"/>
      <c r="P85" s="78"/>
      <c r="Q85" s="78"/>
    </row>
    <row r="86" spans="1:17">
      <c r="A86" s="162"/>
      <c r="B86" s="163"/>
      <c r="C86" s="79" t="s">
        <v>191</v>
      </c>
      <c r="D86" s="57">
        <v>2525</v>
      </c>
      <c r="E86" s="141"/>
      <c r="F86" s="150" t="s">
        <v>94</v>
      </c>
      <c r="G86" s="150"/>
      <c r="H86" s="180" t="s">
        <v>74</v>
      </c>
      <c r="I86" s="66">
        <v>4</v>
      </c>
      <c r="J86" s="66">
        <f t="shared" si="4"/>
        <v>80.040478858814936</v>
      </c>
      <c r="L86" s="78" t="s">
        <v>87</v>
      </c>
    </row>
    <row r="87" spans="1:17">
      <c r="A87" s="162"/>
      <c r="B87" s="163"/>
      <c r="C87" s="79" t="s">
        <v>192</v>
      </c>
      <c r="D87" s="57">
        <v>1011</v>
      </c>
      <c r="E87" s="141"/>
      <c r="F87" s="150" t="s">
        <v>95</v>
      </c>
      <c r="G87" s="150"/>
      <c r="H87" s="180"/>
      <c r="I87" s="66">
        <v>1</v>
      </c>
      <c r="J87" s="66">
        <f t="shared" si="4"/>
        <v>20.010119714703734</v>
      </c>
      <c r="L87" s="78" t="s">
        <v>87</v>
      </c>
    </row>
    <row r="88" spans="1:17">
      <c r="A88" s="162"/>
      <c r="B88" s="163"/>
      <c r="C88" s="79" t="s">
        <v>193</v>
      </c>
      <c r="D88" s="57">
        <v>625</v>
      </c>
      <c r="E88" s="141"/>
      <c r="F88" s="150" t="s">
        <v>57</v>
      </c>
      <c r="G88" s="150"/>
      <c r="H88" s="180"/>
      <c r="I88" s="66">
        <v>1</v>
      </c>
      <c r="J88" s="66">
        <f t="shared" si="4"/>
        <v>20.010119714703734</v>
      </c>
      <c r="L88" s="78" t="s">
        <v>87</v>
      </c>
    </row>
    <row r="89" spans="1:17">
      <c r="A89" s="162"/>
      <c r="B89" s="163"/>
      <c r="C89" s="79" t="s">
        <v>193</v>
      </c>
      <c r="D89" s="57">
        <v>2200</v>
      </c>
      <c r="E89" s="141"/>
      <c r="F89" s="150" t="s">
        <v>55</v>
      </c>
      <c r="G89" s="150"/>
      <c r="H89" s="180"/>
      <c r="I89" s="66">
        <v>0.5</v>
      </c>
      <c r="J89" s="66">
        <f t="shared" si="4"/>
        <v>10.005059857351867</v>
      </c>
      <c r="L89" s="78" t="s">
        <v>87</v>
      </c>
    </row>
    <row r="90" spans="1:17">
      <c r="A90" s="162"/>
      <c r="B90" s="163"/>
      <c r="C90" s="79" t="s">
        <v>194</v>
      </c>
      <c r="D90" s="57">
        <v>1000</v>
      </c>
      <c r="E90" s="141"/>
      <c r="F90" s="150" t="s">
        <v>56</v>
      </c>
      <c r="G90" s="150"/>
      <c r="H90" s="180"/>
      <c r="I90" s="66">
        <v>0.5</v>
      </c>
      <c r="J90" s="66">
        <f t="shared" si="4"/>
        <v>10.005059857351867</v>
      </c>
      <c r="L90" s="78" t="s">
        <v>87</v>
      </c>
    </row>
    <row r="91" spans="1:17" ht="15" customHeight="1">
      <c r="A91" s="79"/>
      <c r="B91" s="54"/>
      <c r="C91" s="79" t="s">
        <v>195</v>
      </c>
      <c r="D91" s="57">
        <v>1050</v>
      </c>
      <c r="E91" s="141" t="s">
        <v>58</v>
      </c>
      <c r="F91" s="137" t="s">
        <v>59</v>
      </c>
      <c r="G91" s="138"/>
      <c r="H91" s="180"/>
      <c r="I91" s="66">
        <v>5</v>
      </c>
      <c r="J91" s="66">
        <f t="shared" ref="J91:J97" si="5">+$H$85*I91%</f>
        <v>100.05059857351867</v>
      </c>
    </row>
    <row r="92" spans="1:17">
      <c r="A92" s="79"/>
      <c r="B92" s="54"/>
      <c r="C92" s="166" t="s">
        <v>146</v>
      </c>
      <c r="D92" s="167"/>
      <c r="E92" s="141"/>
      <c r="F92" s="137" t="s">
        <v>88</v>
      </c>
      <c r="G92" s="138"/>
      <c r="H92" s="180"/>
      <c r="I92" s="66">
        <v>60</v>
      </c>
      <c r="J92" s="66">
        <f t="shared" si="5"/>
        <v>1200.6071828822239</v>
      </c>
    </row>
    <row r="93" spans="1:17">
      <c r="A93" s="79"/>
      <c r="B93" s="54"/>
      <c r="C93" s="142">
        <f>SUM(D86:D91)</f>
        <v>8411</v>
      </c>
      <c r="D93" s="143"/>
      <c r="E93" s="141"/>
      <c r="F93" s="137" t="s">
        <v>60</v>
      </c>
      <c r="G93" s="138"/>
      <c r="H93" s="180"/>
      <c r="I93" s="66">
        <v>14</v>
      </c>
      <c r="J93" s="66">
        <f t="shared" si="5"/>
        <v>280.14167600585228</v>
      </c>
      <c r="L93" s="78" t="s">
        <v>87</v>
      </c>
    </row>
    <row r="94" spans="1:17">
      <c r="A94" s="79"/>
      <c r="B94" s="54"/>
      <c r="C94" s="139" t="s">
        <v>145</v>
      </c>
      <c r="D94" s="140"/>
      <c r="E94" s="141"/>
      <c r="F94" s="137" t="s">
        <v>96</v>
      </c>
      <c r="G94" s="138"/>
      <c r="H94" s="180"/>
      <c r="I94" s="66">
        <v>0.5</v>
      </c>
      <c r="J94" s="66">
        <f t="shared" si="5"/>
        <v>10.005059857351867</v>
      </c>
      <c r="L94" s="78" t="s">
        <v>87</v>
      </c>
    </row>
    <row r="95" spans="1:17">
      <c r="A95" s="79"/>
      <c r="B95" s="54"/>
      <c r="C95" s="80">
        <f>C93/1.0936*1.46*0.1782</f>
        <v>2001.0119714703733</v>
      </c>
      <c r="D95" s="57" t="s">
        <v>74</v>
      </c>
      <c r="E95" s="141"/>
      <c r="F95" s="137" t="s">
        <v>61</v>
      </c>
      <c r="G95" s="138"/>
      <c r="H95" s="180"/>
      <c r="I95" s="66">
        <v>0.5</v>
      </c>
      <c r="J95" s="66">
        <f t="shared" si="5"/>
        <v>10.005059857351867</v>
      </c>
      <c r="L95" s="78" t="s">
        <v>87</v>
      </c>
    </row>
    <row r="96" spans="1:17">
      <c r="A96" s="79"/>
      <c r="B96" s="54"/>
      <c r="C96" s="79"/>
      <c r="D96" s="57"/>
      <c r="E96" s="141"/>
      <c r="F96" s="137" t="s">
        <v>97</v>
      </c>
      <c r="G96" s="138"/>
      <c r="H96" s="180"/>
      <c r="I96" s="66">
        <v>1</v>
      </c>
      <c r="J96" s="66">
        <f t="shared" si="5"/>
        <v>20.010119714703734</v>
      </c>
      <c r="L96" s="78" t="s">
        <v>87</v>
      </c>
    </row>
    <row r="97" spans="1:12">
      <c r="A97" s="79"/>
      <c r="B97" s="54"/>
      <c r="C97" s="79"/>
      <c r="D97" s="57"/>
      <c r="E97" s="141"/>
      <c r="F97" s="137" t="s">
        <v>62</v>
      </c>
      <c r="G97" s="138"/>
      <c r="H97" s="180"/>
      <c r="I97" s="66">
        <v>0.5</v>
      </c>
      <c r="J97" s="66">
        <f t="shared" si="5"/>
        <v>10.005059857351867</v>
      </c>
      <c r="L97" s="78" t="s">
        <v>87</v>
      </c>
    </row>
    <row r="98" spans="1:12">
      <c r="A98" s="79"/>
      <c r="B98" s="54"/>
      <c r="C98" s="79"/>
      <c r="D98" s="57"/>
      <c r="E98" s="141" t="s">
        <v>63</v>
      </c>
      <c r="F98" s="137" t="s">
        <v>98</v>
      </c>
      <c r="G98" s="138"/>
      <c r="H98" s="180"/>
      <c r="I98" s="66">
        <v>8</v>
      </c>
      <c r="J98" s="66">
        <f t="shared" ref="J98:J111" si="6">+$H$85*I98%</f>
        <v>160.08095771762987</v>
      </c>
      <c r="L98" s="78" t="s">
        <v>87</v>
      </c>
    </row>
    <row r="99" spans="1:12">
      <c r="A99" s="79"/>
      <c r="B99" s="54"/>
      <c r="C99" s="79"/>
      <c r="D99" s="57"/>
      <c r="E99" s="141"/>
      <c r="F99" s="137" t="s">
        <v>99</v>
      </c>
      <c r="G99" s="138"/>
      <c r="H99" s="180"/>
      <c r="I99" s="66">
        <v>0.5</v>
      </c>
      <c r="J99" s="66">
        <f t="shared" si="6"/>
        <v>10.005059857351867</v>
      </c>
      <c r="L99" s="78" t="s">
        <v>87</v>
      </c>
    </row>
    <row r="100" spans="1:12">
      <c r="A100" s="79"/>
      <c r="B100" s="54"/>
      <c r="C100" s="79"/>
      <c r="D100" s="57"/>
      <c r="E100" s="141"/>
      <c r="F100" s="137" t="s">
        <v>100</v>
      </c>
      <c r="G100" s="138"/>
      <c r="H100" s="180"/>
      <c r="I100" s="66">
        <v>1.5</v>
      </c>
      <c r="J100" s="66">
        <f t="shared" si="6"/>
        <v>30.015179572055597</v>
      </c>
      <c r="L100" s="78" t="s">
        <v>87</v>
      </c>
    </row>
    <row r="101" spans="1:12">
      <c r="A101" s="79"/>
      <c r="B101" s="54"/>
      <c r="C101" s="79"/>
      <c r="D101" s="57"/>
      <c r="E101" s="141"/>
      <c r="F101" s="137" t="s">
        <v>101</v>
      </c>
      <c r="G101" s="138"/>
      <c r="H101" s="180"/>
      <c r="I101" s="66">
        <v>1.25</v>
      </c>
      <c r="J101" s="66">
        <f t="shared" si="6"/>
        <v>25.012649643379667</v>
      </c>
      <c r="L101" s="78" t="s">
        <v>87</v>
      </c>
    </row>
    <row r="102" spans="1:12">
      <c r="A102" s="79"/>
      <c r="B102" s="54"/>
      <c r="C102" s="79"/>
      <c r="D102" s="57"/>
      <c r="E102" s="141" t="s">
        <v>64</v>
      </c>
      <c r="F102" s="137" t="s">
        <v>65</v>
      </c>
      <c r="G102" s="138"/>
      <c r="H102" s="180"/>
      <c r="I102" s="66">
        <v>0.4</v>
      </c>
      <c r="J102" s="66">
        <f t="shared" si="6"/>
        <v>8.0040478858814925</v>
      </c>
      <c r="L102" s="78" t="s">
        <v>87</v>
      </c>
    </row>
    <row r="103" spans="1:12">
      <c r="A103" s="79"/>
      <c r="B103" s="54"/>
      <c r="C103" s="79"/>
      <c r="D103" s="57"/>
      <c r="E103" s="141"/>
      <c r="F103" s="137" t="s">
        <v>66</v>
      </c>
      <c r="G103" s="138"/>
      <c r="H103" s="180"/>
      <c r="I103" s="66">
        <v>0.4</v>
      </c>
      <c r="J103" s="66">
        <f t="shared" si="6"/>
        <v>8.0040478858814925</v>
      </c>
      <c r="L103" s="78" t="s">
        <v>87</v>
      </c>
    </row>
    <row r="104" spans="1:12">
      <c r="A104" s="79"/>
      <c r="B104" s="54"/>
      <c r="C104" s="79"/>
      <c r="D104" s="57"/>
      <c r="E104" s="141"/>
      <c r="F104" s="137" t="s">
        <v>55</v>
      </c>
      <c r="G104" s="138"/>
      <c r="H104" s="180"/>
      <c r="I104" s="66">
        <v>0.16</v>
      </c>
      <c r="J104" s="66">
        <f t="shared" si="6"/>
        <v>3.2016191543525974</v>
      </c>
      <c r="L104" s="78" t="s">
        <v>87</v>
      </c>
    </row>
    <row r="105" spans="1:12">
      <c r="A105" s="79"/>
      <c r="B105" s="54"/>
      <c r="C105" s="79"/>
      <c r="D105" s="57"/>
      <c r="E105" s="141" t="s">
        <v>102</v>
      </c>
      <c r="F105" s="137" t="s">
        <v>93</v>
      </c>
      <c r="G105" s="138"/>
      <c r="H105" s="180"/>
      <c r="I105" s="66">
        <v>15</v>
      </c>
      <c r="J105" s="66">
        <f t="shared" si="6"/>
        <v>300.15179572055598</v>
      </c>
      <c r="L105" s="78" t="s">
        <v>87</v>
      </c>
    </row>
    <row r="106" spans="1:12">
      <c r="A106" s="79"/>
      <c r="B106" s="54"/>
      <c r="C106" s="79"/>
      <c r="D106" s="57"/>
      <c r="E106" s="141"/>
      <c r="F106" s="137" t="s">
        <v>66</v>
      </c>
      <c r="G106" s="138"/>
      <c r="H106" s="180"/>
      <c r="I106" s="66">
        <v>0.4</v>
      </c>
      <c r="J106" s="66">
        <f t="shared" si="6"/>
        <v>8.0040478858814925</v>
      </c>
      <c r="L106" s="78" t="s">
        <v>87</v>
      </c>
    </row>
    <row r="107" spans="1:12">
      <c r="A107" s="79"/>
      <c r="B107" s="54"/>
      <c r="C107" s="79"/>
      <c r="D107" s="57"/>
      <c r="E107" s="141"/>
      <c r="F107" s="137" t="s">
        <v>56</v>
      </c>
      <c r="G107" s="138"/>
      <c r="H107" s="180"/>
      <c r="I107" s="66">
        <v>0.4</v>
      </c>
      <c r="J107" s="66">
        <f t="shared" si="6"/>
        <v>8.0040478858814925</v>
      </c>
      <c r="L107" s="78" t="s">
        <v>87</v>
      </c>
    </row>
    <row r="108" spans="1:12">
      <c r="A108" s="79"/>
      <c r="B108" s="54"/>
      <c r="C108" s="79"/>
      <c r="D108" s="57"/>
      <c r="E108" s="141"/>
      <c r="F108" s="137" t="s">
        <v>68</v>
      </c>
      <c r="G108" s="138"/>
      <c r="H108" s="180"/>
      <c r="I108" s="66">
        <v>0.5</v>
      </c>
      <c r="J108" s="66">
        <f t="shared" si="6"/>
        <v>10.005059857351867</v>
      </c>
      <c r="L108" s="78" t="s">
        <v>87</v>
      </c>
    </row>
    <row r="109" spans="1:12">
      <c r="A109" s="79"/>
      <c r="B109" s="54"/>
      <c r="C109" s="79"/>
      <c r="D109" s="57"/>
      <c r="E109" s="141" t="s">
        <v>69</v>
      </c>
      <c r="F109" s="137" t="s">
        <v>103</v>
      </c>
      <c r="G109" s="138"/>
      <c r="H109" s="180"/>
      <c r="I109" s="66">
        <v>0.5</v>
      </c>
      <c r="J109" s="66">
        <f t="shared" si="6"/>
        <v>10.005059857351867</v>
      </c>
      <c r="L109" s="78" t="s">
        <v>87</v>
      </c>
    </row>
    <row r="110" spans="1:12">
      <c r="A110" s="79"/>
      <c r="B110" s="54"/>
      <c r="C110" s="79"/>
      <c r="D110" s="57"/>
      <c r="E110" s="141"/>
      <c r="F110" s="137" t="s">
        <v>104</v>
      </c>
      <c r="G110" s="138"/>
      <c r="H110" s="180"/>
      <c r="I110" s="66">
        <v>0.6</v>
      </c>
      <c r="J110" s="66">
        <f t="shared" si="6"/>
        <v>12.00607182882224</v>
      </c>
      <c r="L110" s="78" t="s">
        <v>87</v>
      </c>
    </row>
    <row r="111" spans="1:12">
      <c r="A111" s="81"/>
      <c r="B111" s="63"/>
      <c r="C111" s="81"/>
      <c r="D111" s="64"/>
      <c r="E111" s="141"/>
      <c r="F111" s="137" t="s">
        <v>56</v>
      </c>
      <c r="G111" s="138"/>
      <c r="H111" s="181"/>
      <c r="I111" s="82">
        <v>3.5000000000000003E-2</v>
      </c>
      <c r="J111" s="66">
        <f t="shared" si="6"/>
        <v>0.70035419001463073</v>
      </c>
      <c r="L111" s="78" t="s">
        <v>87</v>
      </c>
    </row>
    <row r="112" spans="1:12" s="54" customFormat="1">
      <c r="E112" s="90"/>
      <c r="F112" s="87"/>
      <c r="G112" s="87"/>
      <c r="H112" s="99"/>
      <c r="I112" s="84"/>
      <c r="J112" s="85"/>
      <c r="L112" s="88"/>
    </row>
    <row r="113" spans="1:12" s="54" customFormat="1">
      <c r="E113" s="90"/>
      <c r="F113" s="87"/>
      <c r="G113" s="87"/>
      <c r="H113" s="99"/>
      <c r="I113" s="84"/>
      <c r="J113" s="85"/>
      <c r="L113" s="88"/>
    </row>
    <row r="114" spans="1:12" s="54" customFormat="1">
      <c r="E114" s="90"/>
      <c r="F114" s="87"/>
      <c r="G114" s="87"/>
      <c r="H114" s="99"/>
      <c r="I114" s="84"/>
      <c r="J114" s="85"/>
      <c r="L114" s="88"/>
    </row>
    <row r="115" spans="1:12" s="54" customFormat="1">
      <c r="E115" s="90"/>
      <c r="F115" s="87"/>
      <c r="G115" s="87"/>
      <c r="H115" s="99"/>
      <c r="I115" s="84"/>
      <c r="J115" s="85"/>
      <c r="L115" s="88"/>
    </row>
    <row r="116" spans="1:12" s="54" customFormat="1">
      <c r="E116" s="90"/>
      <c r="F116" s="87"/>
      <c r="G116" s="87"/>
      <c r="H116" s="99"/>
      <c r="I116" s="84"/>
      <c r="J116" s="85"/>
      <c r="L116" s="88"/>
    </row>
    <row r="117" spans="1:12" ht="49.5">
      <c r="A117" s="182" t="s">
        <v>49</v>
      </c>
      <c r="B117" s="182"/>
      <c r="C117" s="182" t="s">
        <v>75</v>
      </c>
      <c r="D117" s="182"/>
      <c r="E117" s="89" t="s">
        <v>50</v>
      </c>
      <c r="F117" s="132" t="s">
        <v>51</v>
      </c>
      <c r="G117" s="132"/>
      <c r="H117" s="89" t="s">
        <v>52</v>
      </c>
      <c r="I117" s="89" t="s">
        <v>53</v>
      </c>
      <c r="J117" s="89" t="s">
        <v>54</v>
      </c>
    </row>
    <row r="118" spans="1:12" ht="16.5" customHeight="1">
      <c r="A118" s="110" t="str">
        <f>+B71</f>
        <v>Vision Apparels (PVT) Ltd, Plot-M-1/3, 3RD To 6TH Floor, Section-14, Mirpur-14,Dhaka-1216, Bangladesh</v>
      </c>
      <c r="B118" s="111"/>
      <c r="C118" s="49" t="s">
        <v>70</v>
      </c>
      <c r="D118" s="53"/>
      <c r="E118" s="141" t="s">
        <v>92</v>
      </c>
      <c r="F118" s="189" t="s">
        <v>93</v>
      </c>
      <c r="G118" s="189"/>
      <c r="H118" s="76">
        <f>+C127</f>
        <v>714.90202999268479</v>
      </c>
      <c r="I118" s="77">
        <v>3</v>
      </c>
      <c r="J118" s="77">
        <f t="shared" ref="J118:J123" si="7">+$H$85*I118%</f>
        <v>60.030359144111195</v>
      </c>
      <c r="L118" s="78" t="s">
        <v>87</v>
      </c>
    </row>
    <row r="119" spans="1:12">
      <c r="A119" s="113"/>
      <c r="B119" s="114"/>
      <c r="C119" s="79" t="s">
        <v>197</v>
      </c>
      <c r="D119" s="57">
        <v>3005</v>
      </c>
      <c r="E119" s="141"/>
      <c r="F119" s="150" t="s">
        <v>94</v>
      </c>
      <c r="G119" s="150"/>
      <c r="H119" s="180" t="s">
        <v>74</v>
      </c>
      <c r="I119" s="66">
        <v>4</v>
      </c>
      <c r="J119" s="66">
        <f t="shared" si="7"/>
        <v>80.040478858814936</v>
      </c>
      <c r="L119" s="78" t="s">
        <v>87</v>
      </c>
    </row>
    <row r="120" spans="1:12">
      <c r="A120" s="113"/>
      <c r="B120" s="114"/>
      <c r="C120" s="79"/>
      <c r="D120" s="57"/>
      <c r="E120" s="141"/>
      <c r="F120" s="150" t="s">
        <v>95</v>
      </c>
      <c r="G120" s="150"/>
      <c r="H120" s="180"/>
      <c r="I120" s="66">
        <v>1</v>
      </c>
      <c r="J120" s="66">
        <f t="shared" si="7"/>
        <v>20.010119714703734</v>
      </c>
      <c r="L120" s="78" t="s">
        <v>87</v>
      </c>
    </row>
    <row r="121" spans="1:12">
      <c r="A121" s="113"/>
      <c r="B121" s="114"/>
      <c r="C121" s="79"/>
      <c r="D121" s="57"/>
      <c r="E121" s="141"/>
      <c r="F121" s="150" t="s">
        <v>57</v>
      </c>
      <c r="G121" s="150"/>
      <c r="H121" s="180"/>
      <c r="I121" s="66">
        <v>1</v>
      </c>
      <c r="J121" s="66">
        <f t="shared" si="7"/>
        <v>20.010119714703734</v>
      </c>
      <c r="L121" s="43" t="s">
        <v>87</v>
      </c>
    </row>
    <row r="122" spans="1:12">
      <c r="A122" s="113"/>
      <c r="B122" s="114"/>
      <c r="C122" s="79"/>
      <c r="D122" s="57"/>
      <c r="E122" s="141"/>
      <c r="F122" s="150" t="s">
        <v>55</v>
      </c>
      <c r="G122" s="150"/>
      <c r="H122" s="180"/>
      <c r="I122" s="66">
        <v>0.5</v>
      </c>
      <c r="J122" s="66">
        <f t="shared" si="7"/>
        <v>10.005059857351867</v>
      </c>
      <c r="L122" s="43" t="s">
        <v>87</v>
      </c>
    </row>
    <row r="123" spans="1:12">
      <c r="A123" s="113"/>
      <c r="B123" s="114"/>
      <c r="C123" s="79"/>
      <c r="D123" s="57"/>
      <c r="E123" s="141"/>
      <c r="F123" s="150" t="s">
        <v>56</v>
      </c>
      <c r="G123" s="150"/>
      <c r="H123" s="180"/>
      <c r="I123" s="66">
        <v>0.5</v>
      </c>
      <c r="J123" s="66">
        <f t="shared" si="7"/>
        <v>10.005059857351867</v>
      </c>
      <c r="L123" s="43" t="s">
        <v>87</v>
      </c>
    </row>
    <row r="124" spans="1:12" ht="15" customHeight="1">
      <c r="A124" s="79"/>
      <c r="B124" s="54"/>
      <c r="C124" s="166" t="s">
        <v>146</v>
      </c>
      <c r="D124" s="167"/>
      <c r="E124" s="141" t="s">
        <v>58</v>
      </c>
      <c r="F124" s="137" t="s">
        <v>59</v>
      </c>
      <c r="G124" s="138"/>
      <c r="H124" s="180"/>
      <c r="I124" s="66">
        <v>5</v>
      </c>
      <c r="J124" s="66">
        <f t="shared" ref="J124:J144" si="8">+$H$85*I124%</f>
        <v>100.05059857351867</v>
      </c>
    </row>
    <row r="125" spans="1:12">
      <c r="A125" s="79"/>
      <c r="B125" s="54"/>
      <c r="C125" s="142">
        <f>SUM(D119:D122)</f>
        <v>3005</v>
      </c>
      <c r="D125" s="143"/>
      <c r="E125" s="141"/>
      <c r="F125" s="137" t="s">
        <v>88</v>
      </c>
      <c r="G125" s="138"/>
      <c r="H125" s="180"/>
      <c r="I125" s="66">
        <v>60</v>
      </c>
      <c r="J125" s="66">
        <f t="shared" si="8"/>
        <v>1200.6071828822239</v>
      </c>
    </row>
    <row r="126" spans="1:12">
      <c r="A126" s="79"/>
      <c r="B126" s="54"/>
      <c r="C126" s="139" t="s">
        <v>145</v>
      </c>
      <c r="D126" s="140"/>
      <c r="E126" s="141"/>
      <c r="F126" s="137" t="s">
        <v>60</v>
      </c>
      <c r="G126" s="138"/>
      <c r="H126" s="180"/>
      <c r="I126" s="66">
        <v>14</v>
      </c>
      <c r="J126" s="66">
        <f t="shared" si="8"/>
        <v>280.14167600585228</v>
      </c>
      <c r="L126" s="43" t="s">
        <v>87</v>
      </c>
    </row>
    <row r="127" spans="1:12">
      <c r="A127" s="79"/>
      <c r="B127" s="54"/>
      <c r="C127" s="80">
        <f>C125/1.0936*1.46*0.1782</f>
        <v>714.90202999268479</v>
      </c>
      <c r="D127" s="57" t="s">
        <v>74</v>
      </c>
      <c r="E127" s="141"/>
      <c r="F127" s="137" t="s">
        <v>96</v>
      </c>
      <c r="G127" s="138"/>
      <c r="H127" s="180"/>
      <c r="I127" s="66">
        <v>0.5</v>
      </c>
      <c r="J127" s="66">
        <f t="shared" si="8"/>
        <v>10.005059857351867</v>
      </c>
      <c r="L127" s="43" t="s">
        <v>87</v>
      </c>
    </row>
    <row r="128" spans="1:12">
      <c r="A128" s="79"/>
      <c r="B128" s="54"/>
      <c r="C128" s="79"/>
      <c r="D128" s="57"/>
      <c r="E128" s="141"/>
      <c r="F128" s="137" t="s">
        <v>61</v>
      </c>
      <c r="G128" s="138"/>
      <c r="H128" s="180"/>
      <c r="I128" s="66">
        <v>0.5</v>
      </c>
      <c r="J128" s="66">
        <f t="shared" si="8"/>
        <v>10.005059857351867</v>
      </c>
      <c r="L128" s="43" t="s">
        <v>87</v>
      </c>
    </row>
    <row r="129" spans="1:12">
      <c r="A129" s="79"/>
      <c r="B129" s="54"/>
      <c r="C129" s="79"/>
      <c r="D129" s="57"/>
      <c r="E129" s="141"/>
      <c r="F129" s="137" t="s">
        <v>97</v>
      </c>
      <c r="G129" s="138"/>
      <c r="H129" s="180"/>
      <c r="I129" s="66">
        <v>1</v>
      </c>
      <c r="J129" s="66">
        <f t="shared" si="8"/>
        <v>20.010119714703734</v>
      </c>
      <c r="L129" s="43" t="s">
        <v>87</v>
      </c>
    </row>
    <row r="130" spans="1:12">
      <c r="A130" s="79"/>
      <c r="B130" s="54"/>
      <c r="C130" s="79"/>
      <c r="D130" s="57"/>
      <c r="E130" s="141"/>
      <c r="F130" s="137" t="s">
        <v>62</v>
      </c>
      <c r="G130" s="138"/>
      <c r="H130" s="180"/>
      <c r="I130" s="66">
        <v>0.5</v>
      </c>
      <c r="J130" s="66">
        <f t="shared" si="8"/>
        <v>10.005059857351867</v>
      </c>
      <c r="L130" s="43" t="s">
        <v>87</v>
      </c>
    </row>
    <row r="131" spans="1:12">
      <c r="A131" s="79"/>
      <c r="B131" s="54"/>
      <c r="C131" s="79"/>
      <c r="D131" s="57"/>
      <c r="E131" s="141" t="s">
        <v>63</v>
      </c>
      <c r="F131" s="137" t="s">
        <v>98</v>
      </c>
      <c r="G131" s="138"/>
      <c r="H131" s="180"/>
      <c r="I131" s="66">
        <v>8</v>
      </c>
      <c r="J131" s="66">
        <f t="shared" si="8"/>
        <v>160.08095771762987</v>
      </c>
      <c r="L131" s="43" t="s">
        <v>87</v>
      </c>
    </row>
    <row r="132" spans="1:12">
      <c r="A132" s="79"/>
      <c r="B132" s="54"/>
      <c r="C132" s="79"/>
      <c r="D132" s="57"/>
      <c r="E132" s="141"/>
      <c r="F132" s="137" t="s">
        <v>99</v>
      </c>
      <c r="G132" s="138"/>
      <c r="H132" s="180"/>
      <c r="I132" s="66">
        <v>0.5</v>
      </c>
      <c r="J132" s="66">
        <f t="shared" si="8"/>
        <v>10.005059857351867</v>
      </c>
      <c r="L132" s="43" t="s">
        <v>87</v>
      </c>
    </row>
    <row r="133" spans="1:12">
      <c r="A133" s="79"/>
      <c r="B133" s="54"/>
      <c r="C133" s="79"/>
      <c r="D133" s="57"/>
      <c r="E133" s="141"/>
      <c r="F133" s="137" t="s">
        <v>100</v>
      </c>
      <c r="G133" s="138"/>
      <c r="H133" s="180"/>
      <c r="I133" s="66">
        <v>1.5</v>
      </c>
      <c r="J133" s="66">
        <f t="shared" si="8"/>
        <v>30.015179572055597</v>
      </c>
      <c r="L133" s="43" t="s">
        <v>87</v>
      </c>
    </row>
    <row r="134" spans="1:12">
      <c r="A134" s="79"/>
      <c r="B134" s="54"/>
      <c r="C134" s="79"/>
      <c r="D134" s="57"/>
      <c r="E134" s="141"/>
      <c r="F134" s="137" t="s">
        <v>101</v>
      </c>
      <c r="G134" s="138"/>
      <c r="H134" s="180"/>
      <c r="I134" s="66">
        <v>1.25</v>
      </c>
      <c r="J134" s="66">
        <f t="shared" si="8"/>
        <v>25.012649643379667</v>
      </c>
      <c r="L134" s="43" t="s">
        <v>87</v>
      </c>
    </row>
    <row r="135" spans="1:12">
      <c r="A135" s="79"/>
      <c r="B135" s="54"/>
      <c r="C135" s="79"/>
      <c r="D135" s="57"/>
      <c r="E135" s="141" t="s">
        <v>64</v>
      </c>
      <c r="F135" s="137" t="s">
        <v>65</v>
      </c>
      <c r="G135" s="138"/>
      <c r="H135" s="180"/>
      <c r="I135" s="66">
        <v>0.4</v>
      </c>
      <c r="J135" s="66">
        <f t="shared" si="8"/>
        <v>8.0040478858814925</v>
      </c>
      <c r="L135" s="43" t="s">
        <v>87</v>
      </c>
    </row>
    <row r="136" spans="1:12">
      <c r="A136" s="79"/>
      <c r="B136" s="54"/>
      <c r="C136" s="79"/>
      <c r="D136" s="57"/>
      <c r="E136" s="141"/>
      <c r="F136" s="137" t="s">
        <v>66</v>
      </c>
      <c r="G136" s="138"/>
      <c r="H136" s="180"/>
      <c r="I136" s="66">
        <v>0.4</v>
      </c>
      <c r="J136" s="66">
        <f t="shared" si="8"/>
        <v>8.0040478858814925</v>
      </c>
      <c r="L136" s="43" t="s">
        <v>87</v>
      </c>
    </row>
    <row r="137" spans="1:12">
      <c r="A137" s="79"/>
      <c r="B137" s="54"/>
      <c r="C137" s="79"/>
      <c r="D137" s="57"/>
      <c r="E137" s="141"/>
      <c r="F137" s="137" t="s">
        <v>55</v>
      </c>
      <c r="G137" s="138"/>
      <c r="H137" s="180"/>
      <c r="I137" s="66">
        <v>0.16</v>
      </c>
      <c r="J137" s="66">
        <f t="shared" si="8"/>
        <v>3.2016191543525974</v>
      </c>
      <c r="L137" s="43" t="s">
        <v>87</v>
      </c>
    </row>
    <row r="138" spans="1:12">
      <c r="A138" s="79"/>
      <c r="B138" s="54"/>
      <c r="C138" s="79"/>
      <c r="D138" s="57"/>
      <c r="E138" s="141" t="s">
        <v>102</v>
      </c>
      <c r="F138" s="137" t="s">
        <v>93</v>
      </c>
      <c r="G138" s="138"/>
      <c r="H138" s="180"/>
      <c r="I138" s="66">
        <v>15</v>
      </c>
      <c r="J138" s="66">
        <f t="shared" si="8"/>
        <v>300.15179572055598</v>
      </c>
      <c r="L138" s="43" t="s">
        <v>87</v>
      </c>
    </row>
    <row r="139" spans="1:12">
      <c r="A139" s="79"/>
      <c r="B139" s="54"/>
      <c r="C139" s="79"/>
      <c r="D139" s="57"/>
      <c r="E139" s="141"/>
      <c r="F139" s="137" t="s">
        <v>66</v>
      </c>
      <c r="G139" s="138"/>
      <c r="H139" s="180"/>
      <c r="I139" s="66">
        <v>0.4</v>
      </c>
      <c r="J139" s="66">
        <f t="shared" si="8"/>
        <v>8.0040478858814925</v>
      </c>
      <c r="L139" s="43" t="s">
        <v>87</v>
      </c>
    </row>
    <row r="140" spans="1:12">
      <c r="A140" s="79"/>
      <c r="B140" s="54"/>
      <c r="C140" s="79"/>
      <c r="D140" s="57"/>
      <c r="E140" s="141"/>
      <c r="F140" s="137" t="s">
        <v>56</v>
      </c>
      <c r="G140" s="138"/>
      <c r="H140" s="180"/>
      <c r="I140" s="66">
        <v>0.4</v>
      </c>
      <c r="J140" s="66">
        <f t="shared" si="8"/>
        <v>8.0040478858814925</v>
      </c>
      <c r="L140" s="43" t="s">
        <v>87</v>
      </c>
    </row>
    <row r="141" spans="1:12">
      <c r="A141" s="79"/>
      <c r="B141" s="54"/>
      <c r="C141" s="79"/>
      <c r="D141" s="57"/>
      <c r="E141" s="141"/>
      <c r="F141" s="137" t="s">
        <v>68</v>
      </c>
      <c r="G141" s="138"/>
      <c r="H141" s="180"/>
      <c r="I141" s="66">
        <v>0.5</v>
      </c>
      <c r="J141" s="66">
        <f t="shared" si="8"/>
        <v>10.005059857351867</v>
      </c>
      <c r="L141" s="43" t="s">
        <v>87</v>
      </c>
    </row>
    <row r="142" spans="1:12">
      <c r="A142" s="79"/>
      <c r="B142" s="54"/>
      <c r="C142" s="79"/>
      <c r="D142" s="57"/>
      <c r="E142" s="141" t="s">
        <v>69</v>
      </c>
      <c r="F142" s="137" t="s">
        <v>103</v>
      </c>
      <c r="G142" s="138"/>
      <c r="H142" s="180"/>
      <c r="I142" s="66">
        <v>0.5</v>
      </c>
      <c r="J142" s="66">
        <f t="shared" si="8"/>
        <v>10.005059857351867</v>
      </c>
      <c r="L142" s="43" t="s">
        <v>87</v>
      </c>
    </row>
    <row r="143" spans="1:12">
      <c r="A143" s="79"/>
      <c r="B143" s="54"/>
      <c r="C143" s="79"/>
      <c r="D143" s="57"/>
      <c r="E143" s="141"/>
      <c r="F143" s="137" t="s">
        <v>104</v>
      </c>
      <c r="G143" s="138"/>
      <c r="H143" s="180"/>
      <c r="I143" s="66">
        <v>0.6</v>
      </c>
      <c r="J143" s="66">
        <f t="shared" si="8"/>
        <v>12.00607182882224</v>
      </c>
      <c r="L143" s="43" t="s">
        <v>87</v>
      </c>
    </row>
    <row r="144" spans="1:12">
      <c r="A144" s="81"/>
      <c r="B144" s="63"/>
      <c r="C144" s="81"/>
      <c r="D144" s="64"/>
      <c r="E144" s="141"/>
      <c r="F144" s="137" t="s">
        <v>56</v>
      </c>
      <c r="G144" s="138"/>
      <c r="H144" s="181"/>
      <c r="I144" s="82">
        <v>3.5000000000000003E-2</v>
      </c>
      <c r="J144" s="66">
        <f t="shared" si="8"/>
        <v>0.70035419001463073</v>
      </c>
      <c r="L144" s="43" t="s">
        <v>87</v>
      </c>
    </row>
    <row r="145" spans="1:12" ht="49.5">
      <c r="A145" s="109" t="s">
        <v>49</v>
      </c>
      <c r="B145" s="109"/>
      <c r="C145" s="109" t="s">
        <v>75</v>
      </c>
      <c r="D145" s="109"/>
      <c r="E145" s="69" t="s">
        <v>50</v>
      </c>
      <c r="F145" s="108" t="s">
        <v>51</v>
      </c>
      <c r="G145" s="108"/>
      <c r="H145" s="69" t="s">
        <v>52</v>
      </c>
      <c r="I145" s="69" t="s">
        <v>53</v>
      </c>
      <c r="J145" s="69" t="s">
        <v>54</v>
      </c>
    </row>
    <row r="146" spans="1:12" ht="16.5" customHeight="1">
      <c r="A146" s="160" t="str">
        <f>+B74</f>
        <v>Pioneer Casual Wear Ltd, Zamgara, Earpur Union, Ashulia</v>
      </c>
      <c r="B146" s="161"/>
      <c r="C146" s="49" t="s">
        <v>70</v>
      </c>
      <c r="D146" s="53"/>
      <c r="E146" s="141" t="s">
        <v>92</v>
      </c>
      <c r="F146" s="189" t="s">
        <v>93</v>
      </c>
      <c r="G146" s="189"/>
      <c r="H146" s="76">
        <f>+C155</f>
        <v>487.70354791514262</v>
      </c>
      <c r="I146" s="77">
        <v>3</v>
      </c>
      <c r="J146" s="77">
        <f t="shared" ref="J146:J151" si="9">+$H$85*I146%</f>
        <v>60.030359144111195</v>
      </c>
      <c r="L146" s="43" t="s">
        <v>87</v>
      </c>
    </row>
    <row r="147" spans="1:12">
      <c r="A147" s="162"/>
      <c r="B147" s="163"/>
      <c r="C147" s="79" t="s">
        <v>198</v>
      </c>
      <c r="D147" s="57">
        <v>2050</v>
      </c>
      <c r="E147" s="141"/>
      <c r="F147" s="150" t="s">
        <v>94</v>
      </c>
      <c r="G147" s="150"/>
      <c r="H147" s="180" t="s">
        <v>74</v>
      </c>
      <c r="I147" s="66">
        <v>4</v>
      </c>
      <c r="J147" s="66">
        <f t="shared" si="9"/>
        <v>80.040478858814936</v>
      </c>
      <c r="L147" s="43" t="s">
        <v>87</v>
      </c>
    </row>
    <row r="148" spans="1:12">
      <c r="A148" s="162"/>
      <c r="B148" s="163"/>
      <c r="C148" s="79"/>
      <c r="D148" s="57"/>
      <c r="E148" s="141"/>
      <c r="F148" s="150" t="s">
        <v>95</v>
      </c>
      <c r="G148" s="150"/>
      <c r="H148" s="180"/>
      <c r="I148" s="66">
        <v>1</v>
      </c>
      <c r="J148" s="66">
        <f t="shared" si="9"/>
        <v>20.010119714703734</v>
      </c>
      <c r="L148" s="43" t="s">
        <v>87</v>
      </c>
    </row>
    <row r="149" spans="1:12">
      <c r="A149" s="162"/>
      <c r="B149" s="163"/>
      <c r="C149" s="79"/>
      <c r="D149" s="57"/>
      <c r="E149" s="141"/>
      <c r="F149" s="150" t="s">
        <v>57</v>
      </c>
      <c r="G149" s="150"/>
      <c r="H149" s="180"/>
      <c r="I149" s="66">
        <v>1</v>
      </c>
      <c r="J149" s="66">
        <f t="shared" si="9"/>
        <v>20.010119714703734</v>
      </c>
      <c r="L149" s="43" t="s">
        <v>87</v>
      </c>
    </row>
    <row r="150" spans="1:12">
      <c r="A150" s="162"/>
      <c r="B150" s="163"/>
      <c r="C150" s="79"/>
      <c r="D150" s="57"/>
      <c r="E150" s="141"/>
      <c r="F150" s="150" t="s">
        <v>55</v>
      </c>
      <c r="G150" s="150"/>
      <c r="H150" s="180"/>
      <c r="I150" s="66">
        <v>0.5</v>
      </c>
      <c r="J150" s="66">
        <f t="shared" si="9"/>
        <v>10.005059857351867</v>
      </c>
      <c r="L150" s="43" t="s">
        <v>87</v>
      </c>
    </row>
    <row r="151" spans="1:12">
      <c r="A151" s="162"/>
      <c r="B151" s="163"/>
      <c r="C151" s="79"/>
      <c r="D151" s="57"/>
      <c r="E151" s="141"/>
      <c r="F151" s="150" t="s">
        <v>56</v>
      </c>
      <c r="G151" s="150"/>
      <c r="H151" s="180"/>
      <c r="I151" s="66">
        <v>0.5</v>
      </c>
      <c r="J151" s="66">
        <f t="shared" si="9"/>
        <v>10.005059857351867</v>
      </c>
      <c r="L151" s="43" t="s">
        <v>87</v>
      </c>
    </row>
    <row r="152" spans="1:12" ht="15" customHeight="1">
      <c r="A152" s="79"/>
      <c r="B152" s="54"/>
      <c r="C152" s="166" t="s">
        <v>146</v>
      </c>
      <c r="D152" s="167"/>
      <c r="E152" s="141" t="s">
        <v>58</v>
      </c>
      <c r="F152" s="137" t="s">
        <v>59</v>
      </c>
      <c r="G152" s="138"/>
      <c r="H152" s="180"/>
      <c r="I152" s="66">
        <v>5</v>
      </c>
      <c r="J152" s="66">
        <f t="shared" ref="J152:J172" si="10">+$H$85*I152%</f>
        <v>100.05059857351867</v>
      </c>
    </row>
    <row r="153" spans="1:12">
      <c r="A153" s="79"/>
      <c r="B153" s="54"/>
      <c r="C153" s="142">
        <f>SUM(D147:D150)</f>
        <v>2050</v>
      </c>
      <c r="D153" s="143"/>
      <c r="E153" s="141"/>
      <c r="F153" s="137" t="s">
        <v>88</v>
      </c>
      <c r="G153" s="138"/>
      <c r="H153" s="180"/>
      <c r="I153" s="66">
        <v>60</v>
      </c>
      <c r="J153" s="66">
        <f t="shared" si="10"/>
        <v>1200.6071828822239</v>
      </c>
    </row>
    <row r="154" spans="1:12">
      <c r="A154" s="79"/>
      <c r="B154" s="54"/>
      <c r="C154" s="139" t="s">
        <v>145</v>
      </c>
      <c r="D154" s="140"/>
      <c r="E154" s="141"/>
      <c r="F154" s="137" t="s">
        <v>60</v>
      </c>
      <c r="G154" s="138"/>
      <c r="H154" s="180"/>
      <c r="I154" s="66">
        <v>14</v>
      </c>
      <c r="J154" s="66">
        <f t="shared" si="10"/>
        <v>280.14167600585228</v>
      </c>
      <c r="L154" s="43" t="s">
        <v>87</v>
      </c>
    </row>
    <row r="155" spans="1:12">
      <c r="A155" s="79"/>
      <c r="B155" s="54"/>
      <c r="C155" s="80">
        <f>C153/1.0936*1.46*0.1782</f>
        <v>487.70354791514262</v>
      </c>
      <c r="D155" s="57" t="s">
        <v>74</v>
      </c>
      <c r="E155" s="141"/>
      <c r="F155" s="137" t="s">
        <v>96</v>
      </c>
      <c r="G155" s="138"/>
      <c r="H155" s="180"/>
      <c r="I155" s="66">
        <v>0.5</v>
      </c>
      <c r="J155" s="66">
        <f t="shared" si="10"/>
        <v>10.005059857351867</v>
      </c>
      <c r="L155" s="43" t="s">
        <v>87</v>
      </c>
    </row>
    <row r="156" spans="1:12">
      <c r="A156" s="79"/>
      <c r="B156" s="54"/>
      <c r="C156" s="79"/>
      <c r="D156" s="57"/>
      <c r="E156" s="141"/>
      <c r="F156" s="137" t="s">
        <v>61</v>
      </c>
      <c r="G156" s="138"/>
      <c r="H156" s="180"/>
      <c r="I156" s="66">
        <v>0.5</v>
      </c>
      <c r="J156" s="66">
        <f t="shared" si="10"/>
        <v>10.005059857351867</v>
      </c>
      <c r="L156" s="43" t="s">
        <v>87</v>
      </c>
    </row>
    <row r="157" spans="1:12">
      <c r="A157" s="79"/>
      <c r="B157" s="54"/>
      <c r="C157" s="79"/>
      <c r="D157" s="57"/>
      <c r="E157" s="141"/>
      <c r="F157" s="137" t="s">
        <v>97</v>
      </c>
      <c r="G157" s="138"/>
      <c r="H157" s="180"/>
      <c r="I157" s="66">
        <v>1</v>
      </c>
      <c r="J157" s="66">
        <f t="shared" si="10"/>
        <v>20.010119714703734</v>
      </c>
      <c r="L157" s="43" t="s">
        <v>87</v>
      </c>
    </row>
    <row r="158" spans="1:12">
      <c r="A158" s="79"/>
      <c r="B158" s="54"/>
      <c r="C158" s="79"/>
      <c r="D158" s="57"/>
      <c r="E158" s="141"/>
      <c r="F158" s="137" t="s">
        <v>62</v>
      </c>
      <c r="G158" s="138"/>
      <c r="H158" s="180"/>
      <c r="I158" s="66">
        <v>0.5</v>
      </c>
      <c r="J158" s="66">
        <f t="shared" si="10"/>
        <v>10.005059857351867</v>
      </c>
      <c r="L158" s="43" t="s">
        <v>87</v>
      </c>
    </row>
    <row r="159" spans="1:12">
      <c r="A159" s="79"/>
      <c r="B159" s="54"/>
      <c r="C159" s="79"/>
      <c r="D159" s="57"/>
      <c r="E159" s="141" t="s">
        <v>63</v>
      </c>
      <c r="F159" s="137" t="s">
        <v>98</v>
      </c>
      <c r="G159" s="138"/>
      <c r="H159" s="180"/>
      <c r="I159" s="66">
        <v>8</v>
      </c>
      <c r="J159" s="66">
        <f t="shared" si="10"/>
        <v>160.08095771762987</v>
      </c>
      <c r="L159" s="43" t="s">
        <v>87</v>
      </c>
    </row>
    <row r="160" spans="1:12">
      <c r="A160" s="79"/>
      <c r="B160" s="54"/>
      <c r="C160" s="79"/>
      <c r="D160" s="57"/>
      <c r="E160" s="141"/>
      <c r="F160" s="137" t="s">
        <v>99</v>
      </c>
      <c r="G160" s="138"/>
      <c r="H160" s="180"/>
      <c r="I160" s="66">
        <v>0.5</v>
      </c>
      <c r="J160" s="66">
        <f t="shared" si="10"/>
        <v>10.005059857351867</v>
      </c>
      <c r="L160" s="43" t="s">
        <v>87</v>
      </c>
    </row>
    <row r="161" spans="1:12">
      <c r="A161" s="79"/>
      <c r="B161" s="54"/>
      <c r="C161" s="79"/>
      <c r="D161" s="57"/>
      <c r="E161" s="141"/>
      <c r="F161" s="137" t="s">
        <v>100</v>
      </c>
      <c r="G161" s="138"/>
      <c r="H161" s="180"/>
      <c r="I161" s="66">
        <v>1.5</v>
      </c>
      <c r="J161" s="66">
        <f t="shared" si="10"/>
        <v>30.015179572055597</v>
      </c>
      <c r="L161" s="43" t="s">
        <v>87</v>
      </c>
    </row>
    <row r="162" spans="1:12">
      <c r="A162" s="79"/>
      <c r="B162" s="54"/>
      <c r="C162" s="79"/>
      <c r="D162" s="57"/>
      <c r="E162" s="141"/>
      <c r="F162" s="137" t="s">
        <v>101</v>
      </c>
      <c r="G162" s="138"/>
      <c r="H162" s="180"/>
      <c r="I162" s="66">
        <v>1.25</v>
      </c>
      <c r="J162" s="66">
        <f t="shared" si="10"/>
        <v>25.012649643379667</v>
      </c>
      <c r="L162" s="43" t="s">
        <v>87</v>
      </c>
    </row>
    <row r="163" spans="1:12">
      <c r="A163" s="79"/>
      <c r="B163" s="54"/>
      <c r="C163" s="79"/>
      <c r="D163" s="57"/>
      <c r="E163" s="141" t="s">
        <v>64</v>
      </c>
      <c r="F163" s="137" t="s">
        <v>65</v>
      </c>
      <c r="G163" s="138"/>
      <c r="H163" s="180"/>
      <c r="I163" s="66">
        <v>0.4</v>
      </c>
      <c r="J163" s="66">
        <f t="shared" si="10"/>
        <v>8.0040478858814925</v>
      </c>
      <c r="L163" s="43" t="s">
        <v>87</v>
      </c>
    </row>
    <row r="164" spans="1:12">
      <c r="A164" s="79"/>
      <c r="B164" s="54"/>
      <c r="C164" s="79"/>
      <c r="D164" s="57"/>
      <c r="E164" s="141"/>
      <c r="F164" s="137" t="s">
        <v>66</v>
      </c>
      <c r="G164" s="138"/>
      <c r="H164" s="180"/>
      <c r="I164" s="66">
        <v>0.4</v>
      </c>
      <c r="J164" s="66">
        <f t="shared" si="10"/>
        <v>8.0040478858814925</v>
      </c>
      <c r="L164" s="43" t="s">
        <v>87</v>
      </c>
    </row>
    <row r="165" spans="1:12">
      <c r="A165" s="79"/>
      <c r="B165" s="54"/>
      <c r="C165" s="79"/>
      <c r="D165" s="57"/>
      <c r="E165" s="141"/>
      <c r="F165" s="137" t="s">
        <v>55</v>
      </c>
      <c r="G165" s="138"/>
      <c r="H165" s="180"/>
      <c r="I165" s="66">
        <v>0.16</v>
      </c>
      <c r="J165" s="66">
        <f t="shared" si="10"/>
        <v>3.2016191543525974</v>
      </c>
      <c r="L165" s="43" t="s">
        <v>87</v>
      </c>
    </row>
    <row r="166" spans="1:12">
      <c r="A166" s="79"/>
      <c r="B166" s="54"/>
      <c r="C166" s="79"/>
      <c r="D166" s="57"/>
      <c r="E166" s="141" t="s">
        <v>102</v>
      </c>
      <c r="F166" s="137" t="s">
        <v>93</v>
      </c>
      <c r="G166" s="138"/>
      <c r="H166" s="180"/>
      <c r="I166" s="66">
        <v>15</v>
      </c>
      <c r="J166" s="66">
        <f t="shared" si="10"/>
        <v>300.15179572055598</v>
      </c>
      <c r="L166" s="43" t="s">
        <v>87</v>
      </c>
    </row>
    <row r="167" spans="1:12">
      <c r="A167" s="79"/>
      <c r="B167" s="54"/>
      <c r="C167" s="79"/>
      <c r="D167" s="57"/>
      <c r="E167" s="141"/>
      <c r="F167" s="137" t="s">
        <v>66</v>
      </c>
      <c r="G167" s="138"/>
      <c r="H167" s="180"/>
      <c r="I167" s="66">
        <v>0.4</v>
      </c>
      <c r="J167" s="66">
        <f t="shared" si="10"/>
        <v>8.0040478858814925</v>
      </c>
      <c r="L167" s="43" t="s">
        <v>87</v>
      </c>
    </row>
    <row r="168" spans="1:12">
      <c r="A168" s="79"/>
      <c r="B168" s="54"/>
      <c r="C168" s="79"/>
      <c r="D168" s="57"/>
      <c r="E168" s="141"/>
      <c r="F168" s="137" t="s">
        <v>56</v>
      </c>
      <c r="G168" s="138"/>
      <c r="H168" s="180"/>
      <c r="I168" s="66">
        <v>0.4</v>
      </c>
      <c r="J168" s="66">
        <f t="shared" si="10"/>
        <v>8.0040478858814925</v>
      </c>
      <c r="L168" s="43" t="s">
        <v>87</v>
      </c>
    </row>
    <row r="169" spans="1:12">
      <c r="A169" s="79"/>
      <c r="B169" s="54"/>
      <c r="C169" s="79"/>
      <c r="D169" s="57"/>
      <c r="E169" s="141"/>
      <c r="F169" s="137" t="s">
        <v>68</v>
      </c>
      <c r="G169" s="138"/>
      <c r="H169" s="180"/>
      <c r="I169" s="66">
        <v>0.5</v>
      </c>
      <c r="J169" s="66">
        <f t="shared" si="10"/>
        <v>10.005059857351867</v>
      </c>
      <c r="L169" s="43" t="s">
        <v>87</v>
      </c>
    </row>
    <row r="170" spans="1:12">
      <c r="A170" s="79"/>
      <c r="B170" s="54"/>
      <c r="C170" s="79"/>
      <c r="D170" s="57"/>
      <c r="E170" s="141" t="s">
        <v>69</v>
      </c>
      <c r="F170" s="137" t="s">
        <v>103</v>
      </c>
      <c r="G170" s="138"/>
      <c r="H170" s="180"/>
      <c r="I170" s="66">
        <v>0.5</v>
      </c>
      <c r="J170" s="66">
        <f t="shared" si="10"/>
        <v>10.005059857351867</v>
      </c>
      <c r="L170" s="43" t="s">
        <v>87</v>
      </c>
    </row>
    <row r="171" spans="1:12">
      <c r="A171" s="79"/>
      <c r="B171" s="54"/>
      <c r="C171" s="79"/>
      <c r="D171" s="57"/>
      <c r="E171" s="141"/>
      <c r="F171" s="137" t="s">
        <v>104</v>
      </c>
      <c r="G171" s="138"/>
      <c r="H171" s="180"/>
      <c r="I171" s="66">
        <v>0.6</v>
      </c>
      <c r="J171" s="66">
        <f t="shared" si="10"/>
        <v>12.00607182882224</v>
      </c>
      <c r="L171" s="43" t="s">
        <v>87</v>
      </c>
    </row>
    <row r="172" spans="1:12">
      <c r="A172" s="81"/>
      <c r="B172" s="63"/>
      <c r="C172" s="81"/>
      <c r="D172" s="64"/>
      <c r="E172" s="141"/>
      <c r="F172" s="137" t="s">
        <v>56</v>
      </c>
      <c r="G172" s="138"/>
      <c r="H172" s="181"/>
      <c r="I172" s="82">
        <v>3.5000000000000003E-2</v>
      </c>
      <c r="J172" s="66">
        <f t="shared" si="10"/>
        <v>0.70035419001463073</v>
      </c>
      <c r="L172" s="43" t="s">
        <v>87</v>
      </c>
    </row>
    <row r="173" spans="1:12" ht="49.5">
      <c r="A173" s="109" t="s">
        <v>49</v>
      </c>
      <c r="B173" s="109"/>
      <c r="C173" s="109" t="s">
        <v>75</v>
      </c>
      <c r="D173" s="109"/>
      <c r="E173" s="69" t="s">
        <v>50</v>
      </c>
      <c r="F173" s="108" t="s">
        <v>51</v>
      </c>
      <c r="G173" s="108"/>
      <c r="H173" s="69" t="s">
        <v>52</v>
      </c>
      <c r="I173" s="69" t="s">
        <v>53</v>
      </c>
      <c r="J173" s="69" t="s">
        <v>54</v>
      </c>
    </row>
    <row r="174" spans="1:12" ht="16.5" customHeight="1">
      <c r="A174" s="160" t="str">
        <f>+B77</f>
        <v>Aman Garments &amp; Designs Ltd, Nazimnagar, Hemayetpur, Savar, Dhaka</v>
      </c>
      <c r="B174" s="161"/>
      <c r="C174" s="49" t="s">
        <v>70</v>
      </c>
      <c r="D174" s="53"/>
      <c r="E174" s="141" t="s">
        <v>92</v>
      </c>
      <c r="F174" s="189" t="s">
        <v>93</v>
      </c>
      <c r="G174" s="189"/>
      <c r="H174" s="76">
        <f>+C183</f>
        <v>1798.5555230431605</v>
      </c>
      <c r="I174" s="77">
        <v>3</v>
      </c>
      <c r="J174" s="77">
        <f t="shared" ref="J174:J179" si="11">+$H$85*I174%</f>
        <v>60.030359144111195</v>
      </c>
      <c r="L174" s="43" t="s">
        <v>87</v>
      </c>
    </row>
    <row r="175" spans="1:12">
      <c r="A175" s="162"/>
      <c r="B175" s="163"/>
      <c r="C175" s="79" t="s">
        <v>199</v>
      </c>
      <c r="D175" s="57">
        <v>7560</v>
      </c>
      <c r="E175" s="141"/>
      <c r="F175" s="150" t="s">
        <v>94</v>
      </c>
      <c r="G175" s="150"/>
      <c r="H175" s="180" t="s">
        <v>74</v>
      </c>
      <c r="I175" s="66">
        <v>4</v>
      </c>
      <c r="J175" s="66">
        <f t="shared" si="11"/>
        <v>80.040478858814936</v>
      </c>
      <c r="L175" s="43" t="s">
        <v>87</v>
      </c>
    </row>
    <row r="176" spans="1:12">
      <c r="A176" s="162"/>
      <c r="B176" s="163"/>
      <c r="C176" s="79"/>
      <c r="D176" s="57"/>
      <c r="E176" s="141"/>
      <c r="F176" s="150" t="s">
        <v>95</v>
      </c>
      <c r="G176" s="150"/>
      <c r="H176" s="180"/>
      <c r="I176" s="66">
        <v>1</v>
      </c>
      <c r="J176" s="66">
        <f t="shared" si="11"/>
        <v>20.010119714703734</v>
      </c>
      <c r="L176" s="43" t="s">
        <v>87</v>
      </c>
    </row>
    <row r="177" spans="1:12">
      <c r="A177" s="162"/>
      <c r="B177" s="163"/>
      <c r="C177" s="79"/>
      <c r="D177" s="57"/>
      <c r="E177" s="141"/>
      <c r="F177" s="150" t="s">
        <v>57</v>
      </c>
      <c r="G177" s="150"/>
      <c r="H177" s="180"/>
      <c r="I177" s="66">
        <v>1</v>
      </c>
      <c r="J177" s="66">
        <f t="shared" si="11"/>
        <v>20.010119714703734</v>
      </c>
      <c r="L177" s="43" t="s">
        <v>87</v>
      </c>
    </row>
    <row r="178" spans="1:12">
      <c r="A178" s="162"/>
      <c r="B178" s="163"/>
      <c r="C178" s="79"/>
      <c r="D178" s="57"/>
      <c r="E178" s="141"/>
      <c r="F178" s="150" t="s">
        <v>55</v>
      </c>
      <c r="G178" s="150"/>
      <c r="H178" s="180"/>
      <c r="I178" s="66">
        <v>0.5</v>
      </c>
      <c r="J178" s="66">
        <f t="shared" si="11"/>
        <v>10.005059857351867</v>
      </c>
      <c r="L178" s="43" t="s">
        <v>87</v>
      </c>
    </row>
    <row r="179" spans="1:12">
      <c r="A179" s="162"/>
      <c r="B179" s="163"/>
      <c r="C179" s="79"/>
      <c r="D179" s="57"/>
      <c r="E179" s="141"/>
      <c r="F179" s="150" t="s">
        <v>56</v>
      </c>
      <c r="G179" s="150"/>
      <c r="H179" s="180"/>
      <c r="I179" s="66">
        <v>0.5</v>
      </c>
      <c r="J179" s="66">
        <f t="shared" si="11"/>
        <v>10.005059857351867</v>
      </c>
      <c r="L179" s="43" t="s">
        <v>87</v>
      </c>
    </row>
    <row r="180" spans="1:12" ht="15" customHeight="1">
      <c r="A180" s="79"/>
      <c r="B180" s="54"/>
      <c r="C180" s="166" t="s">
        <v>146</v>
      </c>
      <c r="D180" s="167"/>
      <c r="E180" s="141" t="s">
        <v>58</v>
      </c>
      <c r="F180" s="137" t="s">
        <v>59</v>
      </c>
      <c r="G180" s="138"/>
      <c r="H180" s="180"/>
      <c r="I180" s="66">
        <v>5</v>
      </c>
      <c r="J180" s="66">
        <f t="shared" ref="J180:J200" si="12">+$H$85*I180%</f>
        <v>100.05059857351867</v>
      </c>
    </row>
    <row r="181" spans="1:12">
      <c r="A181" s="79"/>
      <c r="B181" s="54"/>
      <c r="C181" s="142">
        <f>SUM(D175:D178)</f>
        <v>7560</v>
      </c>
      <c r="D181" s="143"/>
      <c r="E181" s="141"/>
      <c r="F181" s="137" t="s">
        <v>88</v>
      </c>
      <c r="G181" s="138"/>
      <c r="H181" s="180"/>
      <c r="I181" s="66">
        <v>60</v>
      </c>
      <c r="J181" s="66">
        <f t="shared" si="12"/>
        <v>1200.6071828822239</v>
      </c>
    </row>
    <row r="182" spans="1:12">
      <c r="A182" s="79"/>
      <c r="B182" s="54"/>
      <c r="C182" s="139" t="s">
        <v>145</v>
      </c>
      <c r="D182" s="140"/>
      <c r="E182" s="141"/>
      <c r="F182" s="137" t="s">
        <v>60</v>
      </c>
      <c r="G182" s="138"/>
      <c r="H182" s="180"/>
      <c r="I182" s="66">
        <v>14</v>
      </c>
      <c r="J182" s="66">
        <f t="shared" si="12"/>
        <v>280.14167600585228</v>
      </c>
      <c r="L182" s="43" t="s">
        <v>87</v>
      </c>
    </row>
    <row r="183" spans="1:12">
      <c r="A183" s="79"/>
      <c r="B183" s="54"/>
      <c r="C183" s="80">
        <f>C181/1.0936*1.46*0.1782</f>
        <v>1798.5555230431605</v>
      </c>
      <c r="D183" s="57" t="s">
        <v>74</v>
      </c>
      <c r="E183" s="141"/>
      <c r="F183" s="137" t="s">
        <v>96</v>
      </c>
      <c r="G183" s="138"/>
      <c r="H183" s="180"/>
      <c r="I183" s="66">
        <v>0.5</v>
      </c>
      <c r="J183" s="66">
        <f t="shared" si="12"/>
        <v>10.005059857351867</v>
      </c>
      <c r="L183" s="43" t="s">
        <v>87</v>
      </c>
    </row>
    <row r="184" spans="1:12">
      <c r="A184" s="79"/>
      <c r="B184" s="54"/>
      <c r="C184" s="79"/>
      <c r="D184" s="57"/>
      <c r="E184" s="141"/>
      <c r="F184" s="137" t="s">
        <v>61</v>
      </c>
      <c r="G184" s="138"/>
      <c r="H184" s="180"/>
      <c r="I184" s="66">
        <v>0.5</v>
      </c>
      <c r="J184" s="66">
        <f t="shared" si="12"/>
        <v>10.005059857351867</v>
      </c>
      <c r="L184" s="43" t="s">
        <v>87</v>
      </c>
    </row>
    <row r="185" spans="1:12">
      <c r="A185" s="79"/>
      <c r="B185" s="54"/>
      <c r="C185" s="79"/>
      <c r="D185" s="57"/>
      <c r="E185" s="141"/>
      <c r="F185" s="137" t="s">
        <v>97</v>
      </c>
      <c r="G185" s="138"/>
      <c r="H185" s="180"/>
      <c r="I185" s="66">
        <v>1</v>
      </c>
      <c r="J185" s="66">
        <f t="shared" si="12"/>
        <v>20.010119714703734</v>
      </c>
      <c r="L185" s="43" t="s">
        <v>87</v>
      </c>
    </row>
    <row r="186" spans="1:12">
      <c r="A186" s="79"/>
      <c r="B186" s="54"/>
      <c r="C186" s="79"/>
      <c r="D186" s="57"/>
      <c r="E186" s="141"/>
      <c r="F186" s="137" t="s">
        <v>62</v>
      </c>
      <c r="G186" s="138"/>
      <c r="H186" s="180"/>
      <c r="I186" s="66">
        <v>0.5</v>
      </c>
      <c r="J186" s="66">
        <f t="shared" si="12"/>
        <v>10.005059857351867</v>
      </c>
      <c r="L186" s="43" t="s">
        <v>87</v>
      </c>
    </row>
    <row r="187" spans="1:12">
      <c r="A187" s="79"/>
      <c r="B187" s="54"/>
      <c r="C187" s="79"/>
      <c r="D187" s="57"/>
      <c r="E187" s="141" t="s">
        <v>63</v>
      </c>
      <c r="F187" s="137" t="s">
        <v>98</v>
      </c>
      <c r="G187" s="138"/>
      <c r="H187" s="180"/>
      <c r="I187" s="66">
        <v>8</v>
      </c>
      <c r="J187" s="66">
        <f t="shared" si="12"/>
        <v>160.08095771762987</v>
      </c>
      <c r="L187" s="43" t="s">
        <v>87</v>
      </c>
    </row>
    <row r="188" spans="1:12">
      <c r="A188" s="79"/>
      <c r="B188" s="54"/>
      <c r="C188" s="79"/>
      <c r="D188" s="57"/>
      <c r="E188" s="141"/>
      <c r="F188" s="137" t="s">
        <v>99</v>
      </c>
      <c r="G188" s="138"/>
      <c r="H188" s="180"/>
      <c r="I188" s="66">
        <v>0.5</v>
      </c>
      <c r="J188" s="66">
        <f t="shared" si="12"/>
        <v>10.005059857351867</v>
      </c>
      <c r="L188" s="43" t="s">
        <v>87</v>
      </c>
    </row>
    <row r="189" spans="1:12">
      <c r="A189" s="79"/>
      <c r="B189" s="54"/>
      <c r="C189" s="79"/>
      <c r="D189" s="57"/>
      <c r="E189" s="141"/>
      <c r="F189" s="137" t="s">
        <v>100</v>
      </c>
      <c r="G189" s="138"/>
      <c r="H189" s="180"/>
      <c r="I189" s="66">
        <v>1.5</v>
      </c>
      <c r="J189" s="66">
        <f t="shared" si="12"/>
        <v>30.015179572055597</v>
      </c>
      <c r="L189" s="43" t="s">
        <v>87</v>
      </c>
    </row>
    <row r="190" spans="1:12">
      <c r="A190" s="79"/>
      <c r="B190" s="54"/>
      <c r="C190" s="79"/>
      <c r="D190" s="57"/>
      <c r="E190" s="141"/>
      <c r="F190" s="137" t="s">
        <v>101</v>
      </c>
      <c r="G190" s="138"/>
      <c r="H190" s="180"/>
      <c r="I190" s="66">
        <v>1.25</v>
      </c>
      <c r="J190" s="66">
        <f t="shared" si="12"/>
        <v>25.012649643379667</v>
      </c>
      <c r="L190" s="43" t="s">
        <v>87</v>
      </c>
    </row>
    <row r="191" spans="1:12">
      <c r="A191" s="79"/>
      <c r="B191" s="54"/>
      <c r="C191" s="79"/>
      <c r="D191" s="57"/>
      <c r="E191" s="141" t="s">
        <v>64</v>
      </c>
      <c r="F191" s="137" t="s">
        <v>65</v>
      </c>
      <c r="G191" s="138"/>
      <c r="H191" s="180"/>
      <c r="I191" s="66">
        <v>0.4</v>
      </c>
      <c r="J191" s="66">
        <f t="shared" si="12"/>
        <v>8.0040478858814925</v>
      </c>
      <c r="L191" s="43" t="s">
        <v>87</v>
      </c>
    </row>
    <row r="192" spans="1:12">
      <c r="A192" s="79"/>
      <c r="B192" s="54"/>
      <c r="C192" s="79"/>
      <c r="D192" s="57"/>
      <c r="E192" s="141"/>
      <c r="F192" s="137" t="s">
        <v>66</v>
      </c>
      <c r="G192" s="138"/>
      <c r="H192" s="180"/>
      <c r="I192" s="66">
        <v>0.4</v>
      </c>
      <c r="J192" s="66">
        <f t="shared" si="12"/>
        <v>8.0040478858814925</v>
      </c>
      <c r="L192" s="43" t="s">
        <v>87</v>
      </c>
    </row>
    <row r="193" spans="1:12">
      <c r="A193" s="79"/>
      <c r="B193" s="54"/>
      <c r="C193" s="79"/>
      <c r="D193" s="57"/>
      <c r="E193" s="141"/>
      <c r="F193" s="137" t="s">
        <v>55</v>
      </c>
      <c r="G193" s="138"/>
      <c r="H193" s="180"/>
      <c r="I193" s="66">
        <v>0.16</v>
      </c>
      <c r="J193" s="66">
        <f t="shared" si="12"/>
        <v>3.2016191543525974</v>
      </c>
      <c r="L193" s="43" t="s">
        <v>87</v>
      </c>
    </row>
    <row r="194" spans="1:12">
      <c r="A194" s="79"/>
      <c r="B194" s="54"/>
      <c r="C194" s="79"/>
      <c r="D194" s="57"/>
      <c r="E194" s="141" t="s">
        <v>102</v>
      </c>
      <c r="F194" s="137" t="s">
        <v>93</v>
      </c>
      <c r="G194" s="138"/>
      <c r="H194" s="180"/>
      <c r="I194" s="66">
        <v>15</v>
      </c>
      <c r="J194" s="66">
        <f t="shared" si="12"/>
        <v>300.15179572055598</v>
      </c>
      <c r="L194" s="43" t="s">
        <v>87</v>
      </c>
    </row>
    <row r="195" spans="1:12">
      <c r="A195" s="79"/>
      <c r="B195" s="54"/>
      <c r="C195" s="79"/>
      <c r="D195" s="57"/>
      <c r="E195" s="141"/>
      <c r="F195" s="137" t="s">
        <v>66</v>
      </c>
      <c r="G195" s="138"/>
      <c r="H195" s="180"/>
      <c r="I195" s="66">
        <v>0.4</v>
      </c>
      <c r="J195" s="66">
        <f t="shared" si="12"/>
        <v>8.0040478858814925</v>
      </c>
      <c r="L195" s="43" t="s">
        <v>87</v>
      </c>
    </row>
    <row r="196" spans="1:12">
      <c r="A196" s="79"/>
      <c r="B196" s="54"/>
      <c r="C196" s="79"/>
      <c r="D196" s="57"/>
      <c r="E196" s="141"/>
      <c r="F196" s="137" t="s">
        <v>56</v>
      </c>
      <c r="G196" s="138"/>
      <c r="H196" s="180"/>
      <c r="I196" s="66">
        <v>0.4</v>
      </c>
      <c r="J196" s="66">
        <f t="shared" si="12"/>
        <v>8.0040478858814925</v>
      </c>
      <c r="L196" s="43" t="s">
        <v>87</v>
      </c>
    </row>
    <row r="197" spans="1:12">
      <c r="A197" s="79"/>
      <c r="B197" s="54"/>
      <c r="C197" s="79"/>
      <c r="D197" s="57"/>
      <c r="E197" s="141"/>
      <c r="F197" s="137" t="s">
        <v>68</v>
      </c>
      <c r="G197" s="138"/>
      <c r="H197" s="180"/>
      <c r="I197" s="66">
        <v>0.5</v>
      </c>
      <c r="J197" s="66">
        <f t="shared" si="12"/>
        <v>10.005059857351867</v>
      </c>
      <c r="L197" s="43" t="s">
        <v>87</v>
      </c>
    </row>
    <row r="198" spans="1:12">
      <c r="A198" s="79"/>
      <c r="B198" s="54"/>
      <c r="C198" s="79"/>
      <c r="D198" s="57"/>
      <c r="E198" s="141" t="s">
        <v>69</v>
      </c>
      <c r="F198" s="137" t="s">
        <v>103</v>
      </c>
      <c r="G198" s="138"/>
      <c r="H198" s="180"/>
      <c r="I198" s="66">
        <v>0.5</v>
      </c>
      <c r="J198" s="66">
        <f t="shared" si="12"/>
        <v>10.005059857351867</v>
      </c>
      <c r="L198" s="43" t="s">
        <v>87</v>
      </c>
    </row>
    <row r="199" spans="1:12">
      <c r="A199" s="79"/>
      <c r="B199" s="54"/>
      <c r="C199" s="79"/>
      <c r="D199" s="57"/>
      <c r="E199" s="141"/>
      <c r="F199" s="137" t="s">
        <v>104</v>
      </c>
      <c r="G199" s="138"/>
      <c r="H199" s="180"/>
      <c r="I199" s="66">
        <v>0.6</v>
      </c>
      <c r="J199" s="66">
        <f t="shared" si="12"/>
        <v>12.00607182882224</v>
      </c>
      <c r="L199" s="43" t="s">
        <v>87</v>
      </c>
    </row>
    <row r="200" spans="1:12">
      <c r="A200" s="81"/>
      <c r="B200" s="63"/>
      <c r="C200" s="81"/>
      <c r="D200" s="64"/>
      <c r="E200" s="141"/>
      <c r="F200" s="137" t="s">
        <v>56</v>
      </c>
      <c r="G200" s="138"/>
      <c r="H200" s="181"/>
      <c r="I200" s="82">
        <v>3.5000000000000003E-2</v>
      </c>
      <c r="J200" s="66">
        <f t="shared" si="12"/>
        <v>0.70035419001463073</v>
      </c>
      <c r="L200" s="43" t="s">
        <v>87</v>
      </c>
    </row>
    <row r="201" spans="1:12" ht="49.5">
      <c r="A201" s="109" t="s">
        <v>49</v>
      </c>
      <c r="B201" s="109"/>
      <c r="C201" s="109" t="s">
        <v>75</v>
      </c>
      <c r="D201" s="109"/>
      <c r="E201" s="69" t="s">
        <v>50</v>
      </c>
      <c r="F201" s="108" t="s">
        <v>51</v>
      </c>
      <c r="G201" s="108"/>
      <c r="H201" s="69" t="s">
        <v>52</v>
      </c>
      <c r="I201" s="69" t="s">
        <v>53</v>
      </c>
      <c r="J201" s="69" t="s">
        <v>54</v>
      </c>
    </row>
    <row r="202" spans="1:12" ht="16.5" customHeight="1">
      <c r="A202" s="160" t="str">
        <f>+B80</f>
        <v>Vision Apparels (PVT Ltd, Plot-M-1/3, 3RD To 6TH Floor, Section-14, Mirpur-14,Dhaka-1216, Bangladesh</v>
      </c>
      <c r="B202" s="161"/>
      <c r="C202" s="49" t="s">
        <v>70</v>
      </c>
      <c r="D202" s="53"/>
      <c r="E202" s="141" t="s">
        <v>92</v>
      </c>
      <c r="F202" s="189" t="s">
        <v>93</v>
      </c>
      <c r="G202" s="189"/>
      <c r="H202" s="76">
        <f>+C211</f>
        <v>885.00351133869788</v>
      </c>
      <c r="I202" s="77">
        <v>3</v>
      </c>
      <c r="J202" s="77">
        <f t="shared" ref="J202:J207" si="13">+$H$85*I202%</f>
        <v>60.030359144111195</v>
      </c>
      <c r="L202" s="43" t="s">
        <v>87</v>
      </c>
    </row>
    <row r="203" spans="1:12">
      <c r="A203" s="162"/>
      <c r="B203" s="163"/>
      <c r="C203" s="79" t="s">
        <v>200</v>
      </c>
      <c r="D203" s="57">
        <v>2110</v>
      </c>
      <c r="E203" s="141"/>
      <c r="F203" s="150" t="s">
        <v>94</v>
      </c>
      <c r="G203" s="150"/>
      <c r="H203" s="180" t="s">
        <v>74</v>
      </c>
      <c r="I203" s="66">
        <v>4</v>
      </c>
      <c r="J203" s="66">
        <f t="shared" si="13"/>
        <v>80.040478858814936</v>
      </c>
      <c r="L203" s="43" t="s">
        <v>87</v>
      </c>
    </row>
    <row r="204" spans="1:12">
      <c r="A204" s="162"/>
      <c r="B204" s="163"/>
      <c r="C204" s="190" t="s">
        <v>201</v>
      </c>
      <c r="D204" s="57">
        <v>1610</v>
      </c>
      <c r="E204" s="141"/>
      <c r="F204" s="150" t="s">
        <v>95</v>
      </c>
      <c r="G204" s="150"/>
      <c r="H204" s="180"/>
      <c r="I204" s="66">
        <v>1</v>
      </c>
      <c r="J204" s="66">
        <f t="shared" si="13"/>
        <v>20.010119714703734</v>
      </c>
      <c r="L204" s="43" t="s">
        <v>87</v>
      </c>
    </row>
    <row r="205" spans="1:12">
      <c r="A205" s="162"/>
      <c r="B205" s="163"/>
      <c r="C205" s="190"/>
      <c r="D205" s="57"/>
      <c r="E205" s="141"/>
      <c r="F205" s="150" t="s">
        <v>57</v>
      </c>
      <c r="G205" s="150"/>
      <c r="H205" s="180"/>
      <c r="I205" s="66">
        <v>1</v>
      </c>
      <c r="J205" s="66">
        <f t="shared" si="13"/>
        <v>20.010119714703734</v>
      </c>
      <c r="L205" s="43" t="s">
        <v>87</v>
      </c>
    </row>
    <row r="206" spans="1:12">
      <c r="A206" s="162"/>
      <c r="B206" s="163"/>
      <c r="C206" s="79"/>
      <c r="D206" s="57"/>
      <c r="E206" s="141"/>
      <c r="F206" s="150" t="s">
        <v>55</v>
      </c>
      <c r="G206" s="150"/>
      <c r="H206" s="180"/>
      <c r="I206" s="66">
        <v>0.5</v>
      </c>
      <c r="J206" s="66">
        <f t="shared" si="13"/>
        <v>10.005059857351867</v>
      </c>
      <c r="L206" s="43" t="s">
        <v>87</v>
      </c>
    </row>
    <row r="207" spans="1:12">
      <c r="A207" s="162"/>
      <c r="B207" s="163"/>
      <c r="C207" s="79"/>
      <c r="D207" s="57"/>
      <c r="E207" s="141"/>
      <c r="F207" s="150" t="s">
        <v>56</v>
      </c>
      <c r="G207" s="150"/>
      <c r="H207" s="180"/>
      <c r="I207" s="66">
        <v>0.5</v>
      </c>
      <c r="J207" s="66">
        <f t="shared" si="13"/>
        <v>10.005059857351867</v>
      </c>
      <c r="L207" s="43" t="s">
        <v>87</v>
      </c>
    </row>
    <row r="208" spans="1:12" ht="15" customHeight="1">
      <c r="A208" s="79"/>
      <c r="B208" s="54"/>
      <c r="C208" s="166" t="s">
        <v>146</v>
      </c>
      <c r="D208" s="167"/>
      <c r="E208" s="141" t="s">
        <v>58</v>
      </c>
      <c r="F208" s="137" t="s">
        <v>59</v>
      </c>
      <c r="G208" s="138"/>
      <c r="H208" s="180"/>
      <c r="I208" s="66">
        <v>5</v>
      </c>
      <c r="J208" s="66">
        <f t="shared" ref="J208:J228" si="14">+$H$85*I208%</f>
        <v>100.05059857351867</v>
      </c>
    </row>
    <row r="209" spans="1:12">
      <c r="A209" s="79"/>
      <c r="B209" s="54"/>
      <c r="C209" s="142">
        <f>SUM(D203:D206)</f>
        <v>3720</v>
      </c>
      <c r="D209" s="143"/>
      <c r="E209" s="141"/>
      <c r="F209" s="137" t="s">
        <v>88</v>
      </c>
      <c r="G209" s="138"/>
      <c r="H209" s="180"/>
      <c r="I209" s="66">
        <v>60</v>
      </c>
      <c r="J209" s="66">
        <f t="shared" si="14"/>
        <v>1200.6071828822239</v>
      </c>
    </row>
    <row r="210" spans="1:12">
      <c r="A210" s="79"/>
      <c r="B210" s="54"/>
      <c r="C210" s="139" t="s">
        <v>145</v>
      </c>
      <c r="D210" s="140"/>
      <c r="E210" s="141"/>
      <c r="F210" s="137" t="s">
        <v>60</v>
      </c>
      <c r="G210" s="138"/>
      <c r="H210" s="180"/>
      <c r="I210" s="66">
        <v>14</v>
      </c>
      <c r="J210" s="66">
        <f t="shared" si="14"/>
        <v>280.14167600585228</v>
      </c>
      <c r="L210" s="43" t="s">
        <v>87</v>
      </c>
    </row>
    <row r="211" spans="1:12">
      <c r="A211" s="79"/>
      <c r="B211" s="54"/>
      <c r="C211" s="80">
        <f>C209/1.0936*1.46*0.1782</f>
        <v>885.00351133869788</v>
      </c>
      <c r="D211" s="57" t="s">
        <v>74</v>
      </c>
      <c r="E211" s="141"/>
      <c r="F211" s="137" t="s">
        <v>96</v>
      </c>
      <c r="G211" s="138"/>
      <c r="H211" s="180"/>
      <c r="I211" s="66">
        <v>0.5</v>
      </c>
      <c r="J211" s="66">
        <f t="shared" si="14"/>
        <v>10.005059857351867</v>
      </c>
      <c r="L211" s="43" t="s">
        <v>87</v>
      </c>
    </row>
    <row r="212" spans="1:12">
      <c r="A212" s="79"/>
      <c r="B212" s="54"/>
      <c r="C212" s="79"/>
      <c r="D212" s="57"/>
      <c r="E212" s="141"/>
      <c r="F212" s="137" t="s">
        <v>61</v>
      </c>
      <c r="G212" s="138"/>
      <c r="H212" s="180"/>
      <c r="I212" s="66">
        <v>0.5</v>
      </c>
      <c r="J212" s="66">
        <f t="shared" si="14"/>
        <v>10.005059857351867</v>
      </c>
      <c r="L212" s="43" t="s">
        <v>87</v>
      </c>
    </row>
    <row r="213" spans="1:12">
      <c r="A213" s="79"/>
      <c r="B213" s="54"/>
      <c r="C213" s="79"/>
      <c r="D213" s="57"/>
      <c r="E213" s="141"/>
      <c r="F213" s="137" t="s">
        <v>97</v>
      </c>
      <c r="G213" s="138"/>
      <c r="H213" s="180"/>
      <c r="I213" s="66">
        <v>1</v>
      </c>
      <c r="J213" s="66">
        <f t="shared" si="14"/>
        <v>20.010119714703734</v>
      </c>
      <c r="L213" s="43" t="s">
        <v>87</v>
      </c>
    </row>
    <row r="214" spans="1:12">
      <c r="A214" s="79"/>
      <c r="B214" s="54"/>
      <c r="C214" s="79"/>
      <c r="D214" s="57"/>
      <c r="E214" s="141"/>
      <c r="F214" s="137" t="s">
        <v>62</v>
      </c>
      <c r="G214" s="138"/>
      <c r="H214" s="180"/>
      <c r="I214" s="66">
        <v>0.5</v>
      </c>
      <c r="J214" s="66">
        <f t="shared" si="14"/>
        <v>10.005059857351867</v>
      </c>
      <c r="L214" s="43" t="s">
        <v>87</v>
      </c>
    </row>
    <row r="215" spans="1:12">
      <c r="A215" s="79"/>
      <c r="B215" s="54"/>
      <c r="C215" s="79"/>
      <c r="D215" s="57"/>
      <c r="E215" s="141" t="s">
        <v>63</v>
      </c>
      <c r="F215" s="137" t="s">
        <v>98</v>
      </c>
      <c r="G215" s="138"/>
      <c r="H215" s="180"/>
      <c r="I215" s="66">
        <v>8</v>
      </c>
      <c r="J215" s="66">
        <f t="shared" si="14"/>
        <v>160.08095771762987</v>
      </c>
      <c r="L215" s="43" t="s">
        <v>87</v>
      </c>
    </row>
    <row r="216" spans="1:12">
      <c r="A216" s="79"/>
      <c r="B216" s="54"/>
      <c r="C216" s="79"/>
      <c r="D216" s="57"/>
      <c r="E216" s="141"/>
      <c r="F216" s="137" t="s">
        <v>99</v>
      </c>
      <c r="G216" s="138"/>
      <c r="H216" s="180"/>
      <c r="I216" s="66">
        <v>0.5</v>
      </c>
      <c r="J216" s="66">
        <f t="shared" si="14"/>
        <v>10.005059857351867</v>
      </c>
      <c r="L216" s="43" t="s">
        <v>87</v>
      </c>
    </row>
    <row r="217" spans="1:12">
      <c r="A217" s="79"/>
      <c r="B217" s="54"/>
      <c r="C217" s="79"/>
      <c r="D217" s="57"/>
      <c r="E217" s="141"/>
      <c r="F217" s="137" t="s">
        <v>100</v>
      </c>
      <c r="G217" s="138"/>
      <c r="H217" s="180"/>
      <c r="I217" s="66">
        <v>1.5</v>
      </c>
      <c r="J217" s="66">
        <f t="shared" si="14"/>
        <v>30.015179572055597</v>
      </c>
      <c r="L217" s="43" t="s">
        <v>87</v>
      </c>
    </row>
    <row r="218" spans="1:12">
      <c r="A218" s="79"/>
      <c r="B218" s="54"/>
      <c r="C218" s="79"/>
      <c r="D218" s="57"/>
      <c r="E218" s="141"/>
      <c r="F218" s="137" t="s">
        <v>101</v>
      </c>
      <c r="G218" s="138"/>
      <c r="H218" s="180"/>
      <c r="I218" s="66">
        <v>1.25</v>
      </c>
      <c r="J218" s="66">
        <f t="shared" si="14"/>
        <v>25.012649643379667</v>
      </c>
      <c r="L218" s="43" t="s">
        <v>87</v>
      </c>
    </row>
    <row r="219" spans="1:12">
      <c r="A219" s="79"/>
      <c r="B219" s="54"/>
      <c r="C219" s="79"/>
      <c r="D219" s="57"/>
      <c r="E219" s="141" t="s">
        <v>64</v>
      </c>
      <c r="F219" s="137" t="s">
        <v>65</v>
      </c>
      <c r="G219" s="138"/>
      <c r="H219" s="180"/>
      <c r="I219" s="66">
        <v>0.4</v>
      </c>
      <c r="J219" s="66">
        <f t="shared" si="14"/>
        <v>8.0040478858814925</v>
      </c>
      <c r="L219" s="43" t="s">
        <v>87</v>
      </c>
    </row>
    <row r="220" spans="1:12">
      <c r="A220" s="79"/>
      <c r="B220" s="54"/>
      <c r="C220" s="79"/>
      <c r="D220" s="57"/>
      <c r="E220" s="141"/>
      <c r="F220" s="137" t="s">
        <v>66</v>
      </c>
      <c r="G220" s="138"/>
      <c r="H220" s="180"/>
      <c r="I220" s="66">
        <v>0.4</v>
      </c>
      <c r="J220" s="66">
        <f t="shared" si="14"/>
        <v>8.0040478858814925</v>
      </c>
      <c r="L220" s="43" t="s">
        <v>87</v>
      </c>
    </row>
    <row r="221" spans="1:12">
      <c r="A221" s="79"/>
      <c r="B221" s="54"/>
      <c r="C221" s="79"/>
      <c r="D221" s="57"/>
      <c r="E221" s="141"/>
      <c r="F221" s="137" t="s">
        <v>55</v>
      </c>
      <c r="G221" s="138"/>
      <c r="H221" s="180"/>
      <c r="I221" s="66">
        <v>0.16</v>
      </c>
      <c r="J221" s="66">
        <f t="shared" si="14"/>
        <v>3.2016191543525974</v>
      </c>
      <c r="L221" s="43" t="s">
        <v>87</v>
      </c>
    </row>
    <row r="222" spans="1:12">
      <c r="A222" s="79"/>
      <c r="B222" s="54"/>
      <c r="C222" s="79"/>
      <c r="D222" s="57"/>
      <c r="E222" s="141" t="s">
        <v>102</v>
      </c>
      <c r="F222" s="137" t="s">
        <v>93</v>
      </c>
      <c r="G222" s="138"/>
      <c r="H222" s="180"/>
      <c r="I222" s="66">
        <v>15</v>
      </c>
      <c r="J222" s="66">
        <f t="shared" si="14"/>
        <v>300.15179572055598</v>
      </c>
      <c r="L222" s="43" t="s">
        <v>87</v>
      </c>
    </row>
    <row r="223" spans="1:12">
      <c r="A223" s="79"/>
      <c r="B223" s="54"/>
      <c r="C223" s="79"/>
      <c r="D223" s="57"/>
      <c r="E223" s="141"/>
      <c r="F223" s="137" t="s">
        <v>66</v>
      </c>
      <c r="G223" s="138"/>
      <c r="H223" s="180"/>
      <c r="I223" s="66">
        <v>0.4</v>
      </c>
      <c r="J223" s="66">
        <f t="shared" si="14"/>
        <v>8.0040478858814925</v>
      </c>
      <c r="L223" s="43" t="s">
        <v>87</v>
      </c>
    </row>
    <row r="224" spans="1:12">
      <c r="A224" s="79"/>
      <c r="B224" s="54"/>
      <c r="C224" s="79"/>
      <c r="D224" s="57"/>
      <c r="E224" s="141"/>
      <c r="F224" s="137" t="s">
        <v>56</v>
      </c>
      <c r="G224" s="138"/>
      <c r="H224" s="180"/>
      <c r="I224" s="66">
        <v>0.4</v>
      </c>
      <c r="J224" s="66">
        <f t="shared" si="14"/>
        <v>8.0040478858814925</v>
      </c>
      <c r="L224" s="43" t="s">
        <v>87</v>
      </c>
    </row>
    <row r="225" spans="1:12">
      <c r="A225" s="79"/>
      <c r="B225" s="54"/>
      <c r="C225" s="79"/>
      <c r="D225" s="57"/>
      <c r="E225" s="141"/>
      <c r="F225" s="137" t="s">
        <v>68</v>
      </c>
      <c r="G225" s="138"/>
      <c r="H225" s="180"/>
      <c r="I225" s="66">
        <v>0.5</v>
      </c>
      <c r="J225" s="66">
        <f t="shared" si="14"/>
        <v>10.005059857351867</v>
      </c>
      <c r="L225" s="43" t="s">
        <v>87</v>
      </c>
    </row>
    <row r="226" spans="1:12">
      <c r="A226" s="79"/>
      <c r="B226" s="54"/>
      <c r="C226" s="79"/>
      <c r="D226" s="57"/>
      <c r="E226" s="141" t="s">
        <v>69</v>
      </c>
      <c r="F226" s="137" t="s">
        <v>103</v>
      </c>
      <c r="G226" s="138"/>
      <c r="H226" s="180"/>
      <c r="I226" s="66">
        <v>0.5</v>
      </c>
      <c r="J226" s="66">
        <f t="shared" si="14"/>
        <v>10.005059857351867</v>
      </c>
      <c r="L226" s="43" t="s">
        <v>87</v>
      </c>
    </row>
    <row r="227" spans="1:12">
      <c r="A227" s="79"/>
      <c r="B227" s="54"/>
      <c r="C227" s="79"/>
      <c r="D227" s="57"/>
      <c r="E227" s="141"/>
      <c r="F227" s="137" t="s">
        <v>104</v>
      </c>
      <c r="G227" s="138"/>
      <c r="H227" s="180"/>
      <c r="I227" s="66">
        <v>0.6</v>
      </c>
      <c r="J227" s="66">
        <f t="shared" si="14"/>
        <v>12.00607182882224</v>
      </c>
      <c r="L227" s="43" t="s">
        <v>87</v>
      </c>
    </row>
    <row r="228" spans="1:12">
      <c r="A228" s="81"/>
      <c r="B228" s="63"/>
      <c r="C228" s="81"/>
      <c r="D228" s="64"/>
      <c r="E228" s="141"/>
      <c r="F228" s="137" t="s">
        <v>56</v>
      </c>
      <c r="G228" s="138"/>
      <c r="H228" s="181"/>
      <c r="I228" s="82">
        <v>3.5000000000000003E-2</v>
      </c>
      <c r="J228" s="66">
        <f t="shared" si="14"/>
        <v>0.70035419001463073</v>
      </c>
      <c r="L228" s="43" t="s">
        <v>87</v>
      </c>
    </row>
    <row r="229" spans="1:12">
      <c r="A229" s="79"/>
      <c r="B229" s="54"/>
      <c r="C229" s="54"/>
      <c r="D229" s="54"/>
      <c r="E229" s="83"/>
      <c r="F229" s="45"/>
      <c r="G229" s="45"/>
      <c r="H229" s="54"/>
      <c r="I229" s="84"/>
      <c r="J229" s="85"/>
    </row>
    <row r="230" spans="1:12">
      <c r="A230" s="54" t="s">
        <v>149</v>
      </c>
    </row>
    <row r="231" spans="1:12" ht="33.75" customHeight="1">
      <c r="A231" s="69" t="s">
        <v>147</v>
      </c>
      <c r="B231" s="108" t="s">
        <v>51</v>
      </c>
      <c r="C231" s="108"/>
      <c r="D231" s="108"/>
      <c r="E231" s="108"/>
      <c r="F231" s="108"/>
      <c r="G231" s="108"/>
      <c r="H231" s="192" t="s">
        <v>150</v>
      </c>
      <c r="I231" s="141"/>
      <c r="J231" s="68" t="s">
        <v>148</v>
      </c>
    </row>
    <row r="232" spans="1:12">
      <c r="A232" s="86">
        <v>1</v>
      </c>
      <c r="B232" s="191" t="s">
        <v>59</v>
      </c>
      <c r="C232" s="191"/>
      <c r="D232" s="191"/>
      <c r="E232" s="191"/>
      <c r="F232" s="191"/>
      <c r="G232" s="191"/>
      <c r="H232" s="193">
        <f>SUMIF($F$85:$F$228,B232,$J$85:$J$228)</f>
        <v>500.25299286759332</v>
      </c>
      <c r="I232" s="194"/>
      <c r="J232" s="66">
        <f>+$H$232*$L$44</f>
        <v>39.456411354993499</v>
      </c>
    </row>
    <row r="233" spans="1:12">
      <c r="A233" s="86">
        <v>2</v>
      </c>
      <c r="B233" s="191" t="s">
        <v>87</v>
      </c>
      <c r="C233" s="191"/>
      <c r="D233" s="191"/>
      <c r="E233" s="191"/>
      <c r="F233" s="191"/>
      <c r="G233" s="191"/>
      <c r="H233" s="193">
        <f>SUMIF($L$85:$L$228,B233,$J$85:$J$228)</f>
        <v>5617.3408569102085</v>
      </c>
      <c r="I233" s="194"/>
      <c r="J233" s="66">
        <f>+$H$233*$L$46</f>
        <v>8384.090831209267</v>
      </c>
    </row>
    <row r="234" spans="1:12">
      <c r="A234" s="86">
        <v>3</v>
      </c>
      <c r="B234" s="191" t="s">
        <v>88</v>
      </c>
      <c r="C234" s="191"/>
      <c r="D234" s="191"/>
      <c r="E234" s="191"/>
      <c r="F234" s="191"/>
      <c r="G234" s="191"/>
      <c r="H234" s="193">
        <f>SUMIF($F$85:$F$228,B234,$J$85:$J$228)</f>
        <v>6003.0359144111198</v>
      </c>
      <c r="I234" s="194"/>
      <c r="J234" s="66">
        <f>+$H$234*$L$48</f>
        <v>39235.528852360258</v>
      </c>
    </row>
    <row r="235" spans="1:12">
      <c r="A235" s="86">
        <v>4</v>
      </c>
      <c r="B235" s="191" t="s">
        <v>33</v>
      </c>
      <c r="C235" s="191"/>
      <c r="D235" s="191"/>
      <c r="E235" s="191"/>
      <c r="F235" s="191"/>
      <c r="G235" s="191"/>
      <c r="H235" s="193">
        <f>+H85+H118+H146+H174+H202</f>
        <v>5887.1765837600587</v>
      </c>
      <c r="I235" s="194"/>
      <c r="J235" s="66">
        <f>+$H$235*$L$50</f>
        <v>1599.7761640226017</v>
      </c>
    </row>
    <row r="237" spans="1:12">
      <c r="A237" s="43" t="s">
        <v>151</v>
      </c>
    </row>
    <row r="238" spans="1:12">
      <c r="B238" s="43" t="s">
        <v>205</v>
      </c>
      <c r="D238" s="43" t="s">
        <v>202</v>
      </c>
    </row>
    <row r="239" spans="1:12">
      <c r="A239" s="43" t="s">
        <v>204</v>
      </c>
      <c r="D239" s="101">
        <f>SUM(G25:G39)</f>
        <v>24746</v>
      </c>
      <c r="E239" s="101"/>
      <c r="F239" s="95">
        <f>D239/1.0936</f>
        <v>22628.017556693492</v>
      </c>
      <c r="G239" s="43" t="s">
        <v>203</v>
      </c>
    </row>
    <row r="240" spans="1:12">
      <c r="A240" s="43" t="s">
        <v>206</v>
      </c>
      <c r="C240" s="96">
        <f>SUM(H25:H39)</f>
        <v>45396.800000000003</v>
      </c>
      <c r="D240" s="43" t="s">
        <v>207</v>
      </c>
      <c r="F240" s="96"/>
      <c r="H240" s="95">
        <f>SUM(J232:J235)</f>
        <v>49258.852258947118</v>
      </c>
    </row>
    <row r="241" spans="1:3">
      <c r="A241" s="43" t="s">
        <v>208</v>
      </c>
      <c r="C241" s="97">
        <v>1.3102</v>
      </c>
    </row>
  </sheetData>
  <mergeCells count="325">
    <mergeCell ref="C124:D124"/>
    <mergeCell ref="C152:D152"/>
    <mergeCell ref="C180:D180"/>
    <mergeCell ref="C208:D208"/>
    <mergeCell ref="H119:H144"/>
    <mergeCell ref="H147:H172"/>
    <mergeCell ref="H175:H200"/>
    <mergeCell ref="H203:H228"/>
    <mergeCell ref="B231:G231"/>
    <mergeCell ref="E222:E225"/>
    <mergeCell ref="F222:G222"/>
    <mergeCell ref="F223:G223"/>
    <mergeCell ref="F224:G224"/>
    <mergeCell ref="F225:G225"/>
    <mergeCell ref="E226:E228"/>
    <mergeCell ref="F226:G226"/>
    <mergeCell ref="F227:G227"/>
    <mergeCell ref="F228:G228"/>
    <mergeCell ref="E215:E218"/>
    <mergeCell ref="F215:G215"/>
    <mergeCell ref="F216:G216"/>
    <mergeCell ref="F217:G217"/>
    <mergeCell ref="F218:G218"/>
    <mergeCell ref="E219:E221"/>
    <mergeCell ref="B232:G232"/>
    <mergeCell ref="B233:G233"/>
    <mergeCell ref="B234:G234"/>
    <mergeCell ref="B235:G235"/>
    <mergeCell ref="H231:I231"/>
    <mergeCell ref="H232:I232"/>
    <mergeCell ref="H233:I233"/>
    <mergeCell ref="H234:I234"/>
    <mergeCell ref="H235:I235"/>
    <mergeCell ref="F219:G219"/>
    <mergeCell ref="F220:G220"/>
    <mergeCell ref="F221:G221"/>
    <mergeCell ref="E208:E214"/>
    <mergeCell ref="F208:G208"/>
    <mergeCell ref="C209:D209"/>
    <mergeCell ref="F209:G209"/>
    <mergeCell ref="C210:D210"/>
    <mergeCell ref="F210:G210"/>
    <mergeCell ref="F211:G211"/>
    <mergeCell ref="F212:G212"/>
    <mergeCell ref="F213:G213"/>
    <mergeCell ref="F214:G214"/>
    <mergeCell ref="E198:E200"/>
    <mergeCell ref="F198:G198"/>
    <mergeCell ref="F199:G199"/>
    <mergeCell ref="F200:G200"/>
    <mergeCell ref="A201:B201"/>
    <mergeCell ref="C201:D201"/>
    <mergeCell ref="F201:G201"/>
    <mergeCell ref="A202:B207"/>
    <mergeCell ref="E202:E207"/>
    <mergeCell ref="F202:G202"/>
    <mergeCell ref="F203:G203"/>
    <mergeCell ref="F204:G204"/>
    <mergeCell ref="F205:G205"/>
    <mergeCell ref="F206:G206"/>
    <mergeCell ref="F207:G207"/>
    <mergeCell ref="C204:C205"/>
    <mergeCell ref="E191:E193"/>
    <mergeCell ref="F191:G191"/>
    <mergeCell ref="F192:G192"/>
    <mergeCell ref="F193:G193"/>
    <mergeCell ref="E194:E197"/>
    <mergeCell ref="F194:G194"/>
    <mergeCell ref="F195:G195"/>
    <mergeCell ref="F196:G196"/>
    <mergeCell ref="F197:G197"/>
    <mergeCell ref="E187:E190"/>
    <mergeCell ref="F187:G187"/>
    <mergeCell ref="F188:G188"/>
    <mergeCell ref="F189:G189"/>
    <mergeCell ref="F190:G190"/>
    <mergeCell ref="F184:G184"/>
    <mergeCell ref="F185:G185"/>
    <mergeCell ref="F186:G186"/>
    <mergeCell ref="F181:G181"/>
    <mergeCell ref="F182:G182"/>
    <mergeCell ref="E170:E172"/>
    <mergeCell ref="A173:B173"/>
    <mergeCell ref="C173:D173"/>
    <mergeCell ref="A174:B179"/>
    <mergeCell ref="E174:E179"/>
    <mergeCell ref="F174:G174"/>
    <mergeCell ref="F178:G178"/>
    <mergeCell ref="E180:E186"/>
    <mergeCell ref="C181:D181"/>
    <mergeCell ref="C182:D182"/>
    <mergeCell ref="F183:G183"/>
    <mergeCell ref="F175:G175"/>
    <mergeCell ref="F176:G176"/>
    <mergeCell ref="F177:G177"/>
    <mergeCell ref="F179:G179"/>
    <mergeCell ref="F180:G180"/>
    <mergeCell ref="F170:G170"/>
    <mergeCell ref="F171:G171"/>
    <mergeCell ref="F172:G172"/>
    <mergeCell ref="F173:G173"/>
    <mergeCell ref="A118:B123"/>
    <mergeCell ref="E118:E123"/>
    <mergeCell ref="E142:E144"/>
    <mergeCell ref="A145:B145"/>
    <mergeCell ref="C145:D145"/>
    <mergeCell ref="A146:B151"/>
    <mergeCell ref="E146:E151"/>
    <mergeCell ref="F146:G146"/>
    <mergeCell ref="F150:G150"/>
    <mergeCell ref="F151:G151"/>
    <mergeCell ref="E124:E130"/>
    <mergeCell ref="F124:G124"/>
    <mergeCell ref="C125:D125"/>
    <mergeCell ref="C126:D126"/>
    <mergeCell ref="E131:E134"/>
    <mergeCell ref="F132:G132"/>
    <mergeCell ref="E135:E137"/>
    <mergeCell ref="F137:G137"/>
    <mergeCell ref="E138:E141"/>
    <mergeCell ref="F139:G139"/>
    <mergeCell ref="F140:G140"/>
    <mergeCell ref="F141:G141"/>
    <mergeCell ref="F118:G118"/>
    <mergeCell ref="F119:G119"/>
    <mergeCell ref="H31:H33"/>
    <mergeCell ref="I31:J33"/>
    <mergeCell ref="A62:B62"/>
    <mergeCell ref="A77:A79"/>
    <mergeCell ref="B77:C79"/>
    <mergeCell ref="D77:F79"/>
    <mergeCell ref="G77:I79"/>
    <mergeCell ref="A74:A76"/>
    <mergeCell ref="B74:C76"/>
    <mergeCell ref="D74:F76"/>
    <mergeCell ref="G74:I76"/>
    <mergeCell ref="A34:A36"/>
    <mergeCell ref="B34:B36"/>
    <mergeCell ref="A31:A33"/>
    <mergeCell ref="B31:B33"/>
    <mergeCell ref="A71:A73"/>
    <mergeCell ref="B66:C67"/>
    <mergeCell ref="D66:F67"/>
    <mergeCell ref="D64:I64"/>
    <mergeCell ref="G66:I67"/>
    <mergeCell ref="A66:A67"/>
    <mergeCell ref="J66:J67"/>
    <mergeCell ref="C44:C45"/>
    <mergeCell ref="D44:D45"/>
    <mergeCell ref="F120:G120"/>
    <mergeCell ref="F121:G121"/>
    <mergeCell ref="F122:G122"/>
    <mergeCell ref="F89:G89"/>
    <mergeCell ref="F90:G90"/>
    <mergeCell ref="C84:D84"/>
    <mergeCell ref="G25:G26"/>
    <mergeCell ref="G28:G29"/>
    <mergeCell ref="G37:G38"/>
    <mergeCell ref="C34:D36"/>
    <mergeCell ref="E34:E36"/>
    <mergeCell ref="F34:F36"/>
    <mergeCell ref="G34:G35"/>
    <mergeCell ref="E102:E104"/>
    <mergeCell ref="E105:E108"/>
    <mergeCell ref="E109:E111"/>
    <mergeCell ref="B71:C73"/>
    <mergeCell ref="D71:F73"/>
    <mergeCell ref="G71:I73"/>
    <mergeCell ref="E46:E47"/>
    <mergeCell ref="E41:E43"/>
    <mergeCell ref="E44:E45"/>
    <mergeCell ref="E48:E49"/>
    <mergeCell ref="E50:E51"/>
    <mergeCell ref="A117:B117"/>
    <mergeCell ref="C117:D117"/>
    <mergeCell ref="F117:G117"/>
    <mergeCell ref="F84:G84"/>
    <mergeCell ref="F85:G85"/>
    <mergeCell ref="F86:G86"/>
    <mergeCell ref="F87:G87"/>
    <mergeCell ref="F88:G88"/>
    <mergeCell ref="F91:G91"/>
    <mergeCell ref="F92:G92"/>
    <mergeCell ref="F93:G93"/>
    <mergeCell ref="F94:G94"/>
    <mergeCell ref="F95:G95"/>
    <mergeCell ref="F96:G96"/>
    <mergeCell ref="F97:G97"/>
    <mergeCell ref="F98:G98"/>
    <mergeCell ref="F102:G102"/>
    <mergeCell ref="F103:G103"/>
    <mergeCell ref="C94:D94"/>
    <mergeCell ref="C93:D93"/>
    <mergeCell ref="H86:H111"/>
    <mergeCell ref="F109:G109"/>
    <mergeCell ref="F110:G110"/>
    <mergeCell ref="F111:G111"/>
    <mergeCell ref="A85:B90"/>
    <mergeCell ref="F104:G104"/>
    <mergeCell ref="F105:G105"/>
    <mergeCell ref="F106:G106"/>
    <mergeCell ref="F107:G107"/>
    <mergeCell ref="F108:G108"/>
    <mergeCell ref="F99:G99"/>
    <mergeCell ref="F100:G100"/>
    <mergeCell ref="F101:G101"/>
    <mergeCell ref="B23:B24"/>
    <mergeCell ref="A23:A24"/>
    <mergeCell ref="H23:H24"/>
    <mergeCell ref="F23:F24"/>
    <mergeCell ref="G23:G24"/>
    <mergeCell ref="A25:A27"/>
    <mergeCell ref="B25:B27"/>
    <mergeCell ref="E25:E27"/>
    <mergeCell ref="E23:E24"/>
    <mergeCell ref="C23:D24"/>
    <mergeCell ref="C25:D27"/>
    <mergeCell ref="I23:J24"/>
    <mergeCell ref="I25:J27"/>
    <mergeCell ref="F25:F27"/>
    <mergeCell ref="H25:H27"/>
    <mergeCell ref="D41:D43"/>
    <mergeCell ref="F41:F43"/>
    <mergeCell ref="G41:G43"/>
    <mergeCell ref="H41:H43"/>
    <mergeCell ref="I41:I43"/>
    <mergeCell ref="E28:E30"/>
    <mergeCell ref="F28:F30"/>
    <mergeCell ref="H28:H30"/>
    <mergeCell ref="E37:E39"/>
    <mergeCell ref="F37:F39"/>
    <mergeCell ref="I28:J30"/>
    <mergeCell ref="I37:J39"/>
    <mergeCell ref="H34:H36"/>
    <mergeCell ref="I34:J36"/>
    <mergeCell ref="C31:D33"/>
    <mergeCell ref="E31:E33"/>
    <mergeCell ref="F31:F33"/>
    <mergeCell ref="G31:G32"/>
    <mergeCell ref="H37:H39"/>
    <mergeCell ref="J41:J43"/>
    <mergeCell ref="F147:G147"/>
    <mergeCell ref="F148:G148"/>
    <mergeCell ref="F149:G149"/>
    <mergeCell ref="F136:G136"/>
    <mergeCell ref="F138:G138"/>
    <mergeCell ref="F142:G142"/>
    <mergeCell ref="F143:G143"/>
    <mergeCell ref="F130:G130"/>
    <mergeCell ref="F131:G131"/>
    <mergeCell ref="F133:G133"/>
    <mergeCell ref="F134:G134"/>
    <mergeCell ref="F135:G135"/>
    <mergeCell ref="F169:G169"/>
    <mergeCell ref="A48:B49"/>
    <mergeCell ref="C48:C49"/>
    <mergeCell ref="D48:D49"/>
    <mergeCell ref="A50:B51"/>
    <mergeCell ref="C50:C51"/>
    <mergeCell ref="D50:D51"/>
    <mergeCell ref="F144:G144"/>
    <mergeCell ref="F125:G125"/>
    <mergeCell ref="F126:G126"/>
    <mergeCell ref="F127:G127"/>
    <mergeCell ref="F128:G128"/>
    <mergeCell ref="F129:G129"/>
    <mergeCell ref="F123:G123"/>
    <mergeCell ref="B68:C70"/>
    <mergeCell ref="A68:A70"/>
    <mergeCell ref="D68:F70"/>
    <mergeCell ref="G68:I70"/>
    <mergeCell ref="A84:B84"/>
    <mergeCell ref="E85:E90"/>
    <mergeCell ref="E91:E97"/>
    <mergeCell ref="E98:E101"/>
    <mergeCell ref="C92:D92"/>
    <mergeCell ref="F145:G145"/>
    <mergeCell ref="A44:B45"/>
    <mergeCell ref="F162:G162"/>
    <mergeCell ref="F163:G163"/>
    <mergeCell ref="F164:G164"/>
    <mergeCell ref="F165:G165"/>
    <mergeCell ref="F166:G166"/>
    <mergeCell ref="F167:G167"/>
    <mergeCell ref="F168:G168"/>
    <mergeCell ref="C154:D154"/>
    <mergeCell ref="F154:G154"/>
    <mergeCell ref="F155:G155"/>
    <mergeCell ref="F156:G156"/>
    <mergeCell ref="F157:G157"/>
    <mergeCell ref="F158:G158"/>
    <mergeCell ref="F159:G159"/>
    <mergeCell ref="F160:G160"/>
    <mergeCell ref="E152:E158"/>
    <mergeCell ref="F152:G152"/>
    <mergeCell ref="C153:D153"/>
    <mergeCell ref="F153:G153"/>
    <mergeCell ref="E159:E162"/>
    <mergeCell ref="F161:G161"/>
    <mergeCell ref="E163:E165"/>
    <mergeCell ref="E166:E169"/>
    <mergeCell ref="D239:E239"/>
    <mergeCell ref="C17:J17"/>
    <mergeCell ref="C18:J18"/>
    <mergeCell ref="C19:J19"/>
    <mergeCell ref="C20:J20"/>
    <mergeCell ref="C21:J21"/>
    <mergeCell ref="A80:A82"/>
    <mergeCell ref="B80:C82"/>
    <mergeCell ref="D80:F82"/>
    <mergeCell ref="G80:I82"/>
    <mergeCell ref="A22:D22"/>
    <mergeCell ref="A40:D40"/>
    <mergeCell ref="A55:D55"/>
    <mergeCell ref="A28:A30"/>
    <mergeCell ref="B28:B30"/>
    <mergeCell ref="C28:D30"/>
    <mergeCell ref="A37:A39"/>
    <mergeCell ref="B37:B39"/>
    <mergeCell ref="C37:D39"/>
    <mergeCell ref="A46:B47"/>
    <mergeCell ref="C46:C47"/>
    <mergeCell ref="D46:D47"/>
    <mergeCell ref="A41:B43"/>
    <mergeCell ref="C41:C43"/>
  </mergeCells>
  <pageMargins left="0.4" right="0.2" top="0.5" bottom="0.5" header="0.3" footer="0.3"/>
  <pageSetup paperSize="5" scale="72" fitToHeight="0" orientation="portrait" r:id="rId1"/>
  <headerFooter differentFirst="1">
    <oddHeader>&amp;CU.P No.- 08/2019- Page No.- &amp;P</oddHeader>
  </headerFooter>
  <ignoredErrors>
    <ignoredError sqref="H233 I57:I60" formula="1"/>
  </ignoredErrors>
</worksheet>
</file>

<file path=xl/worksheets/sheet2.xml><?xml version="1.0" encoding="utf-8"?>
<worksheet xmlns="http://schemas.openxmlformats.org/spreadsheetml/2006/main" xmlns:r="http://schemas.openxmlformats.org/officeDocument/2006/relationships">
  <dimension ref="A3:I6"/>
  <sheetViews>
    <sheetView workbookViewId="0">
      <selection activeCell="C9" sqref="C9"/>
    </sheetView>
  </sheetViews>
  <sheetFormatPr defaultRowHeight="15"/>
  <sheetData>
    <row r="3" spans="1:9" ht="16.5">
      <c r="A3">
        <v>1</v>
      </c>
      <c r="B3" s="102" t="s">
        <v>153</v>
      </c>
      <c r="C3" s="102"/>
      <c r="D3" s="102"/>
      <c r="E3" s="102"/>
      <c r="F3" s="102"/>
      <c r="G3" s="102"/>
      <c r="H3" s="102"/>
      <c r="I3" s="103"/>
    </row>
    <row r="4" spans="1:9" ht="16.5">
      <c r="A4">
        <v>2</v>
      </c>
      <c r="B4" s="104" t="s">
        <v>154</v>
      </c>
      <c r="C4" s="104"/>
      <c r="D4" s="104"/>
      <c r="E4" s="104"/>
      <c r="F4" s="104"/>
      <c r="G4" s="104"/>
      <c r="H4" s="104"/>
      <c r="I4" s="105"/>
    </row>
    <row r="5" spans="1:9" ht="16.5">
      <c r="A5">
        <v>3</v>
      </c>
      <c r="B5" s="104" t="s">
        <v>155</v>
      </c>
      <c r="C5" s="104"/>
      <c r="D5" s="104"/>
      <c r="E5" s="104"/>
      <c r="F5" s="104"/>
      <c r="G5" s="104"/>
      <c r="H5" s="104"/>
      <c r="I5" s="105"/>
    </row>
    <row r="6" spans="1:9" ht="16.5">
      <c r="A6">
        <v>4</v>
      </c>
      <c r="B6" s="104" t="s">
        <v>156</v>
      </c>
      <c r="C6" s="104"/>
      <c r="D6" s="104"/>
      <c r="E6" s="104"/>
      <c r="F6" s="104"/>
      <c r="G6" s="104"/>
      <c r="H6" s="104"/>
      <c r="I6" s="105"/>
    </row>
  </sheetData>
  <mergeCells count="4">
    <mergeCell ref="B3:I3"/>
    <mergeCell ref="B4:I4"/>
    <mergeCell ref="B5:I5"/>
    <mergeCell ref="B6:I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85"/>
  <sheetViews>
    <sheetView showGridLines="0" workbookViewId="0">
      <selection activeCell="C22" sqref="C22"/>
    </sheetView>
  </sheetViews>
  <sheetFormatPr defaultRowHeight="16.5"/>
  <cols>
    <col min="1" max="1" width="8.85546875" style="1" customWidth="1"/>
    <col min="2" max="2" width="13.7109375" style="1" customWidth="1"/>
    <col min="3" max="3" width="13.140625" style="1" customWidth="1"/>
    <col min="4" max="4" width="12.42578125" style="1" customWidth="1"/>
    <col min="5" max="5" width="12.7109375" style="1" customWidth="1"/>
    <col min="6" max="6" width="14.28515625" style="1" customWidth="1"/>
    <col min="7" max="7" width="13.5703125" style="1" customWidth="1"/>
    <col min="8" max="8" width="11.5703125" style="1" customWidth="1"/>
    <col min="9" max="9" width="13.7109375" style="1" customWidth="1"/>
    <col min="10" max="10" width="14" style="1" customWidth="1"/>
    <col min="11" max="16384" width="9.140625" style="1"/>
  </cols>
  <sheetData>
    <row r="1" spans="1:8">
      <c r="A1" s="1" t="s">
        <v>0</v>
      </c>
    </row>
    <row r="2" spans="1:8">
      <c r="A2" s="1" t="s">
        <v>1</v>
      </c>
    </row>
    <row r="3" spans="1:8">
      <c r="A3" s="1" t="s">
        <v>78</v>
      </c>
    </row>
    <row r="4" spans="1:8">
      <c r="A4" s="1" t="s">
        <v>2</v>
      </c>
    </row>
    <row r="6" spans="1:8" ht="19.5" customHeight="1">
      <c r="A6" s="1" t="s">
        <v>3</v>
      </c>
      <c r="D6" s="1" t="s">
        <v>79</v>
      </c>
    </row>
    <row r="7" spans="1:8" ht="19.5" customHeight="1">
      <c r="A7" s="249" t="s">
        <v>111</v>
      </c>
      <c r="B7" s="249"/>
      <c r="C7" s="40"/>
      <c r="D7" s="40" t="s">
        <v>76</v>
      </c>
      <c r="E7" s="40"/>
      <c r="F7" s="40"/>
      <c r="G7" s="40"/>
    </row>
    <row r="8" spans="1:8" ht="19.5" customHeight="1">
      <c r="A8" s="1">
        <v>1</v>
      </c>
      <c r="B8" s="1" t="s">
        <v>4</v>
      </c>
      <c r="D8" s="1" t="s">
        <v>5</v>
      </c>
    </row>
    <row r="9" spans="1:8" ht="19.5" customHeight="1">
      <c r="A9" s="1">
        <v>2</v>
      </c>
      <c r="B9" s="1" t="s">
        <v>6</v>
      </c>
      <c r="D9" s="1" t="s">
        <v>80</v>
      </c>
    </row>
    <row r="10" spans="1:8" ht="19.5" customHeight="1">
      <c r="A10" s="1">
        <v>3</v>
      </c>
      <c r="B10" s="1" t="s">
        <v>81</v>
      </c>
      <c r="D10" s="1" t="s">
        <v>9</v>
      </c>
    </row>
    <row r="11" spans="1:8" ht="19.5" customHeight="1">
      <c r="A11" s="1">
        <v>5</v>
      </c>
      <c r="B11" s="1" t="s">
        <v>8</v>
      </c>
      <c r="D11" s="1" t="s">
        <v>7</v>
      </c>
    </row>
    <row r="12" spans="1:8" ht="16.5" customHeight="1">
      <c r="A12" s="1">
        <v>5</v>
      </c>
      <c r="B12" s="1" t="s">
        <v>10</v>
      </c>
      <c r="D12" s="250" t="s">
        <v>82</v>
      </c>
      <c r="E12" s="251"/>
      <c r="F12" s="251"/>
      <c r="G12" s="251"/>
      <c r="H12" s="251"/>
    </row>
    <row r="13" spans="1:8">
      <c r="C13" s="2"/>
      <c r="D13" s="251"/>
      <c r="E13" s="251"/>
      <c r="F13" s="251"/>
      <c r="G13" s="251"/>
      <c r="H13" s="251"/>
    </row>
    <row r="14" spans="1:8" ht="9" customHeight="1">
      <c r="C14" s="2"/>
      <c r="D14" s="2"/>
      <c r="E14" s="2"/>
      <c r="F14" s="2"/>
    </row>
    <row r="15" spans="1:8" ht="16.5" customHeight="1">
      <c r="D15" s="250" t="s">
        <v>83</v>
      </c>
      <c r="E15" s="251"/>
      <c r="F15" s="251"/>
      <c r="G15" s="251"/>
      <c r="H15" s="251"/>
    </row>
    <row r="16" spans="1:8">
      <c r="C16" s="2"/>
      <c r="D16" s="251"/>
      <c r="E16" s="251"/>
      <c r="F16" s="251"/>
      <c r="G16" s="251"/>
      <c r="H16" s="251"/>
    </row>
    <row r="17" spans="1:9" ht="7.5" customHeight="1">
      <c r="C17" s="2"/>
      <c r="D17" s="2"/>
      <c r="E17" s="2"/>
      <c r="F17" s="2"/>
    </row>
    <row r="18" spans="1:9" ht="16.5" customHeight="1">
      <c r="D18" s="250" t="s">
        <v>84</v>
      </c>
      <c r="E18" s="251"/>
      <c r="F18" s="251"/>
      <c r="G18" s="251"/>
      <c r="H18" s="251"/>
    </row>
    <row r="19" spans="1:9">
      <c r="C19" s="2"/>
      <c r="D19" s="251"/>
      <c r="E19" s="251"/>
      <c r="F19" s="251"/>
      <c r="G19" s="251"/>
      <c r="H19" s="251"/>
    </row>
    <row r="21" spans="1:9">
      <c r="A21" s="1">
        <v>6</v>
      </c>
      <c r="B21" s="1" t="s">
        <v>11</v>
      </c>
    </row>
    <row r="22" spans="1:9">
      <c r="B22" s="1">
        <v>1</v>
      </c>
      <c r="C22" s="1" t="s">
        <v>77</v>
      </c>
    </row>
    <row r="23" spans="1:9">
      <c r="B23" s="1">
        <v>2</v>
      </c>
      <c r="C23" s="1" t="s">
        <v>116</v>
      </c>
    </row>
    <row r="24" spans="1:9">
      <c r="B24" s="1">
        <v>3</v>
      </c>
      <c r="C24" s="1" t="s">
        <v>121</v>
      </c>
    </row>
    <row r="25" spans="1:9" ht="17.25" thickBot="1"/>
    <row r="26" spans="1:9" ht="17.25" thickBot="1">
      <c r="A26" s="232" t="s">
        <v>109</v>
      </c>
      <c r="B26" s="233"/>
      <c r="C26" s="233"/>
      <c r="D26" s="234"/>
    </row>
    <row r="27" spans="1:9" ht="15" customHeight="1">
      <c r="A27" s="209" t="s">
        <v>12</v>
      </c>
      <c r="B27" s="209" t="s">
        <v>13</v>
      </c>
      <c r="C27" s="209" t="s">
        <v>14</v>
      </c>
      <c r="D27" s="209"/>
      <c r="E27" s="195" t="s">
        <v>85</v>
      </c>
      <c r="F27" s="195" t="s">
        <v>15</v>
      </c>
      <c r="G27" s="195" t="s">
        <v>17</v>
      </c>
      <c r="H27" s="195" t="s">
        <v>18</v>
      </c>
      <c r="I27" s="195" t="s">
        <v>16</v>
      </c>
    </row>
    <row r="28" spans="1:9" ht="34.5" customHeight="1">
      <c r="A28" s="195"/>
      <c r="B28" s="195"/>
      <c r="C28" s="195"/>
      <c r="D28" s="195"/>
      <c r="E28" s="195"/>
      <c r="F28" s="195"/>
      <c r="G28" s="195"/>
      <c r="H28" s="195"/>
      <c r="I28" s="195"/>
    </row>
    <row r="29" spans="1:9" ht="15" customHeight="1">
      <c r="A29" s="238">
        <v>1</v>
      </c>
      <c r="B29" s="195" t="s">
        <v>112</v>
      </c>
      <c r="C29" s="195" t="s">
        <v>86</v>
      </c>
      <c r="D29" s="195"/>
      <c r="E29" s="248">
        <v>43496</v>
      </c>
      <c r="F29" s="248">
        <v>43511</v>
      </c>
      <c r="G29" s="238">
        <v>36000</v>
      </c>
      <c r="H29" s="238">
        <v>79200</v>
      </c>
      <c r="I29" s="195" t="s">
        <v>19</v>
      </c>
    </row>
    <row r="30" spans="1:9">
      <c r="A30" s="238"/>
      <c r="B30" s="195"/>
      <c r="C30" s="195"/>
      <c r="D30" s="195"/>
      <c r="E30" s="248"/>
      <c r="F30" s="248"/>
      <c r="G30" s="238"/>
      <c r="H30" s="238"/>
      <c r="I30" s="195"/>
    </row>
    <row r="31" spans="1:9">
      <c r="A31" s="238"/>
      <c r="B31" s="195"/>
      <c r="C31" s="195"/>
      <c r="D31" s="195"/>
      <c r="E31" s="248"/>
      <c r="F31" s="248"/>
      <c r="G31" s="238"/>
      <c r="H31" s="238"/>
      <c r="I31" s="195"/>
    </row>
    <row r="32" spans="1:9">
      <c r="A32" s="238">
        <v>2</v>
      </c>
      <c r="B32" s="195" t="s">
        <v>113</v>
      </c>
      <c r="C32" s="195" t="s">
        <v>86</v>
      </c>
      <c r="D32" s="195"/>
      <c r="E32" s="248">
        <v>43496</v>
      </c>
      <c r="F32" s="248">
        <v>43511</v>
      </c>
      <c r="G32" s="238">
        <v>36000</v>
      </c>
      <c r="H32" s="238">
        <v>79200</v>
      </c>
      <c r="I32" s="195" t="s">
        <v>19</v>
      </c>
    </row>
    <row r="33" spans="1:10">
      <c r="A33" s="238"/>
      <c r="B33" s="195"/>
      <c r="C33" s="195"/>
      <c r="D33" s="195"/>
      <c r="E33" s="248"/>
      <c r="F33" s="248"/>
      <c r="G33" s="238"/>
      <c r="H33" s="238"/>
      <c r="I33" s="195"/>
    </row>
    <row r="34" spans="1:10">
      <c r="A34" s="238"/>
      <c r="B34" s="195"/>
      <c r="C34" s="195"/>
      <c r="D34" s="195"/>
      <c r="E34" s="248"/>
      <c r="F34" s="248"/>
      <c r="G34" s="238"/>
      <c r="H34" s="238"/>
      <c r="I34" s="195"/>
    </row>
    <row r="35" spans="1:10">
      <c r="A35" s="238">
        <v>2</v>
      </c>
      <c r="B35" s="195" t="s">
        <v>113</v>
      </c>
      <c r="C35" s="195" t="s">
        <v>86</v>
      </c>
      <c r="D35" s="195"/>
      <c r="E35" s="248">
        <v>43496</v>
      </c>
      <c r="F35" s="248">
        <v>43511</v>
      </c>
      <c r="G35" s="238">
        <v>36000</v>
      </c>
      <c r="H35" s="238">
        <v>79200</v>
      </c>
      <c r="I35" s="195" t="s">
        <v>19</v>
      </c>
    </row>
    <row r="36" spans="1:10">
      <c r="A36" s="238"/>
      <c r="B36" s="195"/>
      <c r="C36" s="195"/>
      <c r="D36" s="195"/>
      <c r="E36" s="248"/>
      <c r="F36" s="248"/>
      <c r="G36" s="238"/>
      <c r="H36" s="238"/>
      <c r="I36" s="195"/>
    </row>
    <row r="37" spans="1:10">
      <c r="A37" s="238"/>
      <c r="B37" s="195"/>
      <c r="C37" s="195"/>
      <c r="D37" s="195"/>
      <c r="E37" s="248"/>
      <c r="F37" s="248"/>
      <c r="G37" s="238"/>
      <c r="H37" s="238"/>
      <c r="I37" s="195"/>
    </row>
    <row r="38" spans="1:10" ht="17.25" thickBot="1"/>
    <row r="39" spans="1:10" ht="17.25" thickBot="1">
      <c r="A39" s="232" t="s">
        <v>108</v>
      </c>
      <c r="B39" s="233"/>
      <c r="C39" s="233"/>
      <c r="D39" s="234"/>
    </row>
    <row r="40" spans="1:10">
      <c r="A40" s="201" t="s">
        <v>20</v>
      </c>
      <c r="B40" s="202"/>
      <c r="C40" s="202" t="s">
        <v>21</v>
      </c>
      <c r="D40" s="202" t="s">
        <v>30</v>
      </c>
      <c r="E40" s="215" t="s">
        <v>27</v>
      </c>
      <c r="F40" s="202" t="s">
        <v>107</v>
      </c>
      <c r="G40" s="202" t="s">
        <v>114</v>
      </c>
      <c r="H40" s="202" t="s">
        <v>22</v>
      </c>
      <c r="I40" s="202" t="s">
        <v>23</v>
      </c>
      <c r="J40" s="239" t="s">
        <v>24</v>
      </c>
    </row>
    <row r="41" spans="1:10">
      <c r="A41" s="246"/>
      <c r="B41" s="195"/>
      <c r="C41" s="195"/>
      <c r="D41" s="195"/>
      <c r="E41" s="247"/>
      <c r="F41" s="195"/>
      <c r="G41" s="195"/>
      <c r="H41" s="195"/>
      <c r="I41" s="195"/>
      <c r="J41" s="240"/>
    </row>
    <row r="42" spans="1:10" ht="43.5" customHeight="1">
      <c r="A42" s="246"/>
      <c r="B42" s="195"/>
      <c r="C42" s="195"/>
      <c r="D42" s="195"/>
      <c r="E42" s="209"/>
      <c r="F42" s="195"/>
      <c r="G42" s="195"/>
      <c r="H42" s="195"/>
      <c r="I42" s="195"/>
      <c r="J42" s="240"/>
    </row>
    <row r="43" spans="1:10" ht="17.25" customHeight="1">
      <c r="A43" s="216" t="s">
        <v>25</v>
      </c>
      <c r="B43" s="204"/>
      <c r="C43" s="242" t="s">
        <v>26</v>
      </c>
      <c r="D43" s="243" t="s">
        <v>29</v>
      </c>
      <c r="E43" s="244" t="s">
        <v>28</v>
      </c>
      <c r="F43" s="6">
        <v>6520</v>
      </c>
      <c r="G43" s="6">
        <v>2061</v>
      </c>
      <c r="H43" s="6">
        <v>4459</v>
      </c>
      <c r="I43" s="6">
        <v>2169</v>
      </c>
      <c r="J43" s="7">
        <f>+H43-I43</f>
        <v>2290</v>
      </c>
    </row>
    <row r="44" spans="1:10">
      <c r="A44" s="241"/>
      <c r="B44" s="208"/>
      <c r="C44" s="209"/>
      <c r="D44" s="237"/>
      <c r="E44" s="245"/>
      <c r="F44" s="6">
        <v>54633.5</v>
      </c>
      <c r="G44" s="6">
        <v>17269.88</v>
      </c>
      <c r="H44" s="6">
        <v>37363.620000000003</v>
      </c>
      <c r="I44" s="6">
        <v>18174.849999999999</v>
      </c>
      <c r="J44" s="7">
        <f>+H44-I44</f>
        <v>19188.770000000004</v>
      </c>
    </row>
    <row r="45" spans="1:10">
      <c r="A45" s="8"/>
      <c r="B45" s="9"/>
      <c r="C45" s="9"/>
      <c r="D45" s="9"/>
      <c r="E45" s="9"/>
      <c r="F45" s="9"/>
      <c r="G45" s="9"/>
      <c r="H45" s="9"/>
      <c r="I45" s="9"/>
      <c r="J45" s="10"/>
    </row>
    <row r="46" spans="1:10" ht="15" customHeight="1">
      <c r="A46" s="195" t="s">
        <v>25</v>
      </c>
      <c r="B46" s="195"/>
      <c r="C46" s="195" t="s">
        <v>26</v>
      </c>
      <c r="D46" s="238" t="s">
        <v>87</v>
      </c>
      <c r="E46" s="238" t="s">
        <v>31</v>
      </c>
      <c r="F46" s="6">
        <v>6520</v>
      </c>
      <c r="G46" s="6">
        <v>2061</v>
      </c>
      <c r="H46" s="6">
        <v>4459</v>
      </c>
      <c r="I46" s="6">
        <v>2169</v>
      </c>
      <c r="J46" s="7">
        <f>+H46-I46</f>
        <v>2290</v>
      </c>
    </row>
    <row r="47" spans="1:10">
      <c r="A47" s="195"/>
      <c r="B47" s="195"/>
      <c r="C47" s="195"/>
      <c r="D47" s="238"/>
      <c r="E47" s="238"/>
      <c r="F47" s="6">
        <v>54633.5</v>
      </c>
      <c r="G47" s="6">
        <v>17269.88</v>
      </c>
      <c r="H47" s="6">
        <v>37363.620000000003</v>
      </c>
      <c r="I47" s="6">
        <v>18174.849999999999</v>
      </c>
      <c r="J47" s="7">
        <f>+H47-I47</f>
        <v>19188.770000000004</v>
      </c>
    </row>
    <row r="48" spans="1:10">
      <c r="A48" s="8"/>
      <c r="B48" s="9"/>
      <c r="C48" s="9"/>
      <c r="D48" s="9"/>
      <c r="E48" s="9"/>
      <c r="F48" s="9"/>
      <c r="G48" s="9"/>
      <c r="H48" s="9"/>
      <c r="I48" s="9"/>
      <c r="J48" s="10"/>
    </row>
    <row r="49" spans="1:10">
      <c r="A49" s="195" t="s">
        <v>25</v>
      </c>
      <c r="B49" s="195"/>
      <c r="C49" s="195" t="s">
        <v>26</v>
      </c>
      <c r="D49" s="238" t="s">
        <v>88</v>
      </c>
      <c r="E49" s="238" t="s">
        <v>32</v>
      </c>
      <c r="F49" s="6">
        <v>6520</v>
      </c>
      <c r="G49" s="6">
        <v>2061</v>
      </c>
      <c r="H49" s="6">
        <v>4459</v>
      </c>
      <c r="I49" s="6">
        <v>2169</v>
      </c>
      <c r="J49" s="7">
        <f>+H49-I49</f>
        <v>2290</v>
      </c>
    </row>
    <row r="50" spans="1:10">
      <c r="A50" s="195"/>
      <c r="B50" s="195"/>
      <c r="C50" s="195"/>
      <c r="D50" s="238"/>
      <c r="E50" s="238"/>
      <c r="F50" s="6">
        <v>54633.5</v>
      </c>
      <c r="G50" s="6">
        <v>17269.88</v>
      </c>
      <c r="H50" s="6">
        <v>37363.620000000003</v>
      </c>
      <c r="I50" s="6">
        <v>18174.849999999999</v>
      </c>
      <c r="J50" s="7">
        <f>+H50-I50</f>
        <v>19188.770000000004</v>
      </c>
    </row>
    <row r="51" spans="1:10">
      <c r="A51" s="8"/>
      <c r="B51" s="9"/>
      <c r="C51" s="9"/>
      <c r="D51" s="9"/>
      <c r="E51" s="9"/>
      <c r="F51" s="9"/>
      <c r="G51" s="9"/>
      <c r="H51" s="9"/>
      <c r="I51" s="9"/>
      <c r="J51" s="10"/>
    </row>
    <row r="52" spans="1:10">
      <c r="A52" s="195" t="s">
        <v>25</v>
      </c>
      <c r="B52" s="195"/>
      <c r="C52" s="195" t="s">
        <v>26</v>
      </c>
      <c r="D52" s="238" t="s">
        <v>33</v>
      </c>
      <c r="E52" s="238" t="s">
        <v>34</v>
      </c>
      <c r="F52" s="6">
        <v>6520</v>
      </c>
      <c r="G52" s="6">
        <v>2061</v>
      </c>
      <c r="H52" s="6">
        <v>4459</v>
      </c>
      <c r="I52" s="6">
        <v>2169</v>
      </c>
      <c r="J52" s="7">
        <f>+H52-I52</f>
        <v>2290</v>
      </c>
    </row>
    <row r="53" spans="1:10">
      <c r="A53" s="195"/>
      <c r="B53" s="195"/>
      <c r="C53" s="195"/>
      <c r="D53" s="238"/>
      <c r="E53" s="238"/>
      <c r="F53" s="6">
        <v>54633.5</v>
      </c>
      <c r="G53" s="6">
        <v>17269.88</v>
      </c>
      <c r="H53" s="6">
        <v>37363.620000000003</v>
      </c>
      <c r="I53" s="6">
        <v>18174.849999999999</v>
      </c>
      <c r="J53" s="7">
        <f>+H53-I53</f>
        <v>19188.770000000004</v>
      </c>
    </row>
    <row r="54" spans="1:10">
      <c r="A54" s="8"/>
      <c r="B54" s="9"/>
      <c r="C54" s="9"/>
      <c r="D54" s="9"/>
      <c r="E54" s="9"/>
      <c r="F54" s="9"/>
      <c r="G54" s="9"/>
      <c r="H54" s="9"/>
      <c r="I54" s="9"/>
      <c r="J54" s="10"/>
    </row>
    <row r="55" spans="1:10">
      <c r="A55" s="195" t="s">
        <v>25</v>
      </c>
      <c r="B55" s="195"/>
      <c r="C55" s="195" t="s">
        <v>26</v>
      </c>
      <c r="D55" s="238" t="s">
        <v>33</v>
      </c>
      <c r="E55" s="238" t="s">
        <v>34</v>
      </c>
      <c r="F55" s="6">
        <v>6520</v>
      </c>
      <c r="G55" s="6">
        <v>2061</v>
      </c>
      <c r="H55" s="6">
        <v>4459</v>
      </c>
      <c r="I55" s="6">
        <v>2169</v>
      </c>
      <c r="J55" s="7">
        <f>+H55-I55</f>
        <v>2290</v>
      </c>
    </row>
    <row r="56" spans="1:10">
      <c r="A56" s="195"/>
      <c r="B56" s="195"/>
      <c r="C56" s="195"/>
      <c r="D56" s="238"/>
      <c r="E56" s="238"/>
      <c r="F56" s="6">
        <v>54633.5</v>
      </c>
      <c r="G56" s="6">
        <v>17269.88</v>
      </c>
      <c r="H56" s="6">
        <v>37363.620000000003</v>
      </c>
      <c r="I56" s="6">
        <v>18174.849999999999</v>
      </c>
      <c r="J56" s="7">
        <f>+H56-I56</f>
        <v>19188.770000000004</v>
      </c>
    </row>
    <row r="57" spans="1:10" ht="17.25" thickBot="1">
      <c r="A57" s="11"/>
      <c r="B57" s="12"/>
      <c r="C57" s="12"/>
      <c r="D57" s="12"/>
      <c r="E57" s="12"/>
      <c r="F57" s="12"/>
      <c r="G57" s="12"/>
      <c r="H57" s="12"/>
      <c r="I57" s="12"/>
      <c r="J57" s="13"/>
    </row>
    <row r="58" spans="1:10">
      <c r="A58" s="9"/>
      <c r="B58" s="9"/>
      <c r="C58" s="9"/>
      <c r="D58" s="9"/>
      <c r="E58" s="9"/>
      <c r="F58" s="9"/>
      <c r="G58" s="9"/>
      <c r="H58" s="9"/>
      <c r="I58" s="9"/>
      <c r="J58" s="9"/>
    </row>
    <row r="59" spans="1:10" ht="17.25" thickBot="1">
      <c r="A59" s="9"/>
      <c r="B59" s="9"/>
      <c r="C59" s="9"/>
      <c r="D59" s="9"/>
      <c r="E59" s="9"/>
      <c r="F59" s="9"/>
      <c r="G59" s="9"/>
      <c r="H59" s="9"/>
      <c r="I59" s="9"/>
      <c r="J59" s="9"/>
    </row>
    <row r="60" spans="1:10" ht="17.25" thickBot="1">
      <c r="A60" s="232" t="s">
        <v>115</v>
      </c>
      <c r="B60" s="233"/>
      <c r="C60" s="233"/>
      <c r="D60" s="234"/>
    </row>
    <row r="61" spans="1:10" ht="49.5">
      <c r="A61" s="36" t="s">
        <v>12</v>
      </c>
      <c r="B61" s="36" t="s">
        <v>89</v>
      </c>
      <c r="C61" s="5" t="s">
        <v>35</v>
      </c>
      <c r="D61" s="5" t="s">
        <v>36</v>
      </c>
      <c r="E61" s="14" t="s">
        <v>37</v>
      </c>
      <c r="F61" s="14" t="s">
        <v>38</v>
      </c>
      <c r="G61" s="14" t="s">
        <v>90</v>
      </c>
      <c r="H61" s="14" t="s">
        <v>39</v>
      </c>
      <c r="I61" s="14" t="s">
        <v>40</v>
      </c>
      <c r="J61" s="14" t="s">
        <v>91</v>
      </c>
    </row>
    <row r="62" spans="1:10" ht="18" customHeight="1">
      <c r="A62" s="15">
        <v>1</v>
      </c>
      <c r="B62" s="15" t="s">
        <v>29</v>
      </c>
      <c r="C62" s="6">
        <v>113260</v>
      </c>
      <c r="D62" s="6">
        <v>155044</v>
      </c>
      <c r="E62" s="6">
        <v>106495</v>
      </c>
      <c r="F62" s="6">
        <f>+D62+E62</f>
        <v>261539</v>
      </c>
      <c r="G62" s="6">
        <v>32675</v>
      </c>
      <c r="H62" s="6">
        <f>+F62-G62</f>
        <v>228864</v>
      </c>
      <c r="I62" s="6">
        <v>2169</v>
      </c>
      <c r="J62" s="6">
        <f>+H62-I62</f>
        <v>226695</v>
      </c>
    </row>
    <row r="63" spans="1:10" ht="18" customHeight="1">
      <c r="A63" s="15">
        <v>2</v>
      </c>
      <c r="B63" s="15" t="s">
        <v>87</v>
      </c>
      <c r="C63" s="6">
        <v>821540</v>
      </c>
      <c r="D63" s="6">
        <v>757855</v>
      </c>
      <c r="E63" s="6">
        <v>487670</v>
      </c>
      <c r="F63" s="6">
        <f>+D63+E63</f>
        <v>1245525</v>
      </c>
      <c r="G63" s="6">
        <v>554661</v>
      </c>
      <c r="H63" s="6">
        <f>+F63-G63</f>
        <v>690864</v>
      </c>
      <c r="I63" s="6">
        <v>24311</v>
      </c>
      <c r="J63" s="6">
        <f>+H63-I63</f>
        <v>666553</v>
      </c>
    </row>
    <row r="64" spans="1:10" ht="18" customHeight="1">
      <c r="A64" s="15">
        <v>3</v>
      </c>
      <c r="B64" s="15" t="s">
        <v>88</v>
      </c>
      <c r="C64" s="6">
        <v>808000</v>
      </c>
      <c r="D64" s="6">
        <v>1511904</v>
      </c>
      <c r="E64" s="6">
        <v>135000</v>
      </c>
      <c r="F64" s="6">
        <f>+D64+E64</f>
        <v>1646904</v>
      </c>
      <c r="G64" s="6">
        <v>435816</v>
      </c>
      <c r="H64" s="6">
        <f>+F64-G64</f>
        <v>1211088</v>
      </c>
      <c r="I64" s="6">
        <v>26060</v>
      </c>
      <c r="J64" s="6">
        <f>+H64-I64</f>
        <v>1185028</v>
      </c>
    </row>
    <row r="65" spans="1:10" ht="18" customHeight="1">
      <c r="A65" s="15">
        <v>4</v>
      </c>
      <c r="B65" s="15" t="s">
        <v>33</v>
      </c>
      <c r="C65" s="6">
        <v>2294470</v>
      </c>
      <c r="D65" s="6">
        <v>354876.76</v>
      </c>
      <c r="E65" s="6">
        <v>1511633.25</v>
      </c>
      <c r="F65" s="6">
        <f>+D65+E65</f>
        <v>1866510.01</v>
      </c>
      <c r="G65" s="6">
        <v>1061998.8500000001</v>
      </c>
      <c r="H65" s="6">
        <f>+F65-G65</f>
        <v>804511.15999999992</v>
      </c>
      <c r="I65" s="6">
        <v>43436</v>
      </c>
      <c r="J65" s="6">
        <f>+H65-I65</f>
        <v>761075.15999999992</v>
      </c>
    </row>
    <row r="66" spans="1:10" ht="18" customHeight="1">
      <c r="A66" s="15">
        <v>5</v>
      </c>
      <c r="B66" s="15" t="s">
        <v>41</v>
      </c>
      <c r="C66" s="6">
        <v>0</v>
      </c>
      <c r="D66" s="6">
        <v>0</v>
      </c>
      <c r="E66" s="6">
        <v>0</v>
      </c>
      <c r="F66" s="6">
        <v>0</v>
      </c>
      <c r="G66" s="6">
        <v>0</v>
      </c>
      <c r="H66" s="6">
        <v>0</v>
      </c>
      <c r="I66" s="6">
        <v>0</v>
      </c>
      <c r="J66" s="6">
        <f>+H66-I66</f>
        <v>0</v>
      </c>
    </row>
    <row r="67" spans="1:10" ht="18" customHeight="1">
      <c r="A67" s="15" t="s">
        <v>42</v>
      </c>
      <c r="B67" s="15"/>
      <c r="C67" s="6">
        <f t="shared" ref="C67:J67" si="0">SUM(C62:C66)</f>
        <v>4037270</v>
      </c>
      <c r="D67" s="6">
        <f t="shared" si="0"/>
        <v>2779679.76</v>
      </c>
      <c r="E67" s="6">
        <f t="shared" si="0"/>
        <v>2240798.25</v>
      </c>
      <c r="F67" s="6">
        <f t="shared" si="0"/>
        <v>5020478.01</v>
      </c>
      <c r="G67" s="6">
        <f t="shared" si="0"/>
        <v>2085150.85</v>
      </c>
      <c r="H67" s="6">
        <f t="shared" si="0"/>
        <v>2935327.16</v>
      </c>
      <c r="I67" s="6">
        <f t="shared" si="0"/>
        <v>95976</v>
      </c>
      <c r="J67" s="6">
        <f t="shared" si="0"/>
        <v>2839351.16</v>
      </c>
    </row>
    <row r="68" spans="1:10" ht="17.25" thickBot="1"/>
    <row r="69" spans="1:10" ht="17.25" thickBot="1">
      <c r="A69" s="37">
        <v>10</v>
      </c>
      <c r="B69" s="38" t="s">
        <v>43</v>
      </c>
      <c r="C69" s="38"/>
      <c r="D69" s="235" t="s">
        <v>106</v>
      </c>
      <c r="E69" s="235"/>
      <c r="F69" s="235"/>
      <c r="G69" s="235"/>
      <c r="H69" s="235"/>
      <c r="I69" s="236"/>
    </row>
    <row r="70" spans="1:10" ht="12" customHeight="1" thickBot="1">
      <c r="A70" s="9"/>
      <c r="B70" s="9"/>
      <c r="C70" s="9"/>
      <c r="D70" s="32"/>
      <c r="E70" s="32"/>
      <c r="F70" s="32"/>
      <c r="G70" s="32"/>
      <c r="H70" s="32"/>
      <c r="I70" s="32"/>
    </row>
    <row r="71" spans="1:10" ht="17.25" thickBot="1">
      <c r="A71" s="37">
        <v>11</v>
      </c>
      <c r="B71" s="38" t="s">
        <v>44</v>
      </c>
      <c r="C71" s="38"/>
      <c r="D71" s="38"/>
      <c r="E71" s="38"/>
      <c r="F71" s="38"/>
      <c r="G71" s="38"/>
      <c r="H71" s="38"/>
      <c r="I71" s="39"/>
    </row>
    <row r="72" spans="1:10">
      <c r="A72" s="237" t="s">
        <v>12</v>
      </c>
      <c r="B72" s="209" t="s">
        <v>45</v>
      </c>
      <c r="C72" s="209"/>
      <c r="D72" s="209" t="s">
        <v>47</v>
      </c>
      <c r="E72" s="209"/>
      <c r="F72" s="209"/>
      <c r="G72" s="209" t="s">
        <v>46</v>
      </c>
      <c r="H72" s="209"/>
      <c r="I72" s="209"/>
      <c r="J72" s="195" t="s">
        <v>48</v>
      </c>
    </row>
    <row r="73" spans="1:10">
      <c r="A73" s="238"/>
      <c r="B73" s="195"/>
      <c r="C73" s="195"/>
      <c r="D73" s="195"/>
      <c r="E73" s="195"/>
      <c r="F73" s="195"/>
      <c r="G73" s="195"/>
      <c r="H73" s="195"/>
      <c r="I73" s="195"/>
      <c r="J73" s="195"/>
    </row>
    <row r="74" spans="1:10">
      <c r="A74" s="195">
        <v>1</v>
      </c>
      <c r="B74" s="195" t="str">
        <f>+C22</f>
        <v>Pacific Blue Jens ware Ltd. Holding No. A 8/1 Geleageware, Savar. Dhaka, Bangladesh</v>
      </c>
      <c r="C74" s="195"/>
      <c r="D74" s="220"/>
      <c r="E74" s="221"/>
      <c r="F74" s="222"/>
      <c r="G74" s="220"/>
      <c r="H74" s="221"/>
      <c r="I74" s="222"/>
      <c r="J74" s="229"/>
    </row>
    <row r="75" spans="1:10">
      <c r="A75" s="195"/>
      <c r="B75" s="195"/>
      <c r="C75" s="195"/>
      <c r="D75" s="223"/>
      <c r="E75" s="224"/>
      <c r="F75" s="225"/>
      <c r="G75" s="223"/>
      <c r="H75" s="224"/>
      <c r="I75" s="225"/>
      <c r="J75" s="230"/>
    </row>
    <row r="76" spans="1:10">
      <c r="A76" s="195"/>
      <c r="B76" s="195"/>
      <c r="C76" s="195"/>
      <c r="D76" s="226"/>
      <c r="E76" s="227"/>
      <c r="F76" s="228"/>
      <c r="G76" s="226"/>
      <c r="H76" s="227"/>
      <c r="I76" s="228"/>
      <c r="J76" s="231"/>
    </row>
    <row r="77" spans="1:10">
      <c r="A77" s="195">
        <v>2</v>
      </c>
      <c r="B77" s="195" t="str">
        <f>+C23</f>
        <v>AKT Knit ware, Genda, Saver, Dhaka</v>
      </c>
      <c r="C77" s="195"/>
      <c r="D77" s="220"/>
      <c r="E77" s="221"/>
      <c r="F77" s="222"/>
      <c r="G77" s="220"/>
      <c r="H77" s="221"/>
      <c r="I77" s="222"/>
      <c r="J77" s="229"/>
    </row>
    <row r="78" spans="1:10">
      <c r="A78" s="195"/>
      <c r="B78" s="195"/>
      <c r="C78" s="195"/>
      <c r="D78" s="223"/>
      <c r="E78" s="224"/>
      <c r="F78" s="225"/>
      <c r="G78" s="223"/>
      <c r="H78" s="224"/>
      <c r="I78" s="225"/>
      <c r="J78" s="230"/>
    </row>
    <row r="79" spans="1:10">
      <c r="A79" s="195"/>
      <c r="B79" s="195"/>
      <c r="C79" s="195"/>
      <c r="D79" s="226"/>
      <c r="E79" s="227"/>
      <c r="F79" s="228"/>
      <c r="G79" s="226"/>
      <c r="H79" s="227"/>
      <c r="I79" s="228"/>
      <c r="J79" s="231"/>
    </row>
    <row r="80" spans="1:10">
      <c r="A80" s="195">
        <v>3</v>
      </c>
      <c r="B80" s="195" t="str">
        <f>+C24</f>
        <v>Panorama</v>
      </c>
      <c r="C80" s="195"/>
      <c r="D80" s="220"/>
      <c r="E80" s="221"/>
      <c r="F80" s="222"/>
      <c r="G80" s="220"/>
      <c r="H80" s="221"/>
      <c r="I80" s="222"/>
      <c r="J80" s="229"/>
    </row>
    <row r="81" spans="1:10">
      <c r="A81" s="195"/>
      <c r="B81" s="195"/>
      <c r="C81" s="195"/>
      <c r="D81" s="223"/>
      <c r="E81" s="224"/>
      <c r="F81" s="225"/>
      <c r="G81" s="223"/>
      <c r="H81" s="224"/>
      <c r="I81" s="225"/>
      <c r="J81" s="230"/>
    </row>
    <row r="82" spans="1:10">
      <c r="A82" s="195"/>
      <c r="B82" s="195"/>
      <c r="C82" s="195"/>
      <c r="D82" s="226"/>
      <c r="E82" s="227"/>
      <c r="F82" s="228"/>
      <c r="G82" s="226"/>
      <c r="H82" s="227"/>
      <c r="I82" s="228"/>
      <c r="J82" s="231"/>
    </row>
    <row r="83" spans="1:10" ht="17.25" thickBot="1"/>
    <row r="84" spans="1:10" ht="17.25" thickBot="1">
      <c r="A84" s="37"/>
      <c r="B84" s="38" t="s">
        <v>110</v>
      </c>
      <c r="C84" s="38"/>
      <c r="D84" s="38"/>
      <c r="E84" s="38"/>
      <c r="F84" s="38"/>
      <c r="G84" s="39"/>
    </row>
    <row r="85" spans="1:10" ht="49.5">
      <c r="A85" s="214" t="s">
        <v>49</v>
      </c>
      <c r="B85" s="215"/>
      <c r="C85" s="215" t="s">
        <v>75</v>
      </c>
      <c r="D85" s="215"/>
      <c r="E85" s="3" t="s">
        <v>50</v>
      </c>
      <c r="F85" s="202" t="s">
        <v>51</v>
      </c>
      <c r="G85" s="202"/>
      <c r="H85" s="3" t="s">
        <v>52</v>
      </c>
      <c r="I85" s="3" t="s">
        <v>53</v>
      </c>
      <c r="J85" s="4" t="s">
        <v>54</v>
      </c>
    </row>
    <row r="86" spans="1:10" ht="16.5" customHeight="1">
      <c r="A86" s="216" t="str">
        <f>+B74</f>
        <v>Pacific Blue Jens ware Ltd. Holding No. A 8/1 Geleageware, Savar. Dhaka, Bangladesh</v>
      </c>
      <c r="B86" s="217"/>
      <c r="C86" s="22" t="s">
        <v>70</v>
      </c>
      <c r="D86" s="23"/>
      <c r="E86" s="208" t="s">
        <v>92</v>
      </c>
      <c r="F86" s="210" t="s">
        <v>93</v>
      </c>
      <c r="G86" s="210"/>
      <c r="H86" s="16">
        <f>+C90</f>
        <v>8564.5501097293345</v>
      </c>
      <c r="I86" s="17">
        <v>3</v>
      </c>
      <c r="J86" s="30">
        <f t="shared" ref="J86:J98" si="1">+$H$86*I86%</f>
        <v>256.93650329188</v>
      </c>
    </row>
    <row r="87" spans="1:10">
      <c r="A87" s="218"/>
      <c r="B87" s="219"/>
      <c r="C87" s="24" t="s">
        <v>71</v>
      </c>
      <c r="D87" s="25"/>
      <c r="E87" s="212"/>
      <c r="F87" s="211" t="s">
        <v>94</v>
      </c>
      <c r="G87" s="211"/>
      <c r="H87" s="19" t="s">
        <v>74</v>
      </c>
      <c r="I87" s="6">
        <v>4</v>
      </c>
      <c r="J87" s="7">
        <f t="shared" si="1"/>
        <v>342.58200438917339</v>
      </c>
    </row>
    <row r="88" spans="1:10">
      <c r="A88" s="218"/>
      <c r="B88" s="219"/>
      <c r="C88" s="24" t="s">
        <v>72</v>
      </c>
      <c r="D88" s="25"/>
      <c r="E88" s="212"/>
      <c r="F88" s="211" t="s">
        <v>95</v>
      </c>
      <c r="G88" s="211"/>
      <c r="H88" s="15"/>
      <c r="I88" s="6">
        <v>1</v>
      </c>
      <c r="J88" s="7">
        <f t="shared" si="1"/>
        <v>85.645501097293348</v>
      </c>
    </row>
    <row r="89" spans="1:10">
      <c r="A89" s="218"/>
      <c r="B89" s="219"/>
      <c r="C89" s="26" t="s">
        <v>73</v>
      </c>
      <c r="D89" s="25"/>
      <c r="E89" s="212"/>
      <c r="F89" s="211" t="s">
        <v>57</v>
      </c>
      <c r="G89" s="211"/>
      <c r="H89" s="15"/>
      <c r="I89" s="6">
        <v>1</v>
      </c>
      <c r="J89" s="7">
        <f t="shared" si="1"/>
        <v>85.645501097293348</v>
      </c>
    </row>
    <row r="90" spans="1:10">
      <c r="A90" s="218"/>
      <c r="B90" s="219"/>
      <c r="C90" s="41">
        <f>36000/1.0936*1.46*0.1782</f>
        <v>8564.5501097293345</v>
      </c>
      <c r="D90" s="25" t="s">
        <v>74</v>
      </c>
      <c r="E90" s="212"/>
      <c r="F90" s="211" t="s">
        <v>55</v>
      </c>
      <c r="G90" s="211"/>
      <c r="H90" s="15"/>
      <c r="I90" s="6">
        <v>0.5</v>
      </c>
      <c r="J90" s="7">
        <f t="shared" si="1"/>
        <v>42.822750548646674</v>
      </c>
    </row>
    <row r="91" spans="1:10">
      <c r="A91" s="218"/>
      <c r="B91" s="219"/>
      <c r="C91" s="24"/>
      <c r="D91" s="25"/>
      <c r="E91" s="212"/>
      <c r="F91" s="211" t="s">
        <v>56</v>
      </c>
      <c r="G91" s="211"/>
      <c r="H91" s="15"/>
      <c r="I91" s="6">
        <v>0.5</v>
      </c>
      <c r="J91" s="7">
        <f t="shared" si="1"/>
        <v>42.822750548646674</v>
      </c>
    </row>
    <row r="92" spans="1:10" ht="15" customHeight="1">
      <c r="A92" s="24"/>
      <c r="B92" s="9"/>
      <c r="C92" s="24"/>
      <c r="D92" s="25"/>
      <c r="E92" s="212" t="s">
        <v>58</v>
      </c>
      <c r="F92" s="197" t="s">
        <v>59</v>
      </c>
      <c r="G92" s="198"/>
      <c r="H92" s="15"/>
      <c r="I92" s="6">
        <v>5</v>
      </c>
      <c r="J92" s="7">
        <f t="shared" si="1"/>
        <v>428.22750548646673</v>
      </c>
    </row>
    <row r="93" spans="1:10">
      <c r="A93" s="24"/>
      <c r="B93" s="9"/>
      <c r="C93" s="24"/>
      <c r="D93" s="25"/>
      <c r="E93" s="212"/>
      <c r="F93" s="197" t="s">
        <v>88</v>
      </c>
      <c r="G93" s="198"/>
      <c r="H93" s="15"/>
      <c r="I93" s="6">
        <v>60</v>
      </c>
      <c r="J93" s="7">
        <f t="shared" si="1"/>
        <v>5138.7300658376007</v>
      </c>
    </row>
    <row r="94" spans="1:10">
      <c r="A94" s="24"/>
      <c r="B94" s="9"/>
      <c r="C94" s="24"/>
      <c r="D94" s="25"/>
      <c r="E94" s="212"/>
      <c r="F94" s="197" t="s">
        <v>60</v>
      </c>
      <c r="G94" s="198"/>
      <c r="H94" s="15"/>
      <c r="I94" s="6">
        <v>14</v>
      </c>
      <c r="J94" s="7">
        <f t="shared" si="1"/>
        <v>1199.037015362107</v>
      </c>
    </row>
    <row r="95" spans="1:10">
      <c r="A95" s="24"/>
      <c r="B95" s="9"/>
      <c r="C95" s="24"/>
      <c r="D95" s="25"/>
      <c r="E95" s="212"/>
      <c r="F95" s="197" t="s">
        <v>96</v>
      </c>
      <c r="G95" s="198"/>
      <c r="H95" s="15"/>
      <c r="I95" s="6">
        <v>0.5</v>
      </c>
      <c r="J95" s="7">
        <f t="shared" si="1"/>
        <v>42.822750548646674</v>
      </c>
    </row>
    <row r="96" spans="1:10">
      <c r="A96" s="24"/>
      <c r="B96" s="9"/>
      <c r="C96" s="24"/>
      <c r="D96" s="25"/>
      <c r="E96" s="212"/>
      <c r="F96" s="197" t="s">
        <v>61</v>
      </c>
      <c r="G96" s="198"/>
      <c r="H96" s="15"/>
      <c r="I96" s="6">
        <v>0.5</v>
      </c>
      <c r="J96" s="7">
        <f t="shared" si="1"/>
        <v>42.822750548646674</v>
      </c>
    </row>
    <row r="97" spans="1:10">
      <c r="A97" s="24"/>
      <c r="B97" s="9"/>
      <c r="C97" s="24"/>
      <c r="D97" s="25"/>
      <c r="E97" s="212"/>
      <c r="F97" s="197" t="s">
        <v>97</v>
      </c>
      <c r="G97" s="198"/>
      <c r="H97" s="15"/>
      <c r="I97" s="6">
        <v>1</v>
      </c>
      <c r="J97" s="7">
        <f t="shared" si="1"/>
        <v>85.645501097293348</v>
      </c>
    </row>
    <row r="98" spans="1:10">
      <c r="A98" s="24"/>
      <c r="B98" s="9"/>
      <c r="C98" s="24"/>
      <c r="D98" s="25"/>
      <c r="E98" s="212"/>
      <c r="F98" s="197" t="s">
        <v>62</v>
      </c>
      <c r="G98" s="198"/>
      <c r="H98" s="15"/>
      <c r="I98" s="6">
        <v>0.5</v>
      </c>
      <c r="J98" s="7">
        <f t="shared" si="1"/>
        <v>42.822750548646674</v>
      </c>
    </row>
    <row r="99" spans="1:10">
      <c r="A99" s="24"/>
      <c r="B99" s="9"/>
      <c r="C99" s="24"/>
      <c r="D99" s="25"/>
      <c r="E99" s="212" t="s">
        <v>63</v>
      </c>
      <c r="F99" s="197" t="s">
        <v>98</v>
      </c>
      <c r="G99" s="198"/>
      <c r="H99" s="15"/>
      <c r="I99" s="6">
        <v>8</v>
      </c>
      <c r="J99" s="7">
        <f t="shared" ref="J99:J112" si="2">+$H$86*I99%</f>
        <v>685.16400877834678</v>
      </c>
    </row>
    <row r="100" spans="1:10">
      <c r="A100" s="24"/>
      <c r="B100" s="9"/>
      <c r="C100" s="24"/>
      <c r="D100" s="25"/>
      <c r="E100" s="212"/>
      <c r="F100" s="197" t="s">
        <v>99</v>
      </c>
      <c r="G100" s="198"/>
      <c r="H100" s="15"/>
      <c r="I100" s="6">
        <v>0.5</v>
      </c>
      <c r="J100" s="7">
        <f t="shared" si="2"/>
        <v>42.822750548646674</v>
      </c>
    </row>
    <row r="101" spans="1:10">
      <c r="A101" s="24"/>
      <c r="B101" s="9"/>
      <c r="C101" s="24"/>
      <c r="D101" s="25"/>
      <c r="E101" s="212"/>
      <c r="F101" s="197" t="s">
        <v>100</v>
      </c>
      <c r="G101" s="198"/>
      <c r="H101" s="15"/>
      <c r="I101" s="6">
        <v>1.5</v>
      </c>
      <c r="J101" s="7">
        <f t="shared" si="2"/>
        <v>128.46825164594</v>
      </c>
    </row>
    <row r="102" spans="1:10">
      <c r="A102" s="24"/>
      <c r="B102" s="9"/>
      <c r="C102" s="24"/>
      <c r="D102" s="25"/>
      <c r="E102" s="212"/>
      <c r="F102" s="197" t="s">
        <v>101</v>
      </c>
      <c r="G102" s="198"/>
      <c r="H102" s="15"/>
      <c r="I102" s="6">
        <v>1.25</v>
      </c>
      <c r="J102" s="7">
        <f t="shared" si="2"/>
        <v>107.05687637161668</v>
      </c>
    </row>
    <row r="103" spans="1:10">
      <c r="A103" s="24"/>
      <c r="B103" s="9"/>
      <c r="C103" s="24"/>
      <c r="D103" s="25"/>
      <c r="E103" s="212" t="s">
        <v>64</v>
      </c>
      <c r="F103" s="197" t="s">
        <v>65</v>
      </c>
      <c r="G103" s="198"/>
      <c r="H103" s="15"/>
      <c r="I103" s="6">
        <v>0.4</v>
      </c>
      <c r="J103" s="7">
        <f t="shared" si="2"/>
        <v>34.258200438917342</v>
      </c>
    </row>
    <row r="104" spans="1:10">
      <c r="A104" s="24"/>
      <c r="B104" s="9"/>
      <c r="C104" s="24"/>
      <c r="D104" s="25"/>
      <c r="E104" s="212"/>
      <c r="F104" s="197" t="s">
        <v>66</v>
      </c>
      <c r="G104" s="198"/>
      <c r="H104" s="15"/>
      <c r="I104" s="6">
        <v>0.4</v>
      </c>
      <c r="J104" s="7">
        <f t="shared" si="2"/>
        <v>34.258200438917342</v>
      </c>
    </row>
    <row r="105" spans="1:10">
      <c r="A105" s="24"/>
      <c r="B105" s="9"/>
      <c r="C105" s="24"/>
      <c r="D105" s="25"/>
      <c r="E105" s="212"/>
      <c r="F105" s="197" t="s">
        <v>55</v>
      </c>
      <c r="G105" s="198"/>
      <c r="H105" s="15"/>
      <c r="I105" s="6">
        <v>0.16</v>
      </c>
      <c r="J105" s="7">
        <f t="shared" si="2"/>
        <v>13.703280175566936</v>
      </c>
    </row>
    <row r="106" spans="1:10">
      <c r="A106" s="24"/>
      <c r="B106" s="9"/>
      <c r="C106" s="24"/>
      <c r="D106" s="25"/>
      <c r="E106" s="212" t="s">
        <v>102</v>
      </c>
      <c r="F106" s="197" t="s">
        <v>93</v>
      </c>
      <c r="G106" s="198"/>
      <c r="H106" s="15"/>
      <c r="I106" s="6">
        <v>15</v>
      </c>
      <c r="J106" s="7">
        <f t="shared" si="2"/>
        <v>1284.6825164594002</v>
      </c>
    </row>
    <row r="107" spans="1:10">
      <c r="A107" s="24"/>
      <c r="B107" s="9"/>
      <c r="C107" s="24"/>
      <c r="D107" s="25"/>
      <c r="E107" s="212"/>
      <c r="F107" s="197" t="s">
        <v>66</v>
      </c>
      <c r="G107" s="198"/>
      <c r="H107" s="15"/>
      <c r="I107" s="6">
        <v>0.4</v>
      </c>
      <c r="J107" s="7">
        <f t="shared" si="2"/>
        <v>34.258200438917342</v>
      </c>
    </row>
    <row r="108" spans="1:10">
      <c r="A108" s="24"/>
      <c r="B108" s="9"/>
      <c r="C108" s="24"/>
      <c r="D108" s="25"/>
      <c r="E108" s="212"/>
      <c r="F108" s="197" t="s">
        <v>67</v>
      </c>
      <c r="G108" s="198"/>
      <c r="H108" s="15"/>
      <c r="I108" s="6">
        <v>0.4</v>
      </c>
      <c r="J108" s="7">
        <f t="shared" si="2"/>
        <v>34.258200438917342</v>
      </c>
    </row>
    <row r="109" spans="1:10">
      <c r="A109" s="24"/>
      <c r="B109" s="9"/>
      <c r="C109" s="24"/>
      <c r="D109" s="25"/>
      <c r="E109" s="212"/>
      <c r="F109" s="197" t="s">
        <v>68</v>
      </c>
      <c r="G109" s="198"/>
      <c r="H109" s="15"/>
      <c r="I109" s="6">
        <v>0.5</v>
      </c>
      <c r="J109" s="7">
        <f t="shared" si="2"/>
        <v>42.822750548646674</v>
      </c>
    </row>
    <row r="110" spans="1:10">
      <c r="A110" s="24"/>
      <c r="B110" s="9"/>
      <c r="C110" s="24"/>
      <c r="D110" s="25"/>
      <c r="E110" s="212" t="s">
        <v>69</v>
      </c>
      <c r="F110" s="197" t="s">
        <v>103</v>
      </c>
      <c r="G110" s="198"/>
      <c r="H110" s="15"/>
      <c r="I110" s="6">
        <v>0.5</v>
      </c>
      <c r="J110" s="7">
        <f t="shared" si="2"/>
        <v>42.822750548646674</v>
      </c>
    </row>
    <row r="111" spans="1:10">
      <c r="A111" s="24"/>
      <c r="B111" s="9"/>
      <c r="C111" s="24"/>
      <c r="D111" s="25"/>
      <c r="E111" s="212"/>
      <c r="F111" s="197" t="s">
        <v>104</v>
      </c>
      <c r="G111" s="198"/>
      <c r="H111" s="15"/>
      <c r="I111" s="6">
        <v>0.6</v>
      </c>
      <c r="J111" s="7">
        <f t="shared" si="2"/>
        <v>51.387300658376006</v>
      </c>
    </row>
    <row r="112" spans="1:10" ht="17.25" thickBot="1">
      <c r="A112" s="28"/>
      <c r="B112" s="42"/>
      <c r="C112" s="28"/>
      <c r="D112" s="29"/>
      <c r="E112" s="213"/>
      <c r="F112" s="199" t="s">
        <v>67</v>
      </c>
      <c r="G112" s="200"/>
      <c r="H112" s="33"/>
      <c r="I112" s="34">
        <v>3.5000000000000003E-2</v>
      </c>
      <c r="J112" s="35">
        <f t="shared" si="2"/>
        <v>2.9975925384052675</v>
      </c>
    </row>
    <row r="115" spans="1:10" ht="45" customHeight="1" thickBot="1"/>
    <row r="116" spans="1:10" ht="50.25" customHeight="1">
      <c r="A116" s="201" t="s">
        <v>49</v>
      </c>
      <c r="B116" s="202"/>
      <c r="C116" s="202" t="s">
        <v>75</v>
      </c>
      <c r="D116" s="202"/>
      <c r="E116" s="3" t="s">
        <v>50</v>
      </c>
      <c r="F116" s="202" t="s">
        <v>51</v>
      </c>
      <c r="G116" s="202"/>
      <c r="H116" s="3" t="s">
        <v>52</v>
      </c>
      <c r="I116" s="3" t="s">
        <v>53</v>
      </c>
      <c r="J116" s="4" t="s">
        <v>54</v>
      </c>
    </row>
    <row r="117" spans="1:10">
      <c r="A117" s="203" t="str">
        <f>+C23</f>
        <v>AKT Knit ware, Genda, Saver, Dhaka</v>
      </c>
      <c r="B117" s="204"/>
      <c r="C117" s="22" t="s">
        <v>70</v>
      </c>
      <c r="D117" s="23"/>
      <c r="E117" s="209" t="s">
        <v>92</v>
      </c>
      <c r="F117" s="210" t="s">
        <v>93</v>
      </c>
      <c r="G117" s="210"/>
      <c r="H117" s="16">
        <f>+C121</f>
        <v>22118.946598390638</v>
      </c>
      <c r="I117" s="17">
        <v>3</v>
      </c>
      <c r="J117" s="30">
        <f t="shared" ref="J117:J122" si="3">+$H$86*I117%</f>
        <v>256.93650329188</v>
      </c>
    </row>
    <row r="118" spans="1:10">
      <c r="A118" s="205"/>
      <c r="B118" s="206"/>
      <c r="C118" s="24" t="s">
        <v>71</v>
      </c>
      <c r="D118" s="25"/>
      <c r="E118" s="195"/>
      <c r="F118" s="211" t="s">
        <v>94</v>
      </c>
      <c r="G118" s="211"/>
      <c r="H118" s="19" t="s">
        <v>74</v>
      </c>
      <c r="I118" s="6">
        <v>4</v>
      </c>
      <c r="J118" s="7">
        <f t="shared" si="3"/>
        <v>342.58200438917339</v>
      </c>
    </row>
    <row r="119" spans="1:10">
      <c r="A119" s="205"/>
      <c r="B119" s="206"/>
      <c r="C119" s="24" t="s">
        <v>117</v>
      </c>
      <c r="D119" s="25"/>
      <c r="E119" s="195"/>
      <c r="F119" s="211" t="s">
        <v>105</v>
      </c>
      <c r="G119" s="211"/>
      <c r="H119" s="15"/>
      <c r="I119" s="6">
        <v>1</v>
      </c>
      <c r="J119" s="7">
        <f t="shared" si="3"/>
        <v>85.645501097293348</v>
      </c>
    </row>
    <row r="120" spans="1:10">
      <c r="A120" s="205"/>
      <c r="B120" s="206"/>
      <c r="C120" s="26" t="s">
        <v>118</v>
      </c>
      <c r="D120" s="25"/>
      <c r="E120" s="195"/>
      <c r="F120" s="211" t="s">
        <v>57</v>
      </c>
      <c r="G120" s="211"/>
      <c r="H120" s="15"/>
      <c r="I120" s="6">
        <v>1</v>
      </c>
      <c r="J120" s="7">
        <f t="shared" si="3"/>
        <v>85.645501097293348</v>
      </c>
    </row>
    <row r="121" spans="1:10">
      <c r="A121" s="205"/>
      <c r="B121" s="206"/>
      <c r="C121" s="27">
        <f>109000/1.0936*1.46*0.152</f>
        <v>22118.946598390638</v>
      </c>
      <c r="D121" s="25" t="s">
        <v>74</v>
      </c>
      <c r="E121" s="195"/>
      <c r="F121" s="211" t="s">
        <v>55</v>
      </c>
      <c r="G121" s="211"/>
      <c r="H121" s="15"/>
      <c r="I121" s="6">
        <v>0.5</v>
      </c>
      <c r="J121" s="7">
        <f t="shared" si="3"/>
        <v>42.822750548646674</v>
      </c>
    </row>
    <row r="122" spans="1:10">
      <c r="A122" s="207"/>
      <c r="B122" s="208"/>
      <c r="C122" s="28"/>
      <c r="D122" s="29"/>
      <c r="E122" s="195"/>
      <c r="F122" s="211" t="s">
        <v>56</v>
      </c>
      <c r="G122" s="211"/>
      <c r="H122" s="15"/>
      <c r="I122" s="6">
        <v>0.5</v>
      </c>
      <c r="J122" s="7">
        <f t="shared" si="3"/>
        <v>42.822750548646674</v>
      </c>
    </row>
    <row r="123" spans="1:10" ht="15" customHeight="1">
      <c r="A123" s="8"/>
      <c r="B123" s="9"/>
      <c r="C123" s="9"/>
      <c r="D123" s="9"/>
      <c r="E123" s="9"/>
      <c r="F123" s="9"/>
      <c r="G123" s="9"/>
      <c r="H123" s="9"/>
      <c r="I123" s="31"/>
      <c r="J123" s="10"/>
    </row>
    <row r="124" spans="1:10">
      <c r="A124" s="8"/>
      <c r="B124" s="9"/>
      <c r="C124" s="9"/>
      <c r="D124" s="9"/>
      <c r="E124" s="195" t="s">
        <v>58</v>
      </c>
      <c r="F124" s="197" t="s">
        <v>59</v>
      </c>
      <c r="G124" s="198"/>
      <c r="H124" s="15"/>
      <c r="I124" s="6">
        <v>5</v>
      </c>
      <c r="J124" s="7">
        <f t="shared" ref="J124:J130" si="4">+$H$86*I124%</f>
        <v>428.22750548646673</v>
      </c>
    </row>
    <row r="125" spans="1:10">
      <c r="A125" s="8"/>
      <c r="B125" s="9"/>
      <c r="C125" s="9"/>
      <c r="D125" s="9"/>
      <c r="E125" s="195"/>
      <c r="F125" s="197" t="s">
        <v>88</v>
      </c>
      <c r="G125" s="198"/>
      <c r="H125" s="15"/>
      <c r="I125" s="6">
        <v>60</v>
      </c>
      <c r="J125" s="7">
        <f t="shared" si="4"/>
        <v>5138.7300658376007</v>
      </c>
    </row>
    <row r="126" spans="1:10">
      <c r="A126" s="8"/>
      <c r="B126" s="9"/>
      <c r="C126" s="9"/>
      <c r="D126" s="9"/>
      <c r="E126" s="195"/>
      <c r="F126" s="197" t="s">
        <v>60</v>
      </c>
      <c r="G126" s="198"/>
      <c r="H126" s="15"/>
      <c r="I126" s="6">
        <v>14</v>
      </c>
      <c r="J126" s="7">
        <f t="shared" si="4"/>
        <v>1199.037015362107</v>
      </c>
    </row>
    <row r="127" spans="1:10">
      <c r="A127" s="8"/>
      <c r="B127" s="9"/>
      <c r="C127" s="9"/>
      <c r="D127" s="9"/>
      <c r="E127" s="195"/>
      <c r="F127" s="197" t="s">
        <v>96</v>
      </c>
      <c r="G127" s="198"/>
      <c r="H127" s="15"/>
      <c r="I127" s="6">
        <v>0.5</v>
      </c>
      <c r="J127" s="7">
        <f t="shared" si="4"/>
        <v>42.822750548646674</v>
      </c>
    </row>
    <row r="128" spans="1:10">
      <c r="A128" s="8"/>
      <c r="B128" s="9"/>
      <c r="C128" s="9"/>
      <c r="D128" s="9"/>
      <c r="E128" s="195"/>
      <c r="F128" s="197" t="s">
        <v>61</v>
      </c>
      <c r="G128" s="198"/>
      <c r="H128" s="15"/>
      <c r="I128" s="6">
        <v>0.5</v>
      </c>
      <c r="J128" s="7">
        <f t="shared" si="4"/>
        <v>42.822750548646674</v>
      </c>
    </row>
    <row r="129" spans="1:10">
      <c r="A129" s="8"/>
      <c r="B129" s="9"/>
      <c r="C129" s="9"/>
      <c r="D129" s="9"/>
      <c r="E129" s="195"/>
      <c r="F129" s="197" t="s">
        <v>97</v>
      </c>
      <c r="G129" s="198"/>
      <c r="H129" s="15"/>
      <c r="I129" s="6">
        <v>1</v>
      </c>
      <c r="J129" s="7">
        <f t="shared" si="4"/>
        <v>85.645501097293348</v>
      </c>
    </row>
    <row r="130" spans="1:10">
      <c r="A130" s="8"/>
      <c r="B130" s="9"/>
      <c r="C130" s="9"/>
      <c r="D130" s="9"/>
      <c r="E130" s="195"/>
      <c r="F130" s="197" t="s">
        <v>62</v>
      </c>
      <c r="G130" s="198"/>
      <c r="H130" s="15"/>
      <c r="I130" s="6">
        <v>0.5</v>
      </c>
      <c r="J130" s="7">
        <f t="shared" si="4"/>
        <v>42.822750548646674</v>
      </c>
    </row>
    <row r="131" spans="1:10">
      <c r="A131" s="8"/>
      <c r="B131" s="9"/>
      <c r="C131" s="9"/>
      <c r="D131" s="9"/>
      <c r="E131" s="9"/>
      <c r="F131" s="9"/>
      <c r="G131" s="9"/>
      <c r="H131" s="9"/>
      <c r="I131" s="31"/>
      <c r="J131" s="10"/>
    </row>
    <row r="132" spans="1:10">
      <c r="A132" s="8"/>
      <c r="B132" s="9"/>
      <c r="C132" s="9"/>
      <c r="D132" s="9"/>
      <c r="E132" s="195" t="s">
        <v>63</v>
      </c>
      <c r="F132" s="197" t="s">
        <v>98</v>
      </c>
      <c r="G132" s="198"/>
      <c r="H132" s="15"/>
      <c r="I132" s="6">
        <v>8</v>
      </c>
      <c r="J132" s="7">
        <f>+$H$86*I132%</f>
        <v>685.16400877834678</v>
      </c>
    </row>
    <row r="133" spans="1:10">
      <c r="A133" s="8"/>
      <c r="B133" s="9"/>
      <c r="C133" s="9"/>
      <c r="D133" s="9"/>
      <c r="E133" s="195"/>
      <c r="F133" s="197" t="s">
        <v>99</v>
      </c>
      <c r="G133" s="198"/>
      <c r="H133" s="15"/>
      <c r="I133" s="6">
        <v>0.5</v>
      </c>
      <c r="J133" s="7">
        <f>+$H$86*I133%</f>
        <v>42.822750548646674</v>
      </c>
    </row>
    <row r="134" spans="1:10">
      <c r="A134" s="8"/>
      <c r="B134" s="9"/>
      <c r="C134" s="9"/>
      <c r="D134" s="9"/>
      <c r="E134" s="195"/>
      <c r="F134" s="197" t="s">
        <v>100</v>
      </c>
      <c r="G134" s="198"/>
      <c r="H134" s="15"/>
      <c r="I134" s="6">
        <v>1.5</v>
      </c>
      <c r="J134" s="7">
        <f>+$H$86*I134%</f>
        <v>128.46825164594</v>
      </c>
    </row>
    <row r="135" spans="1:10">
      <c r="A135" s="8"/>
      <c r="B135" s="9"/>
      <c r="C135" s="9"/>
      <c r="D135" s="9"/>
      <c r="E135" s="195"/>
      <c r="F135" s="197" t="s">
        <v>101</v>
      </c>
      <c r="G135" s="198"/>
      <c r="H135" s="15"/>
      <c r="I135" s="6">
        <v>1.25</v>
      </c>
      <c r="J135" s="7">
        <f>+$H$86*I135%</f>
        <v>107.05687637161668</v>
      </c>
    </row>
    <row r="136" spans="1:10">
      <c r="A136" s="8"/>
      <c r="B136" s="9"/>
      <c r="C136" s="9"/>
      <c r="D136" s="9"/>
      <c r="E136" s="9"/>
      <c r="F136" s="9"/>
      <c r="G136" s="9"/>
      <c r="H136" s="9"/>
      <c r="I136" s="31"/>
      <c r="J136" s="10"/>
    </row>
    <row r="137" spans="1:10">
      <c r="A137" s="8"/>
      <c r="B137" s="9"/>
      <c r="C137" s="9"/>
      <c r="D137" s="9"/>
      <c r="E137" s="195" t="s">
        <v>64</v>
      </c>
      <c r="F137" s="197" t="s">
        <v>65</v>
      </c>
      <c r="G137" s="198"/>
      <c r="H137" s="15"/>
      <c r="I137" s="6">
        <v>0.4</v>
      </c>
      <c r="J137" s="7">
        <f>+$H$86*I137%</f>
        <v>34.258200438917342</v>
      </c>
    </row>
    <row r="138" spans="1:10">
      <c r="A138" s="8"/>
      <c r="B138" s="9"/>
      <c r="C138" s="9"/>
      <c r="D138" s="9"/>
      <c r="E138" s="195"/>
      <c r="F138" s="20" t="s">
        <v>66</v>
      </c>
      <c r="G138" s="21"/>
      <c r="H138" s="15"/>
      <c r="I138" s="6">
        <v>0.4</v>
      </c>
      <c r="J138" s="7">
        <f>+$H$86*I138%</f>
        <v>34.258200438917342</v>
      </c>
    </row>
    <row r="139" spans="1:10">
      <c r="A139" s="8"/>
      <c r="B139" s="9"/>
      <c r="C139" s="9"/>
      <c r="D139" s="9"/>
      <c r="E139" s="195"/>
      <c r="F139" s="18" t="s">
        <v>55</v>
      </c>
      <c r="G139" s="18"/>
      <c r="H139" s="15"/>
      <c r="I139" s="6">
        <v>0.16</v>
      </c>
      <c r="J139" s="7">
        <f>+$H$86*I139%</f>
        <v>13.703280175566936</v>
      </c>
    </row>
    <row r="140" spans="1:10">
      <c r="A140" s="8"/>
      <c r="B140" s="9"/>
      <c r="C140" s="9"/>
      <c r="D140" s="9"/>
      <c r="E140" s="9"/>
      <c r="F140" s="9"/>
      <c r="G140" s="9"/>
      <c r="H140" s="9"/>
      <c r="I140" s="9"/>
      <c r="J140" s="10"/>
    </row>
    <row r="141" spans="1:10" ht="15" customHeight="1">
      <c r="A141" s="8"/>
      <c r="B141" s="9"/>
      <c r="C141" s="9"/>
      <c r="D141" s="9"/>
      <c r="E141" s="195" t="s">
        <v>102</v>
      </c>
      <c r="F141" s="197" t="s">
        <v>93</v>
      </c>
      <c r="G141" s="198"/>
      <c r="H141" s="15"/>
      <c r="I141" s="6">
        <v>15</v>
      </c>
      <c r="J141" s="7">
        <f>+$H$86*I141%</f>
        <v>1284.6825164594002</v>
      </c>
    </row>
    <row r="142" spans="1:10">
      <c r="A142" s="8"/>
      <c r="B142" s="9"/>
      <c r="C142" s="9"/>
      <c r="D142" s="9"/>
      <c r="E142" s="195"/>
      <c r="F142" s="197" t="s">
        <v>66</v>
      </c>
      <c r="G142" s="198"/>
      <c r="H142" s="15"/>
      <c r="I142" s="6">
        <v>0.4</v>
      </c>
      <c r="J142" s="7">
        <f>+$H$86*I142%</f>
        <v>34.258200438917342</v>
      </c>
    </row>
    <row r="143" spans="1:10">
      <c r="A143" s="8"/>
      <c r="B143" s="9"/>
      <c r="C143" s="9"/>
      <c r="D143" s="9"/>
      <c r="E143" s="195"/>
      <c r="F143" s="197" t="s">
        <v>67</v>
      </c>
      <c r="G143" s="198"/>
      <c r="H143" s="15"/>
      <c r="I143" s="6">
        <v>0.4</v>
      </c>
      <c r="J143" s="7">
        <f>+$H$86*I143%</f>
        <v>34.258200438917342</v>
      </c>
    </row>
    <row r="144" spans="1:10">
      <c r="A144" s="8"/>
      <c r="B144" s="9"/>
      <c r="C144" s="9"/>
      <c r="D144" s="9"/>
      <c r="E144" s="195"/>
      <c r="F144" s="197" t="s">
        <v>68</v>
      </c>
      <c r="G144" s="198"/>
      <c r="H144" s="15"/>
      <c r="I144" s="6">
        <v>0.5</v>
      </c>
      <c r="J144" s="7">
        <f>+$H$86*I144%</f>
        <v>42.822750548646674</v>
      </c>
    </row>
    <row r="145" spans="1:10">
      <c r="A145" s="8"/>
      <c r="B145" s="9"/>
      <c r="C145" s="9"/>
      <c r="D145" s="9"/>
      <c r="E145" s="9"/>
      <c r="F145" s="9"/>
      <c r="G145" s="9"/>
      <c r="H145" s="9"/>
      <c r="I145" s="9"/>
      <c r="J145" s="10"/>
    </row>
    <row r="146" spans="1:10" ht="15" customHeight="1">
      <c r="A146" s="8"/>
      <c r="B146" s="9"/>
      <c r="C146" s="9"/>
      <c r="D146" s="9"/>
      <c r="E146" s="195" t="s">
        <v>69</v>
      </c>
      <c r="F146" s="197" t="s">
        <v>103</v>
      </c>
      <c r="G146" s="198"/>
      <c r="H146" s="15"/>
      <c r="I146" s="6">
        <v>0.5</v>
      </c>
      <c r="J146" s="7">
        <f>+$H$86*I146%</f>
        <v>42.822750548646674</v>
      </c>
    </row>
    <row r="147" spans="1:10">
      <c r="A147" s="8"/>
      <c r="B147" s="9"/>
      <c r="C147" s="9"/>
      <c r="D147" s="9"/>
      <c r="E147" s="195"/>
      <c r="F147" s="197" t="s">
        <v>104</v>
      </c>
      <c r="G147" s="198"/>
      <c r="H147" s="15"/>
      <c r="I147" s="6">
        <v>0.6</v>
      </c>
      <c r="J147" s="7">
        <f>+$H$86*I147%</f>
        <v>51.387300658376006</v>
      </c>
    </row>
    <row r="148" spans="1:10" ht="17.25" thickBot="1">
      <c r="A148" s="11"/>
      <c r="B148" s="12"/>
      <c r="C148" s="12"/>
      <c r="D148" s="12"/>
      <c r="E148" s="196"/>
      <c r="F148" s="199" t="s">
        <v>67</v>
      </c>
      <c r="G148" s="200"/>
      <c r="H148" s="33"/>
      <c r="I148" s="34">
        <v>3.5000000000000003E-2</v>
      </c>
      <c r="J148" s="35">
        <f>+$H$86*I148%</f>
        <v>2.9975925384052675</v>
      </c>
    </row>
    <row r="151" spans="1:10" ht="17.25" thickBot="1"/>
    <row r="152" spans="1:10" ht="17.25" thickBot="1">
      <c r="A152" s="37"/>
      <c r="B152" s="38" t="s">
        <v>110</v>
      </c>
      <c r="C152" s="38"/>
      <c r="D152" s="38"/>
      <c r="E152" s="38"/>
      <c r="F152" s="38"/>
      <c r="G152" s="39"/>
    </row>
    <row r="153" spans="1:10" ht="49.5">
      <c r="A153" s="201" t="s">
        <v>49</v>
      </c>
      <c r="B153" s="202"/>
      <c r="C153" s="202" t="s">
        <v>75</v>
      </c>
      <c r="D153" s="202"/>
      <c r="E153" s="3" t="s">
        <v>50</v>
      </c>
      <c r="F153" s="202" t="s">
        <v>51</v>
      </c>
      <c r="G153" s="202"/>
      <c r="H153" s="3" t="s">
        <v>52</v>
      </c>
      <c r="I153" s="3" t="s">
        <v>53</v>
      </c>
      <c r="J153" s="4" t="s">
        <v>54</v>
      </c>
    </row>
    <row r="154" spans="1:10">
      <c r="A154" s="203" t="str">
        <f>+C24</f>
        <v>Panorama</v>
      </c>
      <c r="B154" s="204"/>
      <c r="C154" s="22" t="s">
        <v>70</v>
      </c>
      <c r="D154" s="23"/>
      <c r="E154" s="209" t="s">
        <v>92</v>
      </c>
      <c r="F154" s="210" t="s">
        <v>93</v>
      </c>
      <c r="G154" s="210"/>
      <c r="H154" s="16">
        <f>+C158</f>
        <v>31239.941477688368</v>
      </c>
      <c r="I154" s="17">
        <v>3</v>
      </c>
      <c r="J154" s="30">
        <f>+$H$154*I154%</f>
        <v>937.19824433065105</v>
      </c>
    </row>
    <row r="155" spans="1:10">
      <c r="A155" s="205"/>
      <c r="B155" s="206"/>
      <c r="C155" s="24" t="s">
        <v>71</v>
      </c>
      <c r="D155" s="25"/>
      <c r="E155" s="195"/>
      <c r="F155" s="211" t="s">
        <v>94</v>
      </c>
      <c r="G155" s="211"/>
      <c r="H155" s="19" t="s">
        <v>74</v>
      </c>
      <c r="I155" s="6">
        <v>4</v>
      </c>
      <c r="J155" s="30">
        <f t="shared" ref="J155:J159" si="5">+$H$154*I155%</f>
        <v>1249.5976591075348</v>
      </c>
    </row>
    <row r="156" spans="1:10">
      <c r="A156" s="205"/>
      <c r="B156" s="206"/>
      <c r="C156" s="24" t="s">
        <v>119</v>
      </c>
      <c r="D156" s="25"/>
      <c r="E156" s="195"/>
      <c r="F156" s="211" t="s">
        <v>95</v>
      </c>
      <c r="G156" s="211"/>
      <c r="H156" s="15"/>
      <c r="I156" s="6">
        <v>1</v>
      </c>
      <c r="J156" s="30">
        <f t="shared" si="5"/>
        <v>312.3994147768837</v>
      </c>
    </row>
    <row r="157" spans="1:10">
      <c r="A157" s="205"/>
      <c r="B157" s="206"/>
      <c r="C157" s="26" t="s">
        <v>120</v>
      </c>
      <c r="D157" s="25"/>
      <c r="E157" s="195"/>
      <c r="F157" s="211" t="s">
        <v>57</v>
      </c>
      <c r="G157" s="211"/>
      <c r="H157" s="15"/>
      <c r="I157" s="6">
        <v>1</v>
      </c>
      <c r="J157" s="30">
        <f t="shared" si="5"/>
        <v>312.3994147768837</v>
      </c>
    </row>
    <row r="158" spans="1:10">
      <c r="A158" s="205"/>
      <c r="B158" s="206"/>
      <c r="C158" s="41">
        <f>130000/1.0936*1.46*0.18</f>
        <v>31239.941477688368</v>
      </c>
      <c r="D158" s="25" t="s">
        <v>74</v>
      </c>
      <c r="E158" s="195"/>
      <c r="F158" s="211" t="s">
        <v>55</v>
      </c>
      <c r="G158" s="211"/>
      <c r="H158" s="15"/>
      <c r="I158" s="6">
        <v>0.5</v>
      </c>
      <c r="J158" s="30">
        <f t="shared" si="5"/>
        <v>156.19970738844185</v>
      </c>
    </row>
    <row r="159" spans="1:10">
      <c r="A159" s="207"/>
      <c r="B159" s="208"/>
      <c r="C159" s="28"/>
      <c r="D159" s="29"/>
      <c r="E159" s="195"/>
      <c r="F159" s="211" t="s">
        <v>56</v>
      </c>
      <c r="G159" s="211"/>
      <c r="H159" s="15"/>
      <c r="I159" s="6">
        <v>0.5</v>
      </c>
      <c r="J159" s="30">
        <f t="shared" si="5"/>
        <v>156.19970738844185</v>
      </c>
    </row>
    <row r="160" spans="1:10">
      <c r="A160" s="8"/>
      <c r="B160" s="9"/>
      <c r="C160" s="9"/>
      <c r="D160" s="9"/>
      <c r="E160" s="9"/>
      <c r="F160" s="9"/>
      <c r="G160" s="9"/>
      <c r="H160" s="9"/>
      <c r="I160" s="31"/>
      <c r="J160" s="10"/>
    </row>
    <row r="161" spans="1:10">
      <c r="A161" s="8"/>
      <c r="B161" s="9"/>
      <c r="C161" s="9"/>
      <c r="D161" s="9"/>
      <c r="E161" s="195" t="s">
        <v>58</v>
      </c>
      <c r="F161" s="197" t="s">
        <v>59</v>
      </c>
      <c r="G161" s="198"/>
      <c r="H161" s="15"/>
      <c r="I161" s="6">
        <v>5</v>
      </c>
      <c r="J161" s="30">
        <f t="shared" ref="J161:J167" si="6">+$H$154*I161%</f>
        <v>1561.9970738844186</v>
      </c>
    </row>
    <row r="162" spans="1:10">
      <c r="A162" s="8"/>
      <c r="B162" s="9"/>
      <c r="C162" s="9"/>
      <c r="D162" s="9"/>
      <c r="E162" s="195"/>
      <c r="F162" s="197" t="s">
        <v>88</v>
      </c>
      <c r="G162" s="198"/>
      <c r="H162" s="15"/>
      <c r="I162" s="6">
        <v>60</v>
      </c>
      <c r="J162" s="30">
        <f t="shared" si="6"/>
        <v>18743.964886613019</v>
      </c>
    </row>
    <row r="163" spans="1:10">
      <c r="A163" s="8"/>
      <c r="B163" s="9"/>
      <c r="C163" s="9"/>
      <c r="D163" s="9"/>
      <c r="E163" s="195"/>
      <c r="F163" s="197" t="s">
        <v>60</v>
      </c>
      <c r="G163" s="198"/>
      <c r="H163" s="15"/>
      <c r="I163" s="6">
        <v>14</v>
      </c>
      <c r="J163" s="30">
        <f t="shared" si="6"/>
        <v>4373.5918068763722</v>
      </c>
    </row>
    <row r="164" spans="1:10">
      <c r="A164" s="8"/>
      <c r="B164" s="9"/>
      <c r="C164" s="9"/>
      <c r="D164" s="9"/>
      <c r="E164" s="195"/>
      <c r="F164" s="197" t="s">
        <v>96</v>
      </c>
      <c r="G164" s="198"/>
      <c r="H164" s="15"/>
      <c r="I164" s="6">
        <v>0.5</v>
      </c>
      <c r="J164" s="30">
        <f t="shared" si="6"/>
        <v>156.19970738844185</v>
      </c>
    </row>
    <row r="165" spans="1:10">
      <c r="A165" s="8"/>
      <c r="B165" s="9"/>
      <c r="C165" s="9"/>
      <c r="D165" s="9"/>
      <c r="E165" s="195"/>
      <c r="F165" s="197" t="s">
        <v>61</v>
      </c>
      <c r="G165" s="198"/>
      <c r="H165" s="15"/>
      <c r="I165" s="6">
        <v>0.5</v>
      </c>
      <c r="J165" s="30">
        <f t="shared" si="6"/>
        <v>156.19970738844185</v>
      </c>
    </row>
    <row r="166" spans="1:10">
      <c r="A166" s="8"/>
      <c r="B166" s="9"/>
      <c r="C166" s="9"/>
      <c r="D166" s="9"/>
      <c r="E166" s="195"/>
      <c r="F166" s="197" t="s">
        <v>97</v>
      </c>
      <c r="G166" s="198"/>
      <c r="H166" s="15"/>
      <c r="I166" s="6">
        <v>1</v>
      </c>
      <c r="J166" s="30">
        <f t="shared" si="6"/>
        <v>312.3994147768837</v>
      </c>
    </row>
    <row r="167" spans="1:10">
      <c r="A167" s="8"/>
      <c r="B167" s="9"/>
      <c r="C167" s="9"/>
      <c r="D167" s="9"/>
      <c r="E167" s="195"/>
      <c r="F167" s="197" t="s">
        <v>62</v>
      </c>
      <c r="G167" s="198"/>
      <c r="H167" s="15"/>
      <c r="I167" s="6">
        <v>0.5</v>
      </c>
      <c r="J167" s="30">
        <f t="shared" si="6"/>
        <v>156.19970738844185</v>
      </c>
    </row>
    <row r="168" spans="1:10">
      <c r="A168" s="8"/>
      <c r="B168" s="9"/>
      <c r="C168" s="9"/>
      <c r="D168" s="9"/>
      <c r="E168" s="9"/>
      <c r="F168" s="32"/>
      <c r="G168" s="32"/>
      <c r="H168" s="9"/>
      <c r="I168" s="31"/>
      <c r="J168" s="10"/>
    </row>
    <row r="169" spans="1:10">
      <c r="A169" s="8"/>
      <c r="B169" s="9"/>
      <c r="C169" s="9"/>
      <c r="D169" s="9"/>
      <c r="E169" s="195" t="s">
        <v>63</v>
      </c>
      <c r="F169" s="197" t="s">
        <v>98</v>
      </c>
      <c r="G169" s="198"/>
      <c r="H169" s="15"/>
      <c r="I169" s="6">
        <v>8</v>
      </c>
      <c r="J169" s="30">
        <f t="shared" ref="J169:J172" si="7">+$H$154*I169%</f>
        <v>2499.1953182150696</v>
      </c>
    </row>
    <row r="170" spans="1:10">
      <c r="A170" s="8"/>
      <c r="B170" s="9"/>
      <c r="C170" s="9"/>
      <c r="D170" s="9"/>
      <c r="E170" s="195"/>
      <c r="F170" s="197" t="s">
        <v>99</v>
      </c>
      <c r="G170" s="198"/>
      <c r="H170" s="15"/>
      <c r="I170" s="6">
        <v>0.5</v>
      </c>
      <c r="J170" s="30">
        <f t="shared" si="7"/>
        <v>156.19970738844185</v>
      </c>
    </row>
    <row r="171" spans="1:10">
      <c r="A171" s="8"/>
      <c r="B171" s="9"/>
      <c r="C171" s="9"/>
      <c r="D171" s="9"/>
      <c r="E171" s="195"/>
      <c r="F171" s="197" t="s">
        <v>100</v>
      </c>
      <c r="G171" s="198"/>
      <c r="H171" s="15"/>
      <c r="I171" s="6">
        <v>1.5</v>
      </c>
      <c r="J171" s="30">
        <f t="shared" si="7"/>
        <v>468.59912216532553</v>
      </c>
    </row>
    <row r="172" spans="1:10">
      <c r="A172" s="8"/>
      <c r="B172" s="9"/>
      <c r="C172" s="9"/>
      <c r="D172" s="9"/>
      <c r="E172" s="195"/>
      <c r="F172" s="197" t="s">
        <v>101</v>
      </c>
      <c r="G172" s="198"/>
      <c r="H172" s="15"/>
      <c r="I172" s="6">
        <v>1.25</v>
      </c>
      <c r="J172" s="30">
        <f t="shared" si="7"/>
        <v>390.49926847110464</v>
      </c>
    </row>
    <row r="173" spans="1:10">
      <c r="A173" s="8"/>
      <c r="B173" s="9"/>
      <c r="C173" s="9"/>
      <c r="D173" s="9"/>
      <c r="E173" s="9"/>
      <c r="F173" s="32"/>
      <c r="G173" s="32"/>
      <c r="H173" s="9"/>
      <c r="I173" s="31"/>
      <c r="J173" s="10"/>
    </row>
    <row r="174" spans="1:10">
      <c r="A174" s="8"/>
      <c r="B174" s="9"/>
      <c r="C174" s="9"/>
      <c r="D174" s="9"/>
      <c r="E174" s="195" t="s">
        <v>64</v>
      </c>
      <c r="F174" s="197" t="s">
        <v>65</v>
      </c>
      <c r="G174" s="198"/>
      <c r="H174" s="15"/>
      <c r="I174" s="6">
        <v>0.4</v>
      </c>
      <c r="J174" s="30">
        <f t="shared" ref="J174:J176" si="8">+$H$154*I174%</f>
        <v>124.95976591075348</v>
      </c>
    </row>
    <row r="175" spans="1:10">
      <c r="A175" s="8"/>
      <c r="B175" s="9"/>
      <c r="C175" s="9"/>
      <c r="D175" s="9"/>
      <c r="E175" s="195"/>
      <c r="F175" s="197" t="s">
        <v>66</v>
      </c>
      <c r="G175" s="198"/>
      <c r="H175" s="15"/>
      <c r="I175" s="6">
        <v>0.4</v>
      </c>
      <c r="J175" s="30">
        <f t="shared" si="8"/>
        <v>124.95976591075348</v>
      </c>
    </row>
    <row r="176" spans="1:10">
      <c r="A176" s="8"/>
      <c r="B176" s="9"/>
      <c r="C176" s="9"/>
      <c r="D176" s="9"/>
      <c r="E176" s="195"/>
      <c r="F176" s="197" t="s">
        <v>55</v>
      </c>
      <c r="G176" s="198"/>
      <c r="H176" s="15"/>
      <c r="I176" s="6">
        <v>0.16</v>
      </c>
      <c r="J176" s="30">
        <f t="shared" si="8"/>
        <v>49.98390636430139</v>
      </c>
    </row>
    <row r="177" spans="1:10">
      <c r="A177" s="8"/>
      <c r="B177" s="9"/>
      <c r="C177" s="9"/>
      <c r="D177" s="9"/>
      <c r="E177" s="9"/>
      <c r="F177" s="32"/>
      <c r="G177" s="32"/>
      <c r="H177" s="9"/>
      <c r="I177" s="9"/>
      <c r="J177" s="10"/>
    </row>
    <row r="178" spans="1:10">
      <c r="A178" s="8"/>
      <c r="B178" s="9"/>
      <c r="C178" s="9"/>
      <c r="D178" s="9"/>
      <c r="E178" s="195" t="s">
        <v>102</v>
      </c>
      <c r="F178" s="197" t="s">
        <v>93</v>
      </c>
      <c r="G178" s="198"/>
      <c r="H178" s="15"/>
      <c r="I178" s="6">
        <v>15</v>
      </c>
      <c r="J178" s="30">
        <f t="shared" ref="J178:J181" si="9">+$H$154*I178%</f>
        <v>4685.9912216532548</v>
      </c>
    </row>
    <row r="179" spans="1:10">
      <c r="A179" s="8"/>
      <c r="B179" s="9"/>
      <c r="C179" s="9"/>
      <c r="D179" s="9"/>
      <c r="E179" s="195"/>
      <c r="F179" s="197" t="s">
        <v>66</v>
      </c>
      <c r="G179" s="198"/>
      <c r="H179" s="15"/>
      <c r="I179" s="6">
        <v>0.4</v>
      </c>
      <c r="J179" s="30">
        <f t="shared" si="9"/>
        <v>124.95976591075348</v>
      </c>
    </row>
    <row r="180" spans="1:10">
      <c r="A180" s="8"/>
      <c r="B180" s="9"/>
      <c r="C180" s="9"/>
      <c r="D180" s="9"/>
      <c r="E180" s="195"/>
      <c r="F180" s="197" t="s">
        <v>67</v>
      </c>
      <c r="G180" s="198"/>
      <c r="H180" s="15"/>
      <c r="I180" s="6">
        <v>0.4</v>
      </c>
      <c r="J180" s="30">
        <f t="shared" si="9"/>
        <v>124.95976591075348</v>
      </c>
    </row>
    <row r="181" spans="1:10">
      <c r="A181" s="8"/>
      <c r="B181" s="9"/>
      <c r="C181" s="9"/>
      <c r="D181" s="9"/>
      <c r="E181" s="195"/>
      <c r="F181" s="197" t="s">
        <v>68</v>
      </c>
      <c r="G181" s="198"/>
      <c r="H181" s="15"/>
      <c r="I181" s="6">
        <v>0.5</v>
      </c>
      <c r="J181" s="30">
        <f t="shared" si="9"/>
        <v>156.19970738844185</v>
      </c>
    </row>
    <row r="182" spans="1:10">
      <c r="A182" s="8"/>
      <c r="B182" s="9"/>
      <c r="C182" s="9"/>
      <c r="D182" s="9"/>
      <c r="E182" s="9"/>
      <c r="F182" s="32"/>
      <c r="G182" s="32"/>
      <c r="H182" s="9"/>
      <c r="I182" s="9"/>
      <c r="J182" s="10"/>
    </row>
    <row r="183" spans="1:10">
      <c r="A183" s="8"/>
      <c r="B183" s="9"/>
      <c r="C183" s="9"/>
      <c r="D183" s="9"/>
      <c r="E183" s="195" t="s">
        <v>69</v>
      </c>
      <c r="F183" s="197" t="s">
        <v>103</v>
      </c>
      <c r="G183" s="198"/>
      <c r="H183" s="15"/>
      <c r="I183" s="6">
        <v>0.5</v>
      </c>
      <c r="J183" s="30">
        <f t="shared" ref="J183:J185" si="10">+$H$154*I183%</f>
        <v>156.19970738844185</v>
      </c>
    </row>
    <row r="184" spans="1:10">
      <c r="A184" s="8"/>
      <c r="B184" s="9"/>
      <c r="C184" s="9"/>
      <c r="D184" s="9"/>
      <c r="E184" s="195"/>
      <c r="F184" s="197" t="s">
        <v>104</v>
      </c>
      <c r="G184" s="198"/>
      <c r="H184" s="15"/>
      <c r="I184" s="6">
        <v>0.6</v>
      </c>
      <c r="J184" s="30">
        <f t="shared" si="10"/>
        <v>187.4396488661302</v>
      </c>
    </row>
    <row r="185" spans="1:10" ht="17.25" thickBot="1">
      <c r="A185" s="11"/>
      <c r="B185" s="12"/>
      <c r="C185" s="12"/>
      <c r="D185" s="12"/>
      <c r="E185" s="196"/>
      <c r="F185" s="199" t="s">
        <v>67</v>
      </c>
      <c r="G185" s="200"/>
      <c r="H185" s="33"/>
      <c r="I185" s="34">
        <v>3.5000000000000003E-2</v>
      </c>
      <c r="J185" s="30">
        <f t="shared" si="10"/>
        <v>10.933979517190931</v>
      </c>
    </row>
  </sheetData>
  <mergeCells count="198">
    <mergeCell ref="A7:B7"/>
    <mergeCell ref="D12:H13"/>
    <mergeCell ref="D15:H16"/>
    <mergeCell ref="D18:H19"/>
    <mergeCell ref="A26:D26"/>
    <mergeCell ref="A27:A28"/>
    <mergeCell ref="B27:B28"/>
    <mergeCell ref="C27:D28"/>
    <mergeCell ref="E27:E28"/>
    <mergeCell ref="F27:F28"/>
    <mergeCell ref="G27:G28"/>
    <mergeCell ref="H27:H28"/>
    <mergeCell ref="I27:I28"/>
    <mergeCell ref="A29:A31"/>
    <mergeCell ref="B29:B31"/>
    <mergeCell ref="C29:D31"/>
    <mergeCell ref="E29:E31"/>
    <mergeCell ref="F29:F31"/>
    <mergeCell ref="G29:G31"/>
    <mergeCell ref="H29:H31"/>
    <mergeCell ref="I29:I31"/>
    <mergeCell ref="A32:A34"/>
    <mergeCell ref="B32:B34"/>
    <mergeCell ref="C32:D34"/>
    <mergeCell ref="E32:E34"/>
    <mergeCell ref="F32:F34"/>
    <mergeCell ref="G32:G34"/>
    <mergeCell ref="H32:H34"/>
    <mergeCell ref="I32:I34"/>
    <mergeCell ref="I40:I42"/>
    <mergeCell ref="J40:J42"/>
    <mergeCell ref="A43:B44"/>
    <mergeCell ref="C43:C44"/>
    <mergeCell ref="D43:D44"/>
    <mergeCell ref="E43:E44"/>
    <mergeCell ref="H35:H37"/>
    <mergeCell ref="I35:I37"/>
    <mergeCell ref="A39:D39"/>
    <mergeCell ref="A40:B42"/>
    <mergeCell ref="C40:C42"/>
    <mergeCell ref="D40:D42"/>
    <mergeCell ref="E40:E42"/>
    <mergeCell ref="F40:F42"/>
    <mergeCell ref="G40:G42"/>
    <mergeCell ref="H40:H42"/>
    <mergeCell ref="A35:A37"/>
    <mergeCell ref="B35:B37"/>
    <mergeCell ref="C35:D37"/>
    <mergeCell ref="E35:E37"/>
    <mergeCell ref="F35:F37"/>
    <mergeCell ref="G35:G37"/>
    <mergeCell ref="A52:B53"/>
    <mergeCell ref="C52:C53"/>
    <mergeCell ref="D52:D53"/>
    <mergeCell ref="E52:E53"/>
    <mergeCell ref="A55:B56"/>
    <mergeCell ref="C55:C56"/>
    <mergeCell ref="D55:D56"/>
    <mergeCell ref="E55:E56"/>
    <mergeCell ref="A46:B47"/>
    <mergeCell ref="C46:C47"/>
    <mergeCell ref="D46:D47"/>
    <mergeCell ref="E46:E47"/>
    <mergeCell ref="A49:B50"/>
    <mergeCell ref="C49:C50"/>
    <mergeCell ref="D49:D50"/>
    <mergeCell ref="E49:E50"/>
    <mergeCell ref="J72:J73"/>
    <mergeCell ref="A74:A76"/>
    <mergeCell ref="B74:C76"/>
    <mergeCell ref="D74:F76"/>
    <mergeCell ref="G74:I76"/>
    <mergeCell ref="J74:J76"/>
    <mergeCell ref="A60:D60"/>
    <mergeCell ref="D69:I69"/>
    <mergeCell ref="A72:A73"/>
    <mergeCell ref="B72:C73"/>
    <mergeCell ref="D72:F73"/>
    <mergeCell ref="G72:I73"/>
    <mergeCell ref="A77:A79"/>
    <mergeCell ref="B77:C79"/>
    <mergeCell ref="D77:F79"/>
    <mergeCell ref="G77:I79"/>
    <mergeCell ref="J77:J79"/>
    <mergeCell ref="A80:A82"/>
    <mergeCell ref="B80:C82"/>
    <mergeCell ref="D80:F82"/>
    <mergeCell ref="G80:I82"/>
    <mergeCell ref="J80:J82"/>
    <mergeCell ref="A85:B85"/>
    <mergeCell ref="C85:D85"/>
    <mergeCell ref="F85:G85"/>
    <mergeCell ref="A86:B91"/>
    <mergeCell ref="E86:E91"/>
    <mergeCell ref="F86:G86"/>
    <mergeCell ref="F87:G87"/>
    <mergeCell ref="F88:G88"/>
    <mergeCell ref="F89:G89"/>
    <mergeCell ref="F90:G90"/>
    <mergeCell ref="F91:G91"/>
    <mergeCell ref="E92:E98"/>
    <mergeCell ref="F92:G92"/>
    <mergeCell ref="F93:G93"/>
    <mergeCell ref="F94:G94"/>
    <mergeCell ref="F95:G95"/>
    <mergeCell ref="F96:G96"/>
    <mergeCell ref="F97:G97"/>
    <mergeCell ref="F98:G98"/>
    <mergeCell ref="E99:E102"/>
    <mergeCell ref="F99:G99"/>
    <mergeCell ref="F100:G100"/>
    <mergeCell ref="F101:G101"/>
    <mergeCell ref="F102:G102"/>
    <mergeCell ref="E103:E105"/>
    <mergeCell ref="F103:G103"/>
    <mergeCell ref="F104:G104"/>
    <mergeCell ref="F105:G105"/>
    <mergeCell ref="E106:E109"/>
    <mergeCell ref="F106:G106"/>
    <mergeCell ref="F107:G107"/>
    <mergeCell ref="F108:G108"/>
    <mergeCell ref="F109:G109"/>
    <mergeCell ref="E110:E112"/>
    <mergeCell ref="F110:G110"/>
    <mergeCell ref="F111:G111"/>
    <mergeCell ref="F112:G112"/>
    <mergeCell ref="A116:B116"/>
    <mergeCell ref="C116:D116"/>
    <mergeCell ref="F116:G116"/>
    <mergeCell ref="A117:B122"/>
    <mergeCell ref="E117:E122"/>
    <mergeCell ref="F117:G117"/>
    <mergeCell ref="F118:G118"/>
    <mergeCell ref="F119:G119"/>
    <mergeCell ref="F120:G120"/>
    <mergeCell ref="F121:G121"/>
    <mergeCell ref="E132:E135"/>
    <mergeCell ref="F132:G132"/>
    <mergeCell ref="F133:G133"/>
    <mergeCell ref="F134:G134"/>
    <mergeCell ref="F135:G135"/>
    <mergeCell ref="E137:E139"/>
    <mergeCell ref="F137:G137"/>
    <mergeCell ref="F122:G122"/>
    <mergeCell ref="E124:E130"/>
    <mergeCell ref="F124:G124"/>
    <mergeCell ref="F125:G125"/>
    <mergeCell ref="F126:G126"/>
    <mergeCell ref="F127:G127"/>
    <mergeCell ref="F128:G128"/>
    <mergeCell ref="F129:G129"/>
    <mergeCell ref="F130:G130"/>
    <mergeCell ref="E141:E144"/>
    <mergeCell ref="F141:G141"/>
    <mergeCell ref="F142:G142"/>
    <mergeCell ref="F143:G143"/>
    <mergeCell ref="F144:G144"/>
    <mergeCell ref="E146:E148"/>
    <mergeCell ref="F146:G146"/>
    <mergeCell ref="F147:G147"/>
    <mergeCell ref="F148:G148"/>
    <mergeCell ref="A153:B153"/>
    <mergeCell ref="C153:D153"/>
    <mergeCell ref="F153:G153"/>
    <mergeCell ref="A154:B159"/>
    <mergeCell ref="E154:E159"/>
    <mergeCell ref="F154:G154"/>
    <mergeCell ref="F155:G155"/>
    <mergeCell ref="F156:G156"/>
    <mergeCell ref="F157:G157"/>
    <mergeCell ref="F158:G158"/>
    <mergeCell ref="F159:G159"/>
    <mergeCell ref="E161:E167"/>
    <mergeCell ref="F161:G161"/>
    <mergeCell ref="F162:G162"/>
    <mergeCell ref="F163:G163"/>
    <mergeCell ref="F164:G164"/>
    <mergeCell ref="F165:G165"/>
    <mergeCell ref="F166:G166"/>
    <mergeCell ref="F167:G167"/>
    <mergeCell ref="E169:E172"/>
    <mergeCell ref="F169:G169"/>
    <mergeCell ref="F170:G170"/>
    <mergeCell ref="F171:G171"/>
    <mergeCell ref="F172:G172"/>
    <mergeCell ref="E183:E185"/>
    <mergeCell ref="F183:G183"/>
    <mergeCell ref="F184:G184"/>
    <mergeCell ref="F185:G185"/>
    <mergeCell ref="E174:E176"/>
    <mergeCell ref="F174:G174"/>
    <mergeCell ref="F175:G175"/>
    <mergeCell ref="F176:G176"/>
    <mergeCell ref="E178:E181"/>
    <mergeCell ref="F178:G178"/>
    <mergeCell ref="F179:G179"/>
    <mergeCell ref="F180:G180"/>
    <mergeCell ref="F181:G181"/>
  </mergeCells>
  <pageMargins left="0.45" right="0.45" top="0.5" bottom="0.5" header="0.3" footer="0.3"/>
  <pageSetup scale="75"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Gmts List</vt:lpstr>
      <vt:lpstr>Sheet1 (2)</vt:lpstr>
      <vt:lpstr>Sheet1!Print_Area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Abu Shohel</dc:creator>
  <cp:lastModifiedBy>ICS-15 Admin</cp:lastModifiedBy>
  <cp:lastPrinted>2019-01-16T14:34:40Z</cp:lastPrinted>
  <dcterms:created xsi:type="dcterms:W3CDTF">2019-01-15T15:06:41Z</dcterms:created>
  <dcterms:modified xsi:type="dcterms:W3CDTF">2019-04-24T04:14:37Z</dcterms:modified>
</cp:coreProperties>
</file>