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Удельный вес 16.1" sheetId="1" r:id="rId1"/>
    <sheet name="16.3" sheetId="2" r:id="rId2"/>
    <sheet name="16.4" sheetId="3" r:id="rId3"/>
    <sheet name="Выполнение плана 16.5" sheetId="4" r:id="rId4"/>
  </sheets>
  <calcPr calcId="144525"/>
</workbook>
</file>

<file path=xl/calcChain.xml><?xml version="1.0" encoding="utf-8"?>
<calcChain xmlns="http://schemas.openxmlformats.org/spreadsheetml/2006/main">
  <c r="C12" i="4" l="1"/>
  <c r="B12" i="4"/>
  <c r="D12" i="4" s="1"/>
  <c r="D5" i="4"/>
  <c r="D6" i="4"/>
  <c r="D7" i="4"/>
  <c r="D8" i="4"/>
  <c r="D9" i="4"/>
  <c r="D10" i="4"/>
  <c r="D11" i="4"/>
  <c r="D4" i="4"/>
  <c r="B2" i="3" l="1"/>
  <c r="A4" i="3"/>
  <c r="A5" i="3" s="1"/>
  <c r="A3" i="3"/>
  <c r="B3" i="3" s="1"/>
  <c r="F6" i="2"/>
  <c r="F7" i="2"/>
  <c r="F8" i="2"/>
  <c r="F9" i="2"/>
  <c r="F5" i="2"/>
  <c r="E6" i="2"/>
  <c r="E7" i="2"/>
  <c r="E8" i="2"/>
  <c r="E9" i="2"/>
  <c r="E5" i="2"/>
  <c r="D6" i="2"/>
  <c r="D7" i="2"/>
  <c r="D8" i="2"/>
  <c r="D9" i="2"/>
  <c r="D5" i="2"/>
  <c r="C6" i="2"/>
  <c r="C7" i="2"/>
  <c r="C8" i="2"/>
  <c r="C9" i="2"/>
  <c r="C5" i="2"/>
  <c r="E7" i="1"/>
  <c r="E8" i="1"/>
  <c r="E9" i="1"/>
  <c r="E10" i="1"/>
  <c r="E11" i="1"/>
  <c r="E13" i="1"/>
  <c r="E15" i="1"/>
  <c r="E5" i="1"/>
  <c r="D5" i="1"/>
  <c r="C5" i="1"/>
  <c r="A6" i="3" l="1"/>
  <c r="B5" i="3"/>
  <c r="B4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1" i="3"/>
  <c r="A13" i="3" l="1"/>
  <c r="B12" i="3"/>
  <c r="A14" i="3" l="1"/>
  <c r="B13" i="3"/>
  <c r="A15" i="3" l="1"/>
  <c r="B14" i="3"/>
  <c r="A16" i="3" l="1"/>
  <c r="B15" i="3"/>
  <c r="A17" i="3" l="1"/>
  <c r="B16" i="3"/>
  <c r="A18" i="3" l="1"/>
  <c r="B17" i="3"/>
  <c r="A19" i="3" l="1"/>
  <c r="B18" i="3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A26" i="3" l="1"/>
  <c r="B25" i="3"/>
  <c r="A27" i="3" l="1"/>
  <c r="B26" i="3"/>
  <c r="A28" i="3" l="1"/>
  <c r="B27" i="3"/>
  <c r="A29" i="3" l="1"/>
  <c r="B28" i="3"/>
  <c r="A30" i="3" l="1"/>
  <c r="B29" i="3"/>
  <c r="A31" i="3" l="1"/>
  <c r="B30" i="3"/>
  <c r="A32" i="3" l="1"/>
  <c r="B32" i="3" s="1"/>
  <c r="B31" i="3"/>
</calcChain>
</file>

<file path=xl/sharedStrings.xml><?xml version="1.0" encoding="utf-8"?>
<sst xmlns="http://schemas.openxmlformats.org/spreadsheetml/2006/main" count="48" uniqueCount="47">
  <si>
    <t>Расчёт удельного веса документально проверенных предприятий</t>
  </si>
  <si>
    <t>№ п/п</t>
  </si>
  <si>
    <t>Вид предприятий</t>
  </si>
  <si>
    <t>Общее число предприятий-плательщиков на 01.01.2018</t>
  </si>
  <si>
    <t>Число документально проверенных предприятий за 2018 г.</t>
  </si>
  <si>
    <t>Удельный вес (в %)</t>
  </si>
  <si>
    <t>1.</t>
  </si>
  <si>
    <t>2.</t>
  </si>
  <si>
    <t>3.</t>
  </si>
  <si>
    <t>Предприятий -</t>
  </si>
  <si>
    <t>Всего:</t>
  </si>
  <si>
    <t>В том числе:</t>
  </si>
  <si>
    <t xml:space="preserve"> - государственных</t>
  </si>
  <si>
    <t xml:space="preserve"> - муниципальных</t>
  </si>
  <si>
    <t xml:space="preserve"> - с иностранными инвестициями</t>
  </si>
  <si>
    <t xml:space="preserve"> - других предприятий</t>
  </si>
  <si>
    <t>Банки</t>
  </si>
  <si>
    <t>Страховые организации</t>
  </si>
  <si>
    <t xml:space="preserve"> - индивидуально-частных:</t>
  </si>
  <si>
    <t>РАСЧЁТ ЗАРАБОТНОЙ ПЛАТЫ</t>
  </si>
  <si>
    <t>ФИО</t>
  </si>
  <si>
    <t>Оклад</t>
  </si>
  <si>
    <t>Премия 20%</t>
  </si>
  <si>
    <t>Итого начислено</t>
  </si>
  <si>
    <t>Подоходный налог 13%</t>
  </si>
  <si>
    <t>ЗА ЯНВАРЬ</t>
  </si>
  <si>
    <t>Итог к выдаче</t>
  </si>
  <si>
    <t>Баранова</t>
  </si>
  <si>
    <t>Васильев</t>
  </si>
  <si>
    <t xml:space="preserve">Петрова </t>
  </si>
  <si>
    <t>Петухова</t>
  </si>
  <si>
    <t>Савин</t>
  </si>
  <si>
    <t>X</t>
  </si>
  <si>
    <t>Y = SIN(X)</t>
  </si>
  <si>
    <t>Сводка о выполнении плана</t>
  </si>
  <si>
    <t>Наименование</t>
  </si>
  <si>
    <t>План выпуска</t>
  </si>
  <si>
    <t>Фактически выполнено</t>
  </si>
  <si>
    <t>% выполнение плана</t>
  </si>
  <si>
    <t>Филиал №1</t>
  </si>
  <si>
    <t>Филиал №2</t>
  </si>
  <si>
    <t>Филиал №3</t>
  </si>
  <si>
    <t>Филиал №4</t>
  </si>
  <si>
    <t>Филиал №5</t>
  </si>
  <si>
    <t>Филиал №6</t>
  </si>
  <si>
    <t>Филиал №7</t>
  </si>
  <si>
    <t>Филиал №8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</si>
</sst>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/>
    <xf numFmtId="9" fontId="0" fillId="0" borderId="1" xfId="0" applyNumberFormat="1" applyBorder="1"/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Проверенные</a:t>
            </a:r>
            <a:r>
              <a:rPr lang="ru-RU" baseline="0"/>
              <a:t> организации</a:t>
            </a:r>
            <a:endParaRPr lang="ru-RU"/>
          </a:p>
        </c:rich>
      </c:tx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292432195975496E-2"/>
          <c:y val="0.11342592592592593"/>
          <c:w val="0.60054934993590914"/>
          <c:h val="0.88102308408859897"/>
        </c:manualLayout>
      </c:layout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Lbls>
            <c:dLbl>
              <c:idx val="0"/>
              <c:layout>
                <c:manualLayout>
                  <c:x val="2.489129483814518E-2"/>
                  <c:y val="-5.8159084281131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4964238845144356E-2"/>
                  <c:y val="8.8463837853601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327821522309711E-2"/>
                  <c:y val="7.854440069991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332895888013984E-2"/>
                  <c:y val="-7.784047827354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'Удельный вес 16.1'!$B$7:$B$11</c:f>
              <c:strCache>
                <c:ptCount val="5"/>
                <c:pt idx="0">
                  <c:v> - государственных</c:v>
                </c:pt>
                <c:pt idx="1">
                  <c:v> - муниципальных</c:v>
                </c:pt>
                <c:pt idx="2">
                  <c:v> - индивидуально-частных:</c:v>
                </c:pt>
                <c:pt idx="3">
                  <c:v> - с иностранными инвестициями</c:v>
                </c:pt>
                <c:pt idx="4">
                  <c:v> - других предприятий</c:v>
                </c:pt>
              </c:strCache>
            </c:strRef>
          </c:cat>
          <c:val>
            <c:numRef>
              <c:f>'Удельный вес 16.1'!$E$7:$E$11</c:f>
              <c:numCache>
                <c:formatCode>0%</c:formatCode>
                <c:ptCount val="5"/>
                <c:pt idx="0">
                  <c:v>8.2568807339449546E-2</c:v>
                </c:pt>
                <c:pt idx="1">
                  <c:v>0.33993488876831252</c:v>
                </c:pt>
                <c:pt idx="2">
                  <c:v>7.925817471937531E-2</c:v>
                </c:pt>
                <c:pt idx="3">
                  <c:v>6.8493150684931503E-2</c:v>
                </c:pt>
                <c:pt idx="4">
                  <c:v>0.19759036144578312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blipFill>
          <a:blip xmlns:r="http://schemas.openxmlformats.org/officeDocument/2006/relationships" r:embed="rId2"/>
          <a:tile tx="0" ty="0" sx="100000" sy="100000" flip="none" algn="tl"/>
        </a:blipFill>
      </c:spPr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Проверенные</a:t>
            </a:r>
            <a:r>
              <a:rPr lang="ru-RU" baseline="0"/>
              <a:t> организации</a:t>
            </a:r>
            <a:endParaRPr lang="ru-RU"/>
          </a:p>
        </c:rich>
      </c:tx>
      <c:layout>
        <c:manualLayout>
          <c:xMode val="edge"/>
          <c:yMode val="edge"/>
          <c:x val="0.25018976944428711"/>
          <c:y val="2.69299820466786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3982367393029366E-2"/>
          <c:y val="0.15290999307312797"/>
          <c:w val="0.60054934993590914"/>
          <c:h val="0.4978279308443715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Lbls>
            <c:dLbl>
              <c:idx val="0"/>
              <c:layout>
                <c:manualLayout>
                  <c:x val="2.489129483814518E-2"/>
                  <c:y val="-5.8159084281131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4964238845144356E-2"/>
                  <c:y val="8.8463837853601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327821522309711E-2"/>
                  <c:y val="7.854440069991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332895888013984E-2"/>
                  <c:y val="-7.784047827354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'Удельный вес 16.1'!$B$7:$B$11</c:f>
              <c:strCache>
                <c:ptCount val="5"/>
                <c:pt idx="0">
                  <c:v> - государственных</c:v>
                </c:pt>
                <c:pt idx="1">
                  <c:v> - муниципальных</c:v>
                </c:pt>
                <c:pt idx="2">
                  <c:v> - индивидуально-частных:</c:v>
                </c:pt>
                <c:pt idx="3">
                  <c:v> - с иностранными инвестициями</c:v>
                </c:pt>
                <c:pt idx="4">
                  <c:v> - других предприятий</c:v>
                </c:pt>
              </c:strCache>
            </c:strRef>
          </c:cat>
          <c:val>
            <c:numRef>
              <c:f>'Удельный вес 16.1'!$E$7:$E$11</c:f>
              <c:numCache>
                <c:formatCode>0%</c:formatCode>
                <c:ptCount val="5"/>
                <c:pt idx="0">
                  <c:v>8.2568807339449546E-2</c:v>
                </c:pt>
                <c:pt idx="1">
                  <c:v>0.33993488876831252</c:v>
                </c:pt>
                <c:pt idx="2">
                  <c:v>7.925817471937531E-2</c:v>
                </c:pt>
                <c:pt idx="3">
                  <c:v>6.8493150684931503E-2</c:v>
                </c:pt>
                <c:pt idx="4">
                  <c:v>0.19759036144578312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691200"/>
        <c:axId val="165178176"/>
      </c:barChart>
      <c:catAx>
        <c:axId val="1926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78176"/>
        <c:crosses val="autoZero"/>
        <c:auto val="1"/>
        <c:lblAlgn val="ctr"/>
        <c:lblOffset val="100"/>
        <c:noMultiLvlLbl val="0"/>
      </c:catAx>
      <c:valAx>
        <c:axId val="165178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69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73043927063072"/>
          <c:y val="0.15228209804115597"/>
          <c:w val="0.28727915305550833"/>
          <c:h val="0.48298793216377572"/>
        </c:manualLayout>
      </c:layout>
      <c:overlay val="0"/>
      <c:spPr>
        <a:blipFill>
          <a:blip xmlns:r="http://schemas.openxmlformats.org/officeDocument/2006/relationships" r:embed="rId2"/>
          <a:tile tx="0" ty="0" sx="100000" sy="100000" flip="none" algn="tl"/>
        </a:blipFill>
      </c:spPr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Итог</a:t>
            </a:r>
            <a:r>
              <a:rPr lang="ru-RU" baseline="0"/>
              <a:t> к выдаче</a:t>
            </a:r>
            <a:endParaRPr lang="ru-RU"/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13371118762557963"/>
          <c:w val="0.78440679659137091"/>
          <c:h val="0.81999273830513275"/>
        </c:manualLayout>
      </c:layout>
      <c:pie3DChart>
        <c:varyColors val="1"/>
        <c:ser>
          <c:idx val="0"/>
          <c:order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'16.3'!$A$5:$A$9</c:f>
              <c:strCache>
                <c:ptCount val="5"/>
                <c:pt idx="0">
                  <c:v>Баранова</c:v>
                </c:pt>
                <c:pt idx="1">
                  <c:v>Васильев</c:v>
                </c:pt>
                <c:pt idx="2">
                  <c:v>Петрова </c:v>
                </c:pt>
                <c:pt idx="3">
                  <c:v>Петухова</c:v>
                </c:pt>
                <c:pt idx="4">
                  <c:v>Савин</c:v>
                </c:pt>
              </c:strCache>
            </c:strRef>
          </c:cat>
          <c:val>
            <c:numRef>
              <c:f>'16.3'!$F$5:$F$9</c:f>
              <c:numCache>
                <c:formatCode>#,##0.00\ "₽"</c:formatCode>
                <c:ptCount val="5"/>
                <c:pt idx="0">
                  <c:v>15660</c:v>
                </c:pt>
                <c:pt idx="1">
                  <c:v>29232</c:v>
                </c:pt>
                <c:pt idx="2">
                  <c:v>11484</c:v>
                </c:pt>
                <c:pt idx="3">
                  <c:v>20671.2</c:v>
                </c:pt>
                <c:pt idx="4">
                  <c:v>13050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Премия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983084375482475"/>
          <c:y val="0.13659639494391018"/>
          <c:w val="0.61001717616180329"/>
          <c:h val="0.6872229776862174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'16.3'!$A$5:$A$9</c:f>
              <c:strCache>
                <c:ptCount val="5"/>
                <c:pt idx="0">
                  <c:v>Баранова</c:v>
                </c:pt>
                <c:pt idx="1">
                  <c:v>Васильев</c:v>
                </c:pt>
                <c:pt idx="2">
                  <c:v>Петрова </c:v>
                </c:pt>
                <c:pt idx="3">
                  <c:v>Петухова</c:v>
                </c:pt>
                <c:pt idx="4">
                  <c:v>Савин</c:v>
                </c:pt>
              </c:strCache>
            </c:strRef>
          </c:cat>
          <c:val>
            <c:numRef>
              <c:f>'16.3'!$C$5:$C$9</c:f>
              <c:numCache>
                <c:formatCode>#,##0.00\ "₽"</c:formatCode>
                <c:ptCount val="5"/>
                <c:pt idx="0">
                  <c:v>3000</c:v>
                </c:pt>
                <c:pt idx="1">
                  <c:v>5600</c:v>
                </c:pt>
                <c:pt idx="2">
                  <c:v>2200</c:v>
                </c:pt>
                <c:pt idx="3">
                  <c:v>3960</c:v>
                </c:pt>
                <c:pt idx="4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85216"/>
        <c:axId val="165181056"/>
        <c:axId val="0"/>
      </c:bar3DChart>
      <c:catAx>
        <c:axId val="1941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81056"/>
        <c:crosses val="autoZero"/>
        <c:auto val="1"/>
        <c:lblAlgn val="ctr"/>
        <c:lblOffset val="100"/>
        <c:noMultiLvlLbl val="0"/>
      </c:catAx>
      <c:valAx>
        <c:axId val="165181056"/>
        <c:scaling>
          <c:orientation val="minMax"/>
        </c:scaling>
        <c:delete val="0"/>
        <c:axPos val="l"/>
        <c:majorGridlines/>
        <c:numFmt formatCode="#,##0.00\ &quot;₽&quot;" sourceLinked="1"/>
        <c:majorTickMark val="out"/>
        <c:minorTickMark val="none"/>
        <c:tickLblPos val="nextTo"/>
        <c:crossAx val="19418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'16.4'!$A$2:$A$32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'16.4'!$B$2:$B$32</c:f>
              <c:numCache>
                <c:formatCode>General</c:formatCode>
                <c:ptCount val="31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-0.35078322768961984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0.21511998808781552</c:v>
                </c:pt>
                <c:pt idx="14">
                  <c:v>0.65698659871878906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  <c:pt idx="25">
                  <c:v>-6.6321897351200684E-2</c:v>
                </c:pt>
                <c:pt idx="26">
                  <c:v>0.42016703682664092</c:v>
                </c:pt>
                <c:pt idx="27">
                  <c:v>0.80378442655162097</c:v>
                </c:pt>
                <c:pt idx="28">
                  <c:v>0.99060735569487035</c:v>
                </c:pt>
                <c:pt idx="29">
                  <c:v>0.93489505552468299</c:v>
                </c:pt>
                <c:pt idx="30">
                  <c:v>0.65028784015711683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8128"/>
        <c:axId val="165182784"/>
      </c:lineChart>
      <c:catAx>
        <c:axId val="1926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182784"/>
        <c:crosses val="autoZero"/>
        <c:auto val="1"/>
        <c:lblAlgn val="ctr"/>
        <c:lblOffset val="100"/>
        <c:noMultiLvlLbl val="0"/>
      </c:catAx>
      <c:valAx>
        <c:axId val="1651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995910020449896E-2"/>
          <c:y val="4.1666666666666664E-2"/>
          <c:w val="0.73314795581533898"/>
          <c:h val="0.76388888888888884"/>
        </c:manualLayout>
      </c:layout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'Выполнение плана 16.5'!$A$4:$A$11</c:f>
              <c:strCache>
                <c:ptCount val="8"/>
                <c:pt idx="0">
                  <c:v>Филиал №1</c:v>
                </c:pt>
                <c:pt idx="1">
                  <c:v>Филиал №2</c:v>
                </c:pt>
                <c:pt idx="2">
                  <c:v>Филиал №3</c:v>
                </c:pt>
                <c:pt idx="3">
                  <c:v>Филиал №4</c:v>
                </c:pt>
                <c:pt idx="4">
                  <c:v>Филиал №5</c:v>
                </c:pt>
                <c:pt idx="5">
                  <c:v>Филиал №6</c:v>
                </c:pt>
                <c:pt idx="6">
                  <c:v>Филиал №7</c:v>
                </c:pt>
                <c:pt idx="7">
                  <c:v>Филиал №8</c:v>
                </c:pt>
              </c:strCache>
            </c:strRef>
          </c:cat>
          <c:val>
            <c:numRef>
              <c:f>'Выполнение плана 16.5'!$C$4:$C$11</c:f>
              <c:numCache>
                <c:formatCode>General</c:formatCode>
                <c:ptCount val="8"/>
                <c:pt idx="0">
                  <c:v>3270</c:v>
                </c:pt>
                <c:pt idx="1">
                  <c:v>4587</c:v>
                </c:pt>
                <c:pt idx="2">
                  <c:v>2708</c:v>
                </c:pt>
                <c:pt idx="3">
                  <c:v>1480</c:v>
                </c:pt>
                <c:pt idx="4">
                  <c:v>3270</c:v>
                </c:pt>
                <c:pt idx="5">
                  <c:v>4587</c:v>
                </c:pt>
                <c:pt idx="6">
                  <c:v>2708</c:v>
                </c:pt>
                <c:pt idx="7">
                  <c:v>1480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2471369981381"/>
          <c:y val="4.6771019703766445E-2"/>
          <c:w val="0.86052039090167809"/>
          <c:h val="0.75854549431321094"/>
        </c:manualLayout>
      </c:layout>
      <c:lineChart>
        <c:grouping val="standard"/>
        <c:varyColors val="0"/>
        <c:ser>
          <c:idx val="0"/>
          <c:order val="0"/>
          <c:cat>
            <c:strRef>
              <c:f>'Выполнение плана 16.5'!$A$4:$A$11</c:f>
              <c:strCache>
                <c:ptCount val="8"/>
                <c:pt idx="0">
                  <c:v>Филиал №1</c:v>
                </c:pt>
                <c:pt idx="1">
                  <c:v>Филиал №2</c:v>
                </c:pt>
                <c:pt idx="2">
                  <c:v>Филиал №3</c:v>
                </c:pt>
                <c:pt idx="3">
                  <c:v>Филиал №4</c:v>
                </c:pt>
                <c:pt idx="4">
                  <c:v>Филиал №5</c:v>
                </c:pt>
                <c:pt idx="5">
                  <c:v>Филиал №6</c:v>
                </c:pt>
                <c:pt idx="6">
                  <c:v>Филиал №7</c:v>
                </c:pt>
                <c:pt idx="7">
                  <c:v>Филиал №8</c:v>
                </c:pt>
              </c:strCache>
            </c:strRef>
          </c:cat>
          <c:val>
            <c:numRef>
              <c:f>'Выполнение плана 16.5'!$D$4:$D$11</c:f>
              <c:numCache>
                <c:formatCode>0.0%</c:formatCode>
                <c:ptCount val="8"/>
                <c:pt idx="0">
                  <c:v>0.94372294372294374</c:v>
                </c:pt>
                <c:pt idx="1">
                  <c:v>1.0918828850273745</c:v>
                </c:pt>
                <c:pt idx="2">
                  <c:v>0.77593123209169057</c:v>
                </c:pt>
                <c:pt idx="3">
                  <c:v>1.0850439882697946</c:v>
                </c:pt>
                <c:pt idx="4">
                  <c:v>1.1699463327370303</c:v>
                </c:pt>
                <c:pt idx="5">
                  <c:v>0.83612832664965364</c:v>
                </c:pt>
                <c:pt idx="6">
                  <c:v>7.6960240998095883E-2</c:v>
                </c:pt>
                <c:pt idx="7">
                  <c:v>0.57431121459060919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66208"/>
        <c:axId val="195834368"/>
      </c:lineChart>
      <c:catAx>
        <c:axId val="1615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34368"/>
        <c:crosses val="autoZero"/>
        <c:auto val="1"/>
        <c:lblAlgn val="ctr"/>
        <c:lblOffset val="100"/>
        <c:noMultiLvlLbl val="0"/>
      </c:catAx>
      <c:valAx>
        <c:axId val="195834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156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26670</xdr:rowOff>
    </xdr:from>
    <xdr:to>
      <xdr:col>5</xdr:col>
      <xdr:colOff>0</xdr:colOff>
      <xdr:row>35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12</xdr:row>
      <xdr:rowOff>129540</xdr:rowOff>
    </xdr:from>
    <xdr:to>
      <xdr:col>17</xdr:col>
      <xdr:colOff>15240</xdr:colOff>
      <xdr:row>35</xdr:row>
      <xdr:rowOff>167640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9</xdr:row>
      <xdr:rowOff>179070</xdr:rowOff>
    </xdr:from>
    <xdr:to>
      <xdr:col>8</xdr:col>
      <xdr:colOff>7620</xdr:colOff>
      <xdr:row>27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</xdr:row>
      <xdr:rowOff>34290</xdr:rowOff>
    </xdr:from>
    <xdr:to>
      <xdr:col>15</xdr:col>
      <xdr:colOff>480060</xdr:colOff>
      <xdr:row>21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</xdr:row>
      <xdr:rowOff>26670</xdr:rowOff>
    </xdr:from>
    <xdr:to>
      <xdr:col>15</xdr:col>
      <xdr:colOff>350520</xdr:colOff>
      <xdr:row>19</xdr:row>
      <xdr:rowOff>26670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34290</xdr:rowOff>
    </xdr:from>
    <xdr:to>
      <xdr:col>12</xdr:col>
      <xdr:colOff>182880</xdr:colOff>
      <xdr:row>11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26670</xdr:rowOff>
    </xdr:from>
    <xdr:to>
      <xdr:col>6</xdr:col>
      <xdr:colOff>403860</xdr:colOff>
      <xdr:row>31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9" workbookViewId="0">
      <selection activeCell="B38" sqref="B38"/>
    </sheetView>
  </sheetViews>
  <sheetFormatPr defaultRowHeight="14.4" x14ac:dyDescent="0.3"/>
  <cols>
    <col min="1" max="1" width="4.6640625" customWidth="1"/>
    <col min="2" max="2" width="29.6640625" customWidth="1"/>
    <col min="3" max="3" width="14.109375" customWidth="1"/>
    <col min="4" max="4" width="14.6640625" customWidth="1"/>
    <col min="5" max="5" width="13.33203125" customWidth="1"/>
  </cols>
  <sheetData>
    <row r="1" spans="1:5" x14ac:dyDescent="0.3">
      <c r="A1" s="11" t="s">
        <v>0</v>
      </c>
      <c r="B1" s="11"/>
      <c r="C1" s="11"/>
      <c r="D1" s="11"/>
      <c r="E1" s="11"/>
    </row>
    <row r="2" spans="1:5" x14ac:dyDescent="0.3">
      <c r="A2" s="2"/>
      <c r="B2" s="2"/>
      <c r="C2" s="2"/>
      <c r="D2" s="2"/>
      <c r="E2" s="2"/>
    </row>
    <row r="3" spans="1:5" ht="7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1" t="s">
        <v>6</v>
      </c>
      <c r="B4" s="1" t="s">
        <v>9</v>
      </c>
      <c r="C4" s="1"/>
      <c r="D4" s="1"/>
      <c r="E4" s="1"/>
    </row>
    <row r="5" spans="1:5" x14ac:dyDescent="0.3">
      <c r="A5" s="1"/>
      <c r="B5" s="1" t="s">
        <v>10</v>
      </c>
      <c r="C5" s="4">
        <f>SUM(C7:C11)</f>
        <v>15685</v>
      </c>
      <c r="D5" s="4">
        <f>SUM(D7:D11)</f>
        <v>2352</v>
      </c>
      <c r="E5" s="5">
        <f>D5/C5</f>
        <v>0.14995218361491872</v>
      </c>
    </row>
    <row r="6" spans="1:5" x14ac:dyDescent="0.3">
      <c r="A6" s="1"/>
      <c r="B6" s="1" t="s">
        <v>11</v>
      </c>
      <c r="C6" s="4"/>
      <c r="D6" s="4"/>
      <c r="E6" s="5"/>
    </row>
    <row r="7" spans="1:5" x14ac:dyDescent="0.3">
      <c r="A7" s="1"/>
      <c r="B7" s="1" t="s">
        <v>12</v>
      </c>
      <c r="C7" s="4">
        <v>436</v>
      </c>
      <c r="D7" s="4">
        <v>36</v>
      </c>
      <c r="E7" s="6">
        <f t="shared" ref="E7:E15" si="0">D7/C7</f>
        <v>8.2568807339449546E-2</v>
      </c>
    </row>
    <row r="8" spans="1:5" x14ac:dyDescent="0.3">
      <c r="A8" s="1"/>
      <c r="B8" s="1" t="s">
        <v>13</v>
      </c>
      <c r="C8" s="4">
        <v>3686</v>
      </c>
      <c r="D8" s="4">
        <v>1253</v>
      </c>
      <c r="E8" s="6">
        <f t="shared" si="0"/>
        <v>0.33993488876831252</v>
      </c>
    </row>
    <row r="9" spans="1:5" x14ac:dyDescent="0.3">
      <c r="A9" s="1"/>
      <c r="B9" s="1" t="s">
        <v>18</v>
      </c>
      <c r="C9" s="4">
        <v>10245</v>
      </c>
      <c r="D9" s="4">
        <v>812</v>
      </c>
      <c r="E9" s="6">
        <f t="shared" si="0"/>
        <v>7.925817471937531E-2</v>
      </c>
    </row>
    <row r="10" spans="1:5" x14ac:dyDescent="0.3">
      <c r="A10" s="1"/>
      <c r="B10" s="1" t="s">
        <v>14</v>
      </c>
      <c r="C10" s="4">
        <v>73</v>
      </c>
      <c r="D10" s="4">
        <v>5</v>
      </c>
      <c r="E10" s="6">
        <f t="shared" si="0"/>
        <v>6.8493150684931503E-2</v>
      </c>
    </row>
    <row r="11" spans="1:5" x14ac:dyDescent="0.3">
      <c r="A11" s="1"/>
      <c r="B11" s="1" t="s">
        <v>15</v>
      </c>
      <c r="C11" s="4">
        <v>1245</v>
      </c>
      <c r="D11" s="4">
        <v>246</v>
      </c>
      <c r="E11" s="6">
        <f t="shared" si="0"/>
        <v>0.19759036144578312</v>
      </c>
    </row>
    <row r="12" spans="1:5" x14ac:dyDescent="0.3">
      <c r="A12" s="1"/>
      <c r="B12" s="1"/>
      <c r="C12" s="4"/>
      <c r="D12" s="4"/>
      <c r="E12" s="5"/>
    </row>
    <row r="13" spans="1:5" x14ac:dyDescent="0.3">
      <c r="A13" s="1" t="s">
        <v>7</v>
      </c>
      <c r="B13" s="1" t="s">
        <v>16</v>
      </c>
      <c r="C13" s="4">
        <v>23</v>
      </c>
      <c r="D13" s="4">
        <v>6</v>
      </c>
      <c r="E13" s="5">
        <f t="shared" si="0"/>
        <v>0.2608695652173913</v>
      </c>
    </row>
    <row r="14" spans="1:5" x14ac:dyDescent="0.3">
      <c r="A14" s="1"/>
      <c r="B14" s="1"/>
      <c r="C14" s="4"/>
      <c r="D14" s="4"/>
      <c r="E14" s="5"/>
    </row>
    <row r="15" spans="1:5" x14ac:dyDescent="0.3">
      <c r="A15" s="1" t="s">
        <v>8</v>
      </c>
      <c r="B15" s="1" t="s">
        <v>17</v>
      </c>
      <c r="C15" s="4">
        <v>17</v>
      </c>
      <c r="D15" s="4">
        <v>3</v>
      </c>
      <c r="E15" s="5">
        <f t="shared" si="0"/>
        <v>0.17647058823529413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26" sqref="J26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10.6640625" customWidth="1"/>
    <col min="4" max="4" width="11.109375" customWidth="1"/>
    <col min="5" max="5" width="13" customWidth="1"/>
    <col min="6" max="6" width="14.109375" customWidth="1"/>
  </cols>
  <sheetData>
    <row r="1" spans="1:6" ht="15.6" x14ac:dyDescent="0.3">
      <c r="A1" s="12" t="s">
        <v>19</v>
      </c>
      <c r="B1" s="12"/>
      <c r="C1" s="12"/>
      <c r="D1" s="12"/>
      <c r="E1" s="12"/>
      <c r="F1" s="12"/>
    </row>
    <row r="3" spans="1:6" x14ac:dyDescent="0.3">
      <c r="F3" s="7" t="s">
        <v>25</v>
      </c>
    </row>
    <row r="4" spans="1:6" ht="28.8" x14ac:dyDescent="0.3">
      <c r="A4" s="8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26</v>
      </c>
    </row>
    <row r="5" spans="1:6" x14ac:dyDescent="0.3">
      <c r="A5" s="1" t="s">
        <v>27</v>
      </c>
      <c r="B5" s="10">
        <v>15000</v>
      </c>
      <c r="C5" s="10">
        <f>B5/100*20</f>
        <v>3000</v>
      </c>
      <c r="D5" s="10">
        <f>B5+C5</f>
        <v>18000</v>
      </c>
      <c r="E5" s="10">
        <f>D5/100*13</f>
        <v>2340</v>
      </c>
      <c r="F5" s="10">
        <f>D5-E5</f>
        <v>15660</v>
      </c>
    </row>
    <row r="6" spans="1:6" x14ac:dyDescent="0.3">
      <c r="A6" s="1" t="s">
        <v>28</v>
      </c>
      <c r="B6" s="10">
        <v>28000</v>
      </c>
      <c r="C6" s="10">
        <f t="shared" ref="C6:C9" si="0">B6/100*20</f>
        <v>5600</v>
      </c>
      <c r="D6" s="10">
        <f t="shared" ref="D6:D9" si="1">B6+C6</f>
        <v>33600</v>
      </c>
      <c r="E6" s="10">
        <f t="shared" ref="E6:E9" si="2">D6/100*13</f>
        <v>4368</v>
      </c>
      <c r="F6" s="10">
        <f t="shared" ref="F6:F9" si="3">D6-E6</f>
        <v>29232</v>
      </c>
    </row>
    <row r="7" spans="1:6" x14ac:dyDescent="0.3">
      <c r="A7" s="1" t="s">
        <v>29</v>
      </c>
      <c r="B7" s="10">
        <v>11000</v>
      </c>
      <c r="C7" s="10">
        <f t="shared" si="0"/>
        <v>2200</v>
      </c>
      <c r="D7" s="10">
        <f t="shared" si="1"/>
        <v>13200</v>
      </c>
      <c r="E7" s="10">
        <f t="shared" si="2"/>
        <v>1716</v>
      </c>
      <c r="F7" s="10">
        <f t="shared" si="3"/>
        <v>11484</v>
      </c>
    </row>
    <row r="8" spans="1:6" x14ac:dyDescent="0.3">
      <c r="A8" s="1" t="s">
        <v>30</v>
      </c>
      <c r="B8" s="10">
        <v>19800</v>
      </c>
      <c r="C8" s="10">
        <f t="shared" si="0"/>
        <v>3960</v>
      </c>
      <c r="D8" s="10">
        <f t="shared" si="1"/>
        <v>23760</v>
      </c>
      <c r="E8" s="10">
        <f t="shared" si="2"/>
        <v>3088.7999999999997</v>
      </c>
      <c r="F8" s="10">
        <f t="shared" si="3"/>
        <v>20671.2</v>
      </c>
    </row>
    <row r="9" spans="1:6" x14ac:dyDescent="0.3">
      <c r="A9" s="9" t="s">
        <v>31</v>
      </c>
      <c r="B9" s="10">
        <v>12500</v>
      </c>
      <c r="C9" s="10">
        <f t="shared" si="0"/>
        <v>2500</v>
      </c>
      <c r="D9" s="10">
        <f t="shared" si="1"/>
        <v>15000</v>
      </c>
      <c r="E9" s="10">
        <f t="shared" si="2"/>
        <v>1950</v>
      </c>
      <c r="F9" s="10">
        <f t="shared" si="3"/>
        <v>13050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4" workbookViewId="0">
      <selection activeCell="G25" sqref="G25"/>
    </sheetView>
  </sheetViews>
  <sheetFormatPr defaultRowHeight="14.4" x14ac:dyDescent="0.3"/>
  <sheetData>
    <row r="1" spans="1:2" x14ac:dyDescent="0.3">
      <c r="A1" s="1" t="s">
        <v>32</v>
      </c>
      <c r="B1" s="1" t="s">
        <v>33</v>
      </c>
    </row>
    <row r="2" spans="1:2" x14ac:dyDescent="0.3">
      <c r="A2" s="1">
        <v>0</v>
      </c>
      <c r="B2" s="1">
        <f>SIN(A2)</f>
        <v>0</v>
      </c>
    </row>
    <row r="3" spans="1:2" x14ac:dyDescent="0.3">
      <c r="A3" s="1">
        <f>A2+0.5</f>
        <v>0.5</v>
      </c>
      <c r="B3" s="1">
        <f t="shared" ref="B3:B32" si="0">SIN(A3)</f>
        <v>0.47942553860420301</v>
      </c>
    </row>
    <row r="4" spans="1:2" x14ac:dyDescent="0.3">
      <c r="A4" s="1">
        <f t="shared" ref="A4:A32" si="1">A3+0.5</f>
        <v>1</v>
      </c>
      <c r="B4" s="1">
        <f t="shared" si="0"/>
        <v>0.8414709848078965</v>
      </c>
    </row>
    <row r="5" spans="1:2" x14ac:dyDescent="0.3">
      <c r="A5" s="1">
        <f t="shared" si="1"/>
        <v>1.5</v>
      </c>
      <c r="B5" s="1">
        <f t="shared" si="0"/>
        <v>0.99749498660405445</v>
      </c>
    </row>
    <row r="6" spans="1:2" x14ac:dyDescent="0.3">
      <c r="A6" s="1">
        <f t="shared" si="1"/>
        <v>2</v>
      </c>
      <c r="B6" s="1">
        <f t="shared" si="0"/>
        <v>0.90929742682568171</v>
      </c>
    </row>
    <row r="7" spans="1:2" x14ac:dyDescent="0.3">
      <c r="A7" s="1">
        <f t="shared" si="1"/>
        <v>2.5</v>
      </c>
      <c r="B7" s="1">
        <f t="shared" si="0"/>
        <v>0.59847214410395655</v>
      </c>
    </row>
    <row r="8" spans="1:2" x14ac:dyDescent="0.3">
      <c r="A8" s="1">
        <f t="shared" si="1"/>
        <v>3</v>
      </c>
      <c r="B8" s="1">
        <f t="shared" si="0"/>
        <v>0.14112000805986721</v>
      </c>
    </row>
    <row r="9" spans="1:2" x14ac:dyDescent="0.3">
      <c r="A9" s="1">
        <f t="shared" si="1"/>
        <v>3.5</v>
      </c>
      <c r="B9" s="1">
        <f t="shared" si="0"/>
        <v>-0.35078322768961984</v>
      </c>
    </row>
    <row r="10" spans="1:2" x14ac:dyDescent="0.3">
      <c r="A10" s="1">
        <f t="shared" si="1"/>
        <v>4</v>
      </c>
      <c r="B10" s="1">
        <f t="shared" si="0"/>
        <v>-0.7568024953079282</v>
      </c>
    </row>
    <row r="11" spans="1:2" x14ac:dyDescent="0.3">
      <c r="A11" s="1">
        <f t="shared" si="1"/>
        <v>4.5</v>
      </c>
      <c r="B11" s="1">
        <f t="shared" si="0"/>
        <v>-0.97753011766509701</v>
      </c>
    </row>
    <row r="12" spans="1:2" x14ac:dyDescent="0.3">
      <c r="A12" s="1">
        <f t="shared" si="1"/>
        <v>5</v>
      </c>
      <c r="B12" s="1">
        <f t="shared" si="0"/>
        <v>-0.95892427466313845</v>
      </c>
    </row>
    <row r="13" spans="1:2" x14ac:dyDescent="0.3">
      <c r="A13" s="1">
        <f t="shared" si="1"/>
        <v>5.5</v>
      </c>
      <c r="B13" s="1">
        <f t="shared" si="0"/>
        <v>-0.70554032557039192</v>
      </c>
    </row>
    <row r="14" spans="1:2" x14ac:dyDescent="0.3">
      <c r="A14" s="1">
        <f t="shared" si="1"/>
        <v>6</v>
      </c>
      <c r="B14" s="1">
        <f t="shared" si="0"/>
        <v>-0.27941549819892586</v>
      </c>
    </row>
    <row r="15" spans="1:2" x14ac:dyDescent="0.3">
      <c r="A15" s="1">
        <f t="shared" si="1"/>
        <v>6.5</v>
      </c>
      <c r="B15" s="1">
        <f t="shared" si="0"/>
        <v>0.21511998808781552</v>
      </c>
    </row>
    <row r="16" spans="1:2" x14ac:dyDescent="0.3">
      <c r="A16" s="1">
        <f t="shared" si="1"/>
        <v>7</v>
      </c>
      <c r="B16" s="1">
        <f t="shared" si="0"/>
        <v>0.65698659871878906</v>
      </c>
    </row>
    <row r="17" spans="1:2" x14ac:dyDescent="0.3">
      <c r="A17" s="1">
        <f t="shared" si="1"/>
        <v>7.5</v>
      </c>
      <c r="B17" s="1">
        <f t="shared" si="0"/>
        <v>0.9379999767747389</v>
      </c>
    </row>
    <row r="18" spans="1:2" x14ac:dyDescent="0.3">
      <c r="A18" s="1">
        <f t="shared" si="1"/>
        <v>8</v>
      </c>
      <c r="B18" s="1">
        <f t="shared" si="0"/>
        <v>0.98935824662338179</v>
      </c>
    </row>
    <row r="19" spans="1:2" x14ac:dyDescent="0.3">
      <c r="A19" s="1">
        <f t="shared" si="1"/>
        <v>8.5</v>
      </c>
      <c r="B19" s="1">
        <f t="shared" si="0"/>
        <v>0.79848711262349026</v>
      </c>
    </row>
    <row r="20" spans="1:2" x14ac:dyDescent="0.3">
      <c r="A20" s="1">
        <f t="shared" si="1"/>
        <v>9</v>
      </c>
      <c r="B20" s="1">
        <f t="shared" si="0"/>
        <v>0.41211848524175659</v>
      </c>
    </row>
    <row r="21" spans="1:2" x14ac:dyDescent="0.3">
      <c r="A21" s="1">
        <f t="shared" si="1"/>
        <v>9.5</v>
      </c>
      <c r="B21" s="1">
        <f t="shared" si="0"/>
        <v>-7.5151120461809301E-2</v>
      </c>
    </row>
    <row r="22" spans="1:2" x14ac:dyDescent="0.3">
      <c r="A22" s="1">
        <f t="shared" si="1"/>
        <v>10</v>
      </c>
      <c r="B22" s="1">
        <f t="shared" si="0"/>
        <v>-0.54402111088936977</v>
      </c>
    </row>
    <row r="23" spans="1:2" x14ac:dyDescent="0.3">
      <c r="A23" s="1">
        <f t="shared" si="1"/>
        <v>10.5</v>
      </c>
      <c r="B23" s="1">
        <f t="shared" si="0"/>
        <v>-0.87969575997167004</v>
      </c>
    </row>
    <row r="24" spans="1:2" x14ac:dyDescent="0.3">
      <c r="A24" s="1">
        <f t="shared" si="1"/>
        <v>11</v>
      </c>
      <c r="B24" s="1">
        <f t="shared" si="0"/>
        <v>-0.99999020655070348</v>
      </c>
    </row>
    <row r="25" spans="1:2" x14ac:dyDescent="0.3">
      <c r="A25" s="1">
        <f t="shared" si="1"/>
        <v>11.5</v>
      </c>
      <c r="B25" s="1">
        <f t="shared" si="0"/>
        <v>-0.87545217468842851</v>
      </c>
    </row>
    <row r="26" spans="1:2" x14ac:dyDescent="0.3">
      <c r="A26" s="1">
        <f t="shared" si="1"/>
        <v>12</v>
      </c>
      <c r="B26" s="1">
        <f t="shared" si="0"/>
        <v>-0.53657291800043494</v>
      </c>
    </row>
    <row r="27" spans="1:2" x14ac:dyDescent="0.3">
      <c r="A27" s="1">
        <f t="shared" si="1"/>
        <v>12.5</v>
      </c>
      <c r="B27" s="1">
        <f t="shared" si="0"/>
        <v>-6.6321897351200684E-2</v>
      </c>
    </row>
    <row r="28" spans="1:2" x14ac:dyDescent="0.3">
      <c r="A28" s="1">
        <f t="shared" si="1"/>
        <v>13</v>
      </c>
      <c r="B28" s="1">
        <f t="shared" si="0"/>
        <v>0.42016703682664092</v>
      </c>
    </row>
    <row r="29" spans="1:2" x14ac:dyDescent="0.3">
      <c r="A29" s="1">
        <f t="shared" si="1"/>
        <v>13.5</v>
      </c>
      <c r="B29" s="1">
        <f t="shared" si="0"/>
        <v>0.80378442655162097</v>
      </c>
    </row>
    <row r="30" spans="1:2" x14ac:dyDescent="0.3">
      <c r="A30" s="1">
        <f t="shared" si="1"/>
        <v>14</v>
      </c>
      <c r="B30" s="1">
        <f t="shared" si="0"/>
        <v>0.99060735569487035</v>
      </c>
    </row>
    <row r="31" spans="1:2" x14ac:dyDescent="0.3">
      <c r="A31" s="1">
        <f t="shared" si="1"/>
        <v>14.5</v>
      </c>
      <c r="B31" s="1">
        <f t="shared" si="0"/>
        <v>0.93489505552468299</v>
      </c>
    </row>
    <row r="32" spans="1:2" x14ac:dyDescent="0.3">
      <c r="A32" s="1">
        <f t="shared" si="1"/>
        <v>15</v>
      </c>
      <c r="B32" s="1">
        <f t="shared" si="0"/>
        <v>0.65028784015711683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9" workbookViewId="0">
      <selection activeCell="C35" sqref="C35"/>
    </sheetView>
  </sheetViews>
  <sheetFormatPr defaultRowHeight="14.4" x14ac:dyDescent="0.3"/>
  <cols>
    <col min="1" max="1" width="17" customWidth="1"/>
    <col min="3" max="3" width="10.77734375" customWidth="1"/>
    <col min="4" max="4" width="11.5546875" customWidth="1"/>
  </cols>
  <sheetData>
    <row r="1" spans="1:4" x14ac:dyDescent="0.3">
      <c r="A1" s="13" t="s">
        <v>34</v>
      </c>
      <c r="B1" s="13"/>
      <c r="C1" s="13"/>
      <c r="D1" s="13"/>
    </row>
    <row r="2" spans="1:4" x14ac:dyDescent="0.3">
      <c r="A2" s="14"/>
      <c r="B2" s="14"/>
      <c r="C2" s="14"/>
      <c r="D2" s="14"/>
    </row>
    <row r="3" spans="1:4" ht="43.2" x14ac:dyDescent="0.3">
      <c r="A3" s="15" t="s">
        <v>35</v>
      </c>
      <c r="B3" s="3" t="s">
        <v>36</v>
      </c>
      <c r="C3" s="3" t="s">
        <v>37</v>
      </c>
      <c r="D3" s="3" t="s">
        <v>38</v>
      </c>
    </row>
    <row r="4" spans="1:4" x14ac:dyDescent="0.3">
      <c r="A4" s="15" t="s">
        <v>39</v>
      </c>
      <c r="B4" s="15">
        <v>3465</v>
      </c>
      <c r="C4" s="15">
        <v>3270</v>
      </c>
      <c r="D4" s="16">
        <f>C4/B4</f>
        <v>0.94372294372294374</v>
      </c>
    </row>
    <row r="5" spans="1:4" x14ac:dyDescent="0.3">
      <c r="A5" s="15" t="s">
        <v>40</v>
      </c>
      <c r="B5" s="15">
        <v>4201</v>
      </c>
      <c r="C5" s="15">
        <v>4587</v>
      </c>
      <c r="D5" s="16">
        <f>C5/B5</f>
        <v>1.0918828850273745</v>
      </c>
    </row>
    <row r="6" spans="1:4" x14ac:dyDescent="0.3">
      <c r="A6" s="15" t="s">
        <v>41</v>
      </c>
      <c r="B6" s="15">
        <v>3490</v>
      </c>
      <c r="C6" s="15">
        <v>2708</v>
      </c>
      <c r="D6" s="16">
        <f>C6/B6</f>
        <v>0.77593123209169057</v>
      </c>
    </row>
    <row r="7" spans="1:4" x14ac:dyDescent="0.3">
      <c r="A7" s="15" t="s">
        <v>42</v>
      </c>
      <c r="B7" s="15">
        <v>1364</v>
      </c>
      <c r="C7" s="15">
        <v>1480</v>
      </c>
      <c r="D7" s="16">
        <f>C7/B7</f>
        <v>1.0850439882697946</v>
      </c>
    </row>
    <row r="8" spans="1:4" x14ac:dyDescent="0.3">
      <c r="A8" s="15" t="s">
        <v>43</v>
      </c>
      <c r="B8" s="15">
        <v>2795</v>
      </c>
      <c r="C8" s="15">
        <v>3270</v>
      </c>
      <c r="D8" s="16">
        <f>C8/B8</f>
        <v>1.1699463327370303</v>
      </c>
    </row>
    <row r="9" spans="1:4" x14ac:dyDescent="0.3">
      <c r="A9" s="15" t="s">
        <v>44</v>
      </c>
      <c r="B9" s="15">
        <v>5486</v>
      </c>
      <c r="C9" s="15">
        <v>4587</v>
      </c>
      <c r="D9" s="16">
        <f>C9/B9</f>
        <v>0.83612832664965364</v>
      </c>
    </row>
    <row r="10" spans="1:4" x14ac:dyDescent="0.3">
      <c r="A10" s="15" t="s">
        <v>45</v>
      </c>
      <c r="B10" s="15">
        <v>35187</v>
      </c>
      <c r="C10" s="15">
        <v>2708</v>
      </c>
      <c r="D10" s="16">
        <f>C10/B10</f>
        <v>7.6960240998095883E-2</v>
      </c>
    </row>
    <row r="11" spans="1:4" x14ac:dyDescent="0.3">
      <c r="A11" s="15" t="s">
        <v>46</v>
      </c>
      <c r="B11" s="15">
        <v>2577</v>
      </c>
      <c r="C11" s="15">
        <v>1480</v>
      </c>
      <c r="D11" s="16">
        <f>C11/B11</f>
        <v>0.57431121459060919</v>
      </c>
    </row>
    <row r="12" spans="1:4" x14ac:dyDescent="0.3">
      <c r="A12" s="15" t="s">
        <v>10</v>
      </c>
      <c r="B12" s="15">
        <f>SUM(B4:B11)</f>
        <v>58565</v>
      </c>
      <c r="C12" s="15">
        <f>SUM(C4:C11)</f>
        <v>24090</v>
      </c>
      <c r="D12" s="16">
        <f>C12/B12</f>
        <v>0.41133782976180311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Удельный вес 16.1</vt:lpstr>
      <vt:lpstr>16.3</vt:lpstr>
      <vt:lpstr>16.4</vt:lpstr>
      <vt:lpstr>Выполнение плана 16.5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2024-02-10T11:08:15Z</dcterms:modified>
</cp:coreProperties>
</file>