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anguluri\Desktop\"/>
    </mc:Choice>
  </mc:AlternateContent>
  <xr:revisionPtr revIDLastSave="0" documentId="13_ncr:1_{27E65F6B-E012-4EFE-AA1B-BEB5698F7D47}" xr6:coauthVersionLast="46" xr6:coauthVersionMax="46" xr10:uidLastSave="{00000000-0000-0000-0000-000000000000}"/>
  <bookViews>
    <workbookView xWindow="-108" yWindow="-108" windowWidth="23256" windowHeight="12576" activeTab="2" xr2:uid="{99E8ED22-5E1D-4053-A3AF-D9D282CAAF95}"/>
  </bookViews>
  <sheets>
    <sheet name="Ari" sheetId="1" r:id="rId1"/>
    <sheet name="Bajju" sheetId="4" r:id="rId2"/>
    <sheet name="Junk" sheetId="3" r:id="rId3"/>
    <sheet name="Ravi Karri" sheetId="6" r:id="rId4"/>
    <sheet name="Sita" sheetId="5" r:id="rId5"/>
    <sheet name="Satish" sheetId="2" r:id="rId6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5" l="1"/>
  <c r="F34" i="5" s="1"/>
  <c r="G34" i="5" s="1"/>
  <c r="H34" i="5" s="1"/>
  <c r="J34" i="5" s="1"/>
  <c r="D33" i="5"/>
  <c r="F33" i="5" s="1"/>
  <c r="G33" i="5" s="1"/>
  <c r="H33" i="5" s="1"/>
  <c r="J33" i="5" s="1"/>
  <c r="D19" i="2"/>
  <c r="F19" i="2" s="1"/>
  <c r="G19" i="2" s="1"/>
  <c r="H19" i="2" s="1"/>
  <c r="F4" i="2"/>
  <c r="G4" i="2" s="1"/>
  <c r="F5" i="2"/>
  <c r="G5" i="2" s="1"/>
  <c r="H5" i="2" s="1"/>
  <c r="F6" i="2"/>
  <c r="G6" i="2" s="1"/>
  <c r="H6" i="2" s="1"/>
  <c r="F7" i="2"/>
  <c r="G7" i="2" s="1"/>
  <c r="H7" i="2" s="1"/>
  <c r="F8" i="2"/>
  <c r="G8" i="2" s="1"/>
  <c r="H8" i="2" s="1"/>
  <c r="F9" i="2"/>
  <c r="G9" i="2" s="1"/>
  <c r="H9" i="2" s="1"/>
  <c r="F10" i="2"/>
  <c r="G10" i="2" s="1"/>
  <c r="H10" i="2" s="1"/>
  <c r="F11" i="2"/>
  <c r="G11" i="2" s="1"/>
  <c r="H11" i="2" s="1"/>
  <c r="F12" i="2"/>
  <c r="G12" i="2" s="1"/>
  <c r="H12" i="2" s="1"/>
  <c r="F13" i="2"/>
  <c r="G13" i="2" s="1"/>
  <c r="H13" i="2" s="1"/>
  <c r="F14" i="2"/>
  <c r="G14" i="2" s="1"/>
  <c r="H14" i="2" s="1"/>
  <c r="J27" i="5"/>
  <c r="J25" i="5"/>
  <c r="J26" i="5"/>
  <c r="J24" i="5"/>
  <c r="J6" i="5"/>
  <c r="D11" i="3"/>
  <c r="F11" i="3" s="1"/>
  <c r="G11" i="3" s="1"/>
  <c r="H11" i="3" s="1"/>
  <c r="F14" i="5"/>
  <c r="G14" i="5" s="1"/>
  <c r="H14" i="5" s="1"/>
  <c r="J14" i="5" s="1"/>
  <c r="F15" i="5"/>
  <c r="G15" i="5" s="1"/>
  <c r="H15" i="5" s="1"/>
  <c r="J15" i="5" s="1"/>
  <c r="F4" i="6"/>
  <c r="G4" i="6" s="1"/>
  <c r="H4" i="6" s="1"/>
  <c r="D5" i="6"/>
  <c r="F5" i="6" s="1"/>
  <c r="C27" i="5"/>
  <c r="F11" i="5"/>
  <c r="G11" i="5" s="1"/>
  <c r="H11" i="5" s="1"/>
  <c r="J11" i="5" s="1"/>
  <c r="F13" i="5"/>
  <c r="G13" i="5" s="1"/>
  <c r="H13" i="5" s="1"/>
  <c r="J13" i="5" s="1"/>
  <c r="F26" i="5"/>
  <c r="G26" i="5" s="1"/>
  <c r="H26" i="5" s="1"/>
  <c r="F12" i="5"/>
  <c r="G12" i="5" s="1"/>
  <c r="H12" i="5" s="1"/>
  <c r="J12" i="5" s="1"/>
  <c r="D7" i="4"/>
  <c r="F7" i="4" s="1"/>
  <c r="G7" i="4" s="1"/>
  <c r="H7" i="4" s="1"/>
  <c r="D6" i="4"/>
  <c r="F6" i="4" s="1"/>
  <c r="G6" i="4" s="1"/>
  <c r="H6" i="4" s="1"/>
  <c r="F25" i="5"/>
  <c r="G25" i="5" s="1"/>
  <c r="H25" i="5" s="1"/>
  <c r="F8" i="5"/>
  <c r="G8" i="5" s="1"/>
  <c r="H8" i="5" s="1"/>
  <c r="J8" i="5" s="1"/>
  <c r="F24" i="5"/>
  <c r="G24" i="5" s="1"/>
  <c r="H24" i="5" s="1"/>
  <c r="F23" i="5"/>
  <c r="G23" i="5" s="1"/>
  <c r="H23" i="5" s="1"/>
  <c r="J23" i="5" s="1"/>
  <c r="F10" i="5"/>
  <c r="G10" i="5" s="1"/>
  <c r="H10" i="5" s="1"/>
  <c r="J10" i="5" s="1"/>
  <c r="F9" i="5"/>
  <c r="G9" i="5" s="1"/>
  <c r="H9" i="5" s="1"/>
  <c r="J9" i="5" s="1"/>
  <c r="F7" i="5"/>
  <c r="G7" i="5" s="1"/>
  <c r="H7" i="5" s="1"/>
  <c r="J7" i="5" s="1"/>
  <c r="F6" i="5"/>
  <c r="G6" i="5" s="1"/>
  <c r="H6" i="5" s="1"/>
  <c r="F5" i="5"/>
  <c r="G5" i="5" s="1"/>
  <c r="H5" i="5" s="1"/>
  <c r="J5" i="5" s="1"/>
  <c r="F4" i="5"/>
  <c r="G4" i="5" s="1"/>
  <c r="H4" i="5" s="1"/>
  <c r="J4" i="5" s="1"/>
  <c r="D10" i="3"/>
  <c r="F10" i="3" s="1"/>
  <c r="G10" i="3" s="1"/>
  <c r="H10" i="3" s="1"/>
  <c r="D5" i="4"/>
  <c r="F5" i="4" s="1"/>
  <c r="G5" i="4" s="1"/>
  <c r="H5" i="4" s="1"/>
  <c r="D9" i="3"/>
  <c r="F9" i="3" s="1"/>
  <c r="G9" i="3" s="1"/>
  <c r="H9" i="3" s="1"/>
  <c r="D8" i="3"/>
  <c r="F8" i="3" s="1"/>
  <c r="G8" i="3" s="1"/>
  <c r="H8" i="3" s="1"/>
  <c r="D7" i="3"/>
  <c r="F7" i="3" s="1"/>
  <c r="G7" i="3" s="1"/>
  <c r="H7" i="3" s="1"/>
  <c r="D6" i="3"/>
  <c r="F6" i="3" s="1"/>
  <c r="G6" i="3" s="1"/>
  <c r="H6" i="3" s="1"/>
  <c r="D5" i="3"/>
  <c r="F5" i="3" s="1"/>
  <c r="G5" i="3" s="1"/>
  <c r="H5" i="3" s="1"/>
  <c r="D4" i="3"/>
  <c r="F4" i="3" s="1"/>
  <c r="G4" i="3" s="1"/>
  <c r="H4" i="3" s="1"/>
  <c r="C15" i="2"/>
  <c r="J35" i="5" l="1"/>
  <c r="H35" i="5"/>
  <c r="G35" i="5"/>
  <c r="G20" i="2"/>
  <c r="G16" i="5"/>
  <c r="G5" i="6"/>
  <c r="G27" i="5"/>
  <c r="J16" i="5"/>
  <c r="H27" i="5"/>
  <c r="G15" i="2"/>
  <c r="H4" i="2"/>
  <c r="H15" i="2" s="1"/>
  <c r="C27" i="1"/>
  <c r="E27" i="1" s="1"/>
  <c r="F27" i="1" s="1"/>
  <c r="G27" i="1" s="1"/>
  <c r="E26" i="1"/>
  <c r="F26" i="1" s="1"/>
  <c r="G26" i="1" s="1"/>
  <c r="E25" i="1"/>
  <c r="F25" i="1" s="1"/>
  <c r="G25" i="1" s="1"/>
  <c r="E24" i="1"/>
  <c r="F24" i="1" s="1"/>
  <c r="G24" i="1" s="1"/>
  <c r="H5" i="6" l="1"/>
  <c r="G6" i="6"/>
  <c r="F28" i="1"/>
  <c r="C20" i="1" l="1"/>
  <c r="E20" i="1" s="1"/>
  <c r="F20" i="1" s="1"/>
  <c r="G20" i="1" s="1"/>
  <c r="E19" i="1"/>
  <c r="F19" i="1" s="1"/>
  <c r="G19" i="1" s="1"/>
  <c r="E17" i="1"/>
  <c r="F17" i="1" s="1"/>
  <c r="G17" i="1" s="1"/>
  <c r="E18" i="1"/>
  <c r="F18" i="1" s="1"/>
  <c r="G18" i="1" s="1"/>
  <c r="E16" i="1"/>
  <c r="F16" i="1" s="1"/>
  <c r="G16" i="1" s="1"/>
  <c r="C11" i="1" l="1"/>
  <c r="E33" i="1"/>
  <c r="F33" i="1" s="1"/>
  <c r="G33" i="1" s="1"/>
  <c r="E11" i="1" l="1"/>
  <c r="E32" i="1"/>
  <c r="F32" i="1" s="1"/>
  <c r="G32" i="1" s="1"/>
  <c r="F11" i="1" l="1"/>
  <c r="G11" i="1" s="1"/>
  <c r="C10" i="1"/>
  <c r="B7" i="1"/>
  <c r="C3" i="1"/>
  <c r="E3" i="1" s="1"/>
  <c r="F3" i="1" s="1"/>
  <c r="G3" i="1" s="1"/>
  <c r="C6" i="1"/>
  <c r="E6" i="1" s="1"/>
  <c r="F6" i="1" s="1"/>
  <c r="G6" i="1" s="1"/>
  <c r="C5" i="1"/>
  <c r="E5" i="1" s="1"/>
  <c r="F5" i="1" s="1"/>
  <c r="G5" i="1" s="1"/>
  <c r="C4" i="1"/>
  <c r="E4" i="1" s="1"/>
  <c r="F4" i="1" s="1"/>
  <c r="G4" i="1" s="1"/>
  <c r="C2" i="1"/>
  <c r="E2" i="1" s="1"/>
  <c r="F2" i="1" s="1"/>
  <c r="G2" i="1" s="1"/>
  <c r="E10" i="1" l="1"/>
  <c r="G7" i="1"/>
  <c r="F7" i="1"/>
  <c r="F10" i="1" l="1"/>
  <c r="G10" i="1" s="1"/>
</calcChain>
</file>

<file path=xl/sharedStrings.xml><?xml version="1.0" encoding="utf-8"?>
<sst xmlns="http://schemas.openxmlformats.org/spreadsheetml/2006/main" count="179" uniqueCount="51">
  <si>
    <t>Date</t>
  </si>
  <si>
    <t>As of Date</t>
  </si>
  <si>
    <t>Rate on Interest</t>
  </si>
  <si>
    <t>Interest Amount</t>
  </si>
  <si>
    <t>Tenure</t>
  </si>
  <si>
    <t xml:space="preserve">Principle Amount </t>
  </si>
  <si>
    <t>Total Amount</t>
  </si>
  <si>
    <t>Comments</t>
  </si>
  <si>
    <t>Gautham</t>
  </si>
  <si>
    <t>%</t>
  </si>
  <si>
    <t>Interest</t>
  </si>
  <si>
    <t>Satish</t>
  </si>
  <si>
    <t>Bharadwaj(100000-61500-10000=28500)</t>
  </si>
  <si>
    <t>Given Date</t>
  </si>
  <si>
    <t>Satish (Given by sivaram thella)</t>
  </si>
  <si>
    <t>comments</t>
  </si>
  <si>
    <t>Through ICICI net bamking</t>
  </si>
  <si>
    <t>Through HDFC net bamking</t>
  </si>
  <si>
    <t>Paid Date</t>
  </si>
  <si>
    <t>Amount</t>
  </si>
  <si>
    <t>Received Date</t>
  </si>
  <si>
    <t>Sent to my ICICI Bank</t>
  </si>
  <si>
    <t>Paid principle of Rs. 1000 on 12/Oct/2020</t>
  </si>
  <si>
    <t>Paid principle of Rs. 99000 on 14/Oct/2020</t>
  </si>
  <si>
    <t>Adding Interest to principle. Rs. 68645</t>
  </si>
  <si>
    <t>Paid Rs. 1000 on 12/Oct/2020</t>
  </si>
  <si>
    <t>Paid Rs. 99000 on 14/Oct/2020(100000-66674=33326)</t>
  </si>
  <si>
    <t>Savitha UK fee</t>
  </si>
  <si>
    <t>Car loan EMI</t>
  </si>
  <si>
    <t>For clearing other dues</t>
  </si>
  <si>
    <t xml:space="preserve">Gold </t>
  </si>
  <si>
    <t>Sita UK fee</t>
  </si>
  <si>
    <t>Savitha CC clearence</t>
  </si>
  <si>
    <t>Bajaj OD</t>
  </si>
  <si>
    <t>New Year expenses</t>
  </si>
  <si>
    <t>Shavitha's Visa booking bal</t>
  </si>
  <si>
    <t>Mutton - Sita</t>
  </si>
  <si>
    <t>Sita's Visa booking fee</t>
  </si>
  <si>
    <t>Amount paid</t>
  </si>
  <si>
    <t>Bal</t>
  </si>
  <si>
    <t>Sita UK fee(Paid back 95k)</t>
  </si>
  <si>
    <t>Given by bajju to Ravi Karri</t>
  </si>
  <si>
    <t>After one year interest added to principle</t>
  </si>
  <si>
    <t>cleared full amount on 31 jan 2021. expect Apple EMI</t>
  </si>
  <si>
    <t>Alcohol</t>
  </si>
  <si>
    <t>paid 160000(bal = 511219-160000=351219)</t>
  </si>
  <si>
    <t>new balance</t>
  </si>
  <si>
    <t>Paid Rs. 100000 on 17/Oct/2020</t>
  </si>
  <si>
    <t>Paid principle of Rs. 100000 on 17/Oct/2020</t>
  </si>
  <si>
    <t>Savitha</t>
  </si>
  <si>
    <t>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</si>
</sst>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6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left" vertical="center"/>
    </xf>
    <xf numFmtId="9" fontId="0" fillId="3" borderId="1" xfId="0" applyNumberFormat="1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right"/>
    </xf>
    <xf numFmtId="0" fontId="0" fillId="3" borderId="2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3" borderId="0" xfId="0" applyFill="1" applyBorder="1" applyAlignment="1">
      <alignment horizontal="left" vertical="center"/>
    </xf>
    <xf numFmtId="164" fontId="0" fillId="3" borderId="3" xfId="0" applyNumberFormat="1" applyFill="1" applyBorder="1" applyAlignment="1">
      <alignment horizontal="left" vertical="center"/>
    </xf>
    <xf numFmtId="9" fontId="0" fillId="3" borderId="3" xfId="0" applyNumberFormat="1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05502-7985-4FBE-9B0A-6A50CC5BF1AA}">
  <dimension ref="A1:O33"/>
  <sheetViews>
    <sheetView topLeftCell="A11" workbookViewId="0">
      <selection activeCell="K25" sqref="K25"/>
    </sheetView>
  </sheetViews>
  <sheetFormatPr defaultRowHeight="14.4" x14ac:dyDescent="0.3"/>
  <cols>
    <col min="1" max="1" width="9.88671875" bestFit="1" customWidth="1"/>
    <col min="2" max="2" width="15.33203125" bestFit="1" customWidth="1"/>
    <col min="3" max="3" width="10.5546875" bestFit="1" customWidth="1"/>
    <col min="4" max="4" width="14.21875" bestFit="1" customWidth="1"/>
    <col min="5" max="5" width="14.21875" customWidth="1"/>
    <col min="6" max="6" width="14.33203125" bestFit="1" customWidth="1"/>
    <col min="7" max="7" width="12.109375" bestFit="1" customWidth="1"/>
    <col min="8" max="8" width="55.77734375" bestFit="1" customWidth="1"/>
    <col min="9" max="9" width="3.77734375" customWidth="1"/>
    <col min="10" max="10" width="15.33203125" bestFit="1" customWidth="1"/>
    <col min="11" max="11" width="9.6640625" bestFit="1" customWidth="1"/>
    <col min="13" max="13" width="22.6640625" bestFit="1" customWidth="1"/>
    <col min="15" max="15" width="12.109375" bestFit="1" customWidth="1"/>
    <col min="16" max="16" width="9.77734375" bestFit="1" customWidth="1"/>
  </cols>
  <sheetData>
    <row r="1" spans="1:15" x14ac:dyDescent="0.3">
      <c r="A1" s="6" t="s">
        <v>0</v>
      </c>
      <c r="B1" s="6" t="s">
        <v>5</v>
      </c>
      <c r="C1" s="6" t="s">
        <v>1</v>
      </c>
      <c r="D1" s="6" t="s">
        <v>2</v>
      </c>
      <c r="E1" s="6" t="s">
        <v>4</v>
      </c>
      <c r="F1" s="6" t="s">
        <v>3</v>
      </c>
      <c r="G1" s="6" t="s">
        <v>6</v>
      </c>
      <c r="J1" s="13" t="s">
        <v>10</v>
      </c>
      <c r="K1" s="13">
        <v>1</v>
      </c>
      <c r="L1" s="13">
        <v>2</v>
      </c>
      <c r="M1" s="13">
        <v>3</v>
      </c>
      <c r="N1" s="13">
        <v>4</v>
      </c>
      <c r="O1" s="13">
        <v>5</v>
      </c>
    </row>
    <row r="2" spans="1:15" x14ac:dyDescent="0.3">
      <c r="A2" s="7">
        <v>43435</v>
      </c>
      <c r="B2" s="8">
        <v>300000</v>
      </c>
      <c r="C2" s="9">
        <f ca="1">TODAY()</f>
        <v>44622</v>
      </c>
      <c r="D2" s="10">
        <v>0.18</v>
      </c>
      <c r="E2" s="8">
        <f ca="1">DATEDIF(A2,C2,"M")</f>
        <v>39</v>
      </c>
      <c r="F2" s="8">
        <f ca="1">(B2*D2*E2/12)</f>
        <v>175500</v>
      </c>
      <c r="G2" s="8">
        <f ca="1">B2+F2</f>
        <v>475500</v>
      </c>
      <c r="J2" s="13" t="s">
        <v>9</v>
      </c>
      <c r="K2" s="13">
        <v>12</v>
      </c>
      <c r="L2" s="13">
        <v>24</v>
      </c>
      <c r="M2" s="13">
        <v>36</v>
      </c>
      <c r="N2" s="13">
        <v>48</v>
      </c>
      <c r="O2" s="13">
        <v>60</v>
      </c>
    </row>
    <row r="3" spans="1:15" x14ac:dyDescent="0.3">
      <c r="A3" s="7">
        <v>43542</v>
      </c>
      <c r="B3" s="8">
        <v>450000</v>
      </c>
      <c r="C3" s="9">
        <f ca="1">TODAY()</f>
        <v>44622</v>
      </c>
      <c r="D3" s="10">
        <v>0.18</v>
      </c>
      <c r="E3" s="8">
        <f ca="1">DATEDIF(A3,C3,"M")</f>
        <v>35</v>
      </c>
      <c r="F3" s="8">
        <f ca="1">(B3*D3*E3/12)</f>
        <v>236250</v>
      </c>
      <c r="G3" s="8">
        <f ca="1">B3+F3</f>
        <v>686250</v>
      </c>
    </row>
    <row r="4" spans="1:15" x14ac:dyDescent="0.3">
      <c r="A4" s="7">
        <v>43668</v>
      </c>
      <c r="B4" s="8">
        <v>700000</v>
      </c>
      <c r="C4" s="9">
        <f ca="1">TODAY()</f>
        <v>44622</v>
      </c>
      <c r="D4" s="10">
        <v>0.18</v>
      </c>
      <c r="E4" s="8">
        <f ca="1">DATEDIF(A4,C4,"M")</f>
        <v>31</v>
      </c>
      <c r="F4" s="8">
        <f ca="1">(B4*D4*E4/12)</f>
        <v>325500</v>
      </c>
      <c r="G4" s="8">
        <f ca="1">B4+F4</f>
        <v>1025500</v>
      </c>
      <c r="J4" t="s">
        <v>18</v>
      </c>
      <c r="K4" t="s">
        <v>19</v>
      </c>
      <c r="M4" t="s">
        <v>15</v>
      </c>
    </row>
    <row r="5" spans="1:15" x14ac:dyDescent="0.3">
      <c r="A5" s="7">
        <v>43811</v>
      </c>
      <c r="B5" s="8">
        <v>400000</v>
      </c>
      <c r="C5" s="9">
        <f ca="1">TODAY()</f>
        <v>44622</v>
      </c>
      <c r="D5" s="10">
        <v>0.18</v>
      </c>
      <c r="E5" s="8">
        <f ca="1">DATEDIF(A5,C5,"M")</f>
        <v>26</v>
      </c>
      <c r="F5" s="8">
        <f ca="1">(B5*D5*E5/12)</f>
        <v>156000</v>
      </c>
      <c r="G5" s="8">
        <f ca="1">B5+F5</f>
        <v>556000</v>
      </c>
    </row>
    <row r="6" spans="1:15" x14ac:dyDescent="0.3">
      <c r="A6" s="7">
        <v>43857</v>
      </c>
      <c r="B6" s="8">
        <v>150000</v>
      </c>
      <c r="C6" s="9">
        <f ca="1">TODAY()</f>
        <v>44622</v>
      </c>
      <c r="D6" s="10">
        <v>0.18</v>
      </c>
      <c r="E6" s="8">
        <f ca="1">DATEDIF(A6,C6,"M")</f>
        <v>25</v>
      </c>
      <c r="F6" s="8">
        <f ca="1">(B6*D6*E6/12)</f>
        <v>56250</v>
      </c>
      <c r="G6" s="8">
        <f ca="1">B6+F6</f>
        <v>206250</v>
      </c>
      <c r="J6" s="20">
        <v>43780</v>
      </c>
      <c r="K6">
        <v>1000</v>
      </c>
      <c r="M6" t="s">
        <v>17</v>
      </c>
    </row>
    <row r="7" spans="1:15" x14ac:dyDescent="0.3">
      <c r="A7" s="2"/>
      <c r="B7" s="12">
        <f>SUM(B2:B6)</f>
        <v>2000000</v>
      </c>
      <c r="C7" s="4"/>
      <c r="D7" s="5"/>
      <c r="E7" s="3"/>
      <c r="F7" s="12">
        <f ca="1">SUM(F2:F6)</f>
        <v>949500</v>
      </c>
      <c r="G7" s="11">
        <f ca="1">SUM(G2:G6)</f>
        <v>2949500</v>
      </c>
      <c r="J7" s="20"/>
    </row>
    <row r="8" spans="1:15" x14ac:dyDescent="0.3">
      <c r="A8" s="1"/>
      <c r="J8" s="20"/>
    </row>
    <row r="9" spans="1:15" x14ac:dyDescent="0.3">
      <c r="A9" s="6" t="s">
        <v>0</v>
      </c>
      <c r="B9" s="6" t="s">
        <v>5</v>
      </c>
      <c r="C9" s="6" t="s">
        <v>1</v>
      </c>
      <c r="D9" s="6" t="s">
        <v>2</v>
      </c>
      <c r="E9" s="6" t="s">
        <v>4</v>
      </c>
      <c r="F9" s="6" t="s">
        <v>3</v>
      </c>
      <c r="G9" s="6" t="s">
        <v>6</v>
      </c>
      <c r="H9" s="6" t="s">
        <v>7</v>
      </c>
      <c r="J9" s="20">
        <v>43780</v>
      </c>
      <c r="K9">
        <v>49000</v>
      </c>
      <c r="M9" t="s">
        <v>17</v>
      </c>
    </row>
    <row r="10" spans="1:15" x14ac:dyDescent="0.3">
      <c r="A10" s="7">
        <v>43780</v>
      </c>
      <c r="B10" s="8">
        <v>200000</v>
      </c>
      <c r="C10" s="9">
        <f ca="1">TODAY()</f>
        <v>44622</v>
      </c>
      <c r="D10" s="10">
        <v>0.24</v>
      </c>
      <c r="E10" s="8">
        <f ca="1">DATEDIF(A10,C10,"D")</f>
        <v>842</v>
      </c>
      <c r="F10" s="8">
        <f ca="1">(B10*D10*E10/365)</f>
        <v>110728.76712328767</v>
      </c>
      <c r="G10" s="8">
        <f ca="1">B10+F10</f>
        <v>310728.76712328766</v>
      </c>
      <c r="H10" s="8" t="s">
        <v>8</v>
      </c>
      <c r="J10" s="20">
        <v>43780</v>
      </c>
      <c r="K10">
        <v>150000</v>
      </c>
      <c r="M10" t="s">
        <v>16</v>
      </c>
    </row>
    <row r="11" spans="1:15" x14ac:dyDescent="0.3">
      <c r="A11" s="7">
        <v>43780</v>
      </c>
      <c r="B11" s="8">
        <v>200000</v>
      </c>
      <c r="C11" s="9">
        <f ca="1">TODAY()</f>
        <v>44622</v>
      </c>
      <c r="D11" s="10">
        <v>0.24</v>
      </c>
      <c r="E11" s="8">
        <f ca="1">DATEDIF(A11,C11,"M")</f>
        <v>27</v>
      </c>
      <c r="F11" s="8">
        <f ca="1">(B11*D11*E11/12)</f>
        <v>108000</v>
      </c>
      <c r="G11" s="8">
        <f ca="1">B11+F11</f>
        <v>308000</v>
      </c>
      <c r="H11" s="8" t="s">
        <v>8</v>
      </c>
      <c r="J11" s="20">
        <v>43780</v>
      </c>
      <c r="K11">
        <v>100000</v>
      </c>
      <c r="M11" t="s">
        <v>16</v>
      </c>
    </row>
    <row r="12" spans="1:15" x14ac:dyDescent="0.3">
      <c r="A12" s="1"/>
    </row>
    <row r="13" spans="1:15" x14ac:dyDescent="0.3">
      <c r="A13" s="1"/>
    </row>
    <row r="14" spans="1:15" x14ac:dyDescent="0.3">
      <c r="J14" t="s">
        <v>20</v>
      </c>
      <c r="K14" t="s">
        <v>19</v>
      </c>
      <c r="M14" t="s">
        <v>7</v>
      </c>
    </row>
    <row r="15" spans="1:15" x14ac:dyDescent="0.3">
      <c r="A15" s="6" t="s">
        <v>0</v>
      </c>
      <c r="B15" s="6" t="s">
        <v>5</v>
      </c>
      <c r="C15" s="6" t="s">
        <v>18</v>
      </c>
      <c r="D15" s="6" t="s">
        <v>2</v>
      </c>
      <c r="E15" s="6" t="s">
        <v>4</v>
      </c>
      <c r="F15" s="6" t="s">
        <v>3</v>
      </c>
      <c r="G15" s="6" t="s">
        <v>6</v>
      </c>
      <c r="H15" s="6" t="s">
        <v>7</v>
      </c>
      <c r="J15" s="20">
        <v>44116</v>
      </c>
      <c r="K15">
        <v>1000</v>
      </c>
      <c r="M15" t="s">
        <v>21</v>
      </c>
    </row>
    <row r="16" spans="1:15" x14ac:dyDescent="0.3">
      <c r="A16" s="7">
        <v>43780</v>
      </c>
      <c r="B16" s="8">
        <v>300000</v>
      </c>
      <c r="C16" s="7">
        <v>44116</v>
      </c>
      <c r="D16" s="10">
        <v>0.24</v>
      </c>
      <c r="E16" s="8">
        <f>DATEDIF(A16,C16,"D")</f>
        <v>336</v>
      </c>
      <c r="F16" s="8">
        <f>(B16*D16*E16/365)</f>
        <v>66279.452054794514</v>
      </c>
      <c r="G16" s="8">
        <f>B16+F16</f>
        <v>366279.45205479453</v>
      </c>
      <c r="H16" s="8" t="s">
        <v>22</v>
      </c>
      <c r="J16" s="20">
        <v>44118</v>
      </c>
      <c r="K16">
        <v>99000</v>
      </c>
      <c r="M16" t="s">
        <v>21</v>
      </c>
    </row>
    <row r="17" spans="1:13" x14ac:dyDescent="0.3">
      <c r="A17" s="7">
        <v>44116</v>
      </c>
      <c r="B17" s="8">
        <v>299000</v>
      </c>
      <c r="C17" s="9">
        <v>44118</v>
      </c>
      <c r="D17" s="10">
        <v>0.24</v>
      </c>
      <c r="E17" s="8">
        <f t="shared" ref="E17:E19" si="0">DATEDIF(A17,C17,"D")</f>
        <v>2</v>
      </c>
      <c r="F17" s="8">
        <f t="shared" ref="F17:F19" si="1">(B17*D17*E17/365)</f>
        <v>393.20547945205482</v>
      </c>
      <c r="G17" s="8">
        <f t="shared" ref="G17:G19" si="2">B17+F17</f>
        <v>299393.20547945204</v>
      </c>
      <c r="H17" s="8" t="s">
        <v>23</v>
      </c>
      <c r="J17" s="20">
        <v>44121</v>
      </c>
      <c r="K17">
        <v>100000</v>
      </c>
      <c r="M17" t="s">
        <v>21</v>
      </c>
    </row>
    <row r="18" spans="1:13" x14ac:dyDescent="0.3">
      <c r="A18" s="9">
        <v>44118</v>
      </c>
      <c r="B18" s="8">
        <v>200000</v>
      </c>
      <c r="C18" s="9">
        <v>44121</v>
      </c>
      <c r="D18" s="10">
        <v>0.24</v>
      </c>
      <c r="E18" s="8">
        <f t="shared" si="0"/>
        <v>3</v>
      </c>
      <c r="F18" s="8">
        <f t="shared" si="1"/>
        <v>394.52054794520546</v>
      </c>
      <c r="G18" s="8">
        <f t="shared" si="2"/>
        <v>200394.5205479452</v>
      </c>
      <c r="H18" s="8" t="s">
        <v>48</v>
      </c>
    </row>
    <row r="19" spans="1:13" x14ac:dyDescent="0.3">
      <c r="A19" s="9">
        <v>44121</v>
      </c>
      <c r="B19" s="8">
        <v>100000</v>
      </c>
      <c r="C19" s="7">
        <v>44145</v>
      </c>
      <c r="D19" s="10">
        <v>0.24</v>
      </c>
      <c r="E19" s="8">
        <f t="shared" si="0"/>
        <v>24</v>
      </c>
      <c r="F19" s="8">
        <f t="shared" si="1"/>
        <v>1578.0821917808219</v>
      </c>
      <c r="G19" s="8">
        <f t="shared" si="2"/>
        <v>101578.08219178082</v>
      </c>
      <c r="H19" s="8" t="s">
        <v>24</v>
      </c>
    </row>
    <row r="20" spans="1:13" x14ac:dyDescent="0.3">
      <c r="A20" s="7">
        <v>43779</v>
      </c>
      <c r="B20" s="8">
        <v>168645</v>
      </c>
      <c r="C20" s="17">
        <f ca="1">TODAY()</f>
        <v>44622</v>
      </c>
      <c r="D20" s="10">
        <v>0.24</v>
      </c>
      <c r="E20" s="8">
        <f ca="1">DATEDIF(A20,C20,"D")</f>
        <v>843</v>
      </c>
      <c r="F20" s="8">
        <f ca="1">(B20*D20*E20/365)</f>
        <v>93480.154520547934</v>
      </c>
      <c r="G20" s="8">
        <f ca="1">B20+F20</f>
        <v>262125.15452054795</v>
      </c>
      <c r="H20" s="8"/>
    </row>
    <row r="21" spans="1:13" x14ac:dyDescent="0.3">
      <c r="A21" s="7"/>
      <c r="B21" s="8"/>
      <c r="C21" s="9"/>
      <c r="D21" s="10"/>
      <c r="E21" s="8"/>
      <c r="F21" s="8"/>
      <c r="G21" s="8"/>
      <c r="H21" s="8"/>
    </row>
    <row r="23" spans="1:13" x14ac:dyDescent="0.3">
      <c r="A23" s="6" t="s">
        <v>0</v>
      </c>
      <c r="B23" s="6" t="s">
        <v>5</v>
      </c>
      <c r="C23" s="6" t="s">
        <v>18</v>
      </c>
      <c r="D23" s="6" t="s">
        <v>2</v>
      </c>
      <c r="E23" s="6" t="s">
        <v>4</v>
      </c>
      <c r="F23" s="6" t="s">
        <v>3</v>
      </c>
      <c r="G23" s="6" t="s">
        <v>6</v>
      </c>
      <c r="H23" s="6" t="s">
        <v>7</v>
      </c>
    </row>
    <row r="24" spans="1:13" x14ac:dyDescent="0.3">
      <c r="A24" s="7">
        <v>43780</v>
      </c>
      <c r="B24" s="8">
        <v>300000</v>
      </c>
      <c r="C24" s="7">
        <v>44116</v>
      </c>
      <c r="D24" s="10">
        <v>0.24</v>
      </c>
      <c r="E24" s="8">
        <f>DATEDIF(A24,C24,"D")</f>
        <v>336</v>
      </c>
      <c r="F24" s="8">
        <f>(B24*D24*E24/365)</f>
        <v>66279.452054794514</v>
      </c>
      <c r="G24" s="8">
        <f>B24+F24</f>
        <v>366279.45205479453</v>
      </c>
      <c r="H24" s="8" t="s">
        <v>25</v>
      </c>
    </row>
    <row r="25" spans="1:13" x14ac:dyDescent="0.3">
      <c r="A25" s="7">
        <v>43780</v>
      </c>
      <c r="B25" s="8">
        <v>300000</v>
      </c>
      <c r="C25" s="9">
        <v>44118</v>
      </c>
      <c r="D25" s="10">
        <v>0.24</v>
      </c>
      <c r="E25" s="8">
        <f t="shared" ref="E25:E26" si="3">DATEDIF(A25,C25,"D")</f>
        <v>338</v>
      </c>
      <c r="F25" s="8">
        <f t="shared" ref="F25:F26" si="4">(B25*D25*E25/365)</f>
        <v>66673.972602739726</v>
      </c>
      <c r="G25" s="8">
        <f t="shared" ref="G25:G26" si="5">B25+F25</f>
        <v>366673.9726027397</v>
      </c>
      <c r="H25" s="8" t="s">
        <v>26</v>
      </c>
    </row>
    <row r="26" spans="1:13" x14ac:dyDescent="0.3">
      <c r="A26" s="9">
        <v>44118</v>
      </c>
      <c r="B26" s="8">
        <v>266674</v>
      </c>
      <c r="C26" s="9">
        <v>44121</v>
      </c>
      <c r="D26" s="10">
        <v>0.24</v>
      </c>
      <c r="E26" s="8">
        <f t="shared" si="3"/>
        <v>3</v>
      </c>
      <c r="F26" s="8">
        <f t="shared" si="4"/>
        <v>526.0418630136985</v>
      </c>
      <c r="G26" s="8">
        <f t="shared" si="5"/>
        <v>267200.0418630137</v>
      </c>
      <c r="H26" s="8" t="s">
        <v>47</v>
      </c>
    </row>
    <row r="27" spans="1:13" x14ac:dyDescent="0.3">
      <c r="A27" s="9">
        <v>44121</v>
      </c>
      <c r="B27" s="8">
        <v>166148</v>
      </c>
      <c r="C27" s="17">
        <f ca="1">TODAY()</f>
        <v>44622</v>
      </c>
      <c r="D27" s="10">
        <v>0.24</v>
      </c>
      <c r="E27" s="8">
        <f ca="1">DATEDIF(A27,C27,"D")</f>
        <v>501</v>
      </c>
      <c r="F27" s="8">
        <f ca="1">(B27*D27*E27/365)</f>
        <v>54733.248</v>
      </c>
      <c r="G27" s="8">
        <f ca="1">B27+F27</f>
        <v>220881.24799999999</v>
      </c>
      <c r="H27" s="8"/>
    </row>
    <row r="28" spans="1:13" x14ac:dyDescent="0.3">
      <c r="A28" s="7"/>
      <c r="B28" s="8"/>
      <c r="C28" s="17"/>
      <c r="D28" s="10"/>
      <c r="E28" s="8"/>
      <c r="F28" s="8">
        <f ca="1">SUM(F25:F27)</f>
        <v>121933.26246575342</v>
      </c>
      <c r="G28" s="8"/>
      <c r="H28" s="8"/>
    </row>
    <row r="31" spans="1:13" x14ac:dyDescent="0.3">
      <c r="A31" s="6" t="s">
        <v>0</v>
      </c>
      <c r="B31" s="6" t="s">
        <v>5</v>
      </c>
      <c r="C31" s="6" t="s">
        <v>1</v>
      </c>
      <c r="D31" s="6" t="s">
        <v>2</v>
      </c>
      <c r="E31" s="6" t="s">
        <v>4</v>
      </c>
      <c r="F31" s="6" t="s">
        <v>3</v>
      </c>
      <c r="G31" s="6" t="s">
        <v>6</v>
      </c>
      <c r="H31" s="6" t="s">
        <v>7</v>
      </c>
    </row>
    <row r="32" spans="1:13" x14ac:dyDescent="0.3">
      <c r="A32" s="7">
        <v>43780</v>
      </c>
      <c r="B32" s="8">
        <v>200000</v>
      </c>
      <c r="C32" s="9">
        <v>44123</v>
      </c>
      <c r="D32" s="10">
        <v>0.24</v>
      </c>
      <c r="E32" s="8">
        <f>DATEDIF(A32,C32,"D")</f>
        <v>343</v>
      </c>
      <c r="F32" s="8">
        <f>(B32*D32*E32/365)</f>
        <v>45106.849315068495</v>
      </c>
      <c r="G32" s="8">
        <f>B32+F32</f>
        <v>245106.84931506851</v>
      </c>
      <c r="H32" s="8" t="s">
        <v>8</v>
      </c>
    </row>
    <row r="33" spans="1:8" x14ac:dyDescent="0.3">
      <c r="A33" s="7">
        <v>44123</v>
      </c>
      <c r="B33" s="8">
        <v>45000</v>
      </c>
      <c r="C33" s="9">
        <v>44146</v>
      </c>
      <c r="D33" s="10">
        <v>0.24</v>
      </c>
      <c r="E33" s="8">
        <f>DATEDIF(A33,C33,"D")</f>
        <v>23</v>
      </c>
      <c r="F33" s="8">
        <f>(B33*D33*E33/365)</f>
        <v>680.54794520547944</v>
      </c>
      <c r="G33" s="8">
        <f>B33+F33</f>
        <v>45680.547945205479</v>
      </c>
      <c r="H33" s="8" t="s"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D661A-B102-4F5F-8289-DFE689F39235}">
  <dimension ref="B1:R13"/>
  <sheetViews>
    <sheetView workbookViewId="0">
      <selection activeCell="I13" sqref="I13"/>
    </sheetView>
  </sheetViews>
  <sheetFormatPr defaultRowHeight="14.4" x14ac:dyDescent="0.3"/>
  <cols>
    <col min="2" max="2" width="9.88671875" bestFit="1" customWidth="1"/>
    <col min="4" max="4" width="9.44140625" bestFit="1" customWidth="1"/>
    <col min="9" max="9" width="34.77734375" bestFit="1" customWidth="1"/>
  </cols>
  <sheetData>
    <row r="1" spans="2:18" x14ac:dyDescent="0.3">
      <c r="M1" s="13" t="s">
        <v>10</v>
      </c>
      <c r="N1" s="13">
        <v>1</v>
      </c>
      <c r="O1" s="13">
        <v>2</v>
      </c>
      <c r="P1" s="13">
        <v>3</v>
      </c>
      <c r="Q1" s="13">
        <v>4</v>
      </c>
      <c r="R1" s="13">
        <v>5</v>
      </c>
    </row>
    <row r="2" spans="2:18" x14ac:dyDescent="0.3">
      <c r="M2" s="13" t="s">
        <v>9</v>
      </c>
      <c r="N2" s="13">
        <v>12</v>
      </c>
      <c r="O2" s="13">
        <v>24</v>
      </c>
      <c r="P2" s="13">
        <v>36</v>
      </c>
      <c r="Q2" s="13">
        <v>48</v>
      </c>
      <c r="R2" s="13">
        <v>60</v>
      </c>
    </row>
    <row r="4" spans="2:18" x14ac:dyDescent="0.3">
      <c r="B4" s="6" t="s">
        <v>13</v>
      </c>
      <c r="C4" s="6" t="s">
        <v>5</v>
      </c>
      <c r="D4" s="6" t="s">
        <v>1</v>
      </c>
      <c r="E4" s="6" t="s">
        <v>2</v>
      </c>
      <c r="F4" s="6" t="s">
        <v>4</v>
      </c>
      <c r="G4" s="6" t="s">
        <v>3</v>
      </c>
      <c r="H4" s="6" t="s">
        <v>6</v>
      </c>
      <c r="I4" s="6" t="s">
        <v>7</v>
      </c>
    </row>
    <row r="5" spans="2:18" x14ac:dyDescent="0.3">
      <c r="B5" s="7">
        <v>44328</v>
      </c>
      <c r="C5" s="8">
        <v>100000</v>
      </c>
      <c r="D5" s="7">
        <f ca="1">TODAY()</f>
        <v>44622</v>
      </c>
      <c r="E5" s="10">
        <v>1.2</v>
      </c>
      <c r="F5" s="8">
        <f ca="1">DATEDIF(B5,D5,"D")</f>
        <v>294</v>
      </c>
      <c r="G5" s="8">
        <f ca="1">(C5*E5*F5/365)</f>
        <v>96657.534246575349</v>
      </c>
      <c r="H5" s="8">
        <f ca="1">C5+G5</f>
        <v>196657.53424657535</v>
      </c>
      <c r="I5" s="8" t="s">
        <v>12</v>
      </c>
    </row>
    <row r="6" spans="2:18" x14ac:dyDescent="0.3">
      <c r="B6" s="7">
        <v>44512</v>
      </c>
      <c r="C6" s="8">
        <v>35000</v>
      </c>
      <c r="D6" s="7">
        <f ca="1">TODAY()</f>
        <v>44622</v>
      </c>
      <c r="E6" s="10">
        <v>0.24</v>
      </c>
      <c r="F6" s="8">
        <f ca="1">DATEDIF(B6,D6,"D")</f>
        <v>110</v>
      </c>
      <c r="G6" s="8">
        <f ca="1">(C6*E6*F6/365)</f>
        <v>2531.5068493150684</v>
      </c>
      <c r="H6" s="8">
        <f ca="1">C6+G6</f>
        <v>37531.506849315068</v>
      </c>
      <c r="I6" s="8" t="s">
        <v>33</v>
      </c>
    </row>
    <row r="7" spans="2:18" x14ac:dyDescent="0.3">
      <c r="B7" s="7">
        <v>44557</v>
      </c>
      <c r="C7" s="8">
        <v>100000</v>
      </c>
      <c r="D7" s="7">
        <f ca="1">TODAY()</f>
        <v>44622</v>
      </c>
      <c r="E7" s="10">
        <v>0.24</v>
      </c>
      <c r="F7" s="8">
        <f ca="1">DATEDIF(B7,D7,"D")</f>
        <v>65</v>
      </c>
      <c r="G7" s="8">
        <f ca="1">(C7*E7*F7/365)</f>
        <v>4273.9726027397264</v>
      </c>
      <c r="H7" s="8">
        <f ca="1">C7+G7</f>
        <v>104273.97260273973</v>
      </c>
      <c r="I7" s="8" t="s">
        <v>33</v>
      </c>
    </row>
    <row r="13" spans="2:18" x14ac:dyDescent="0.3">
      <c r="I13" t="s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D0F3-2570-4EE1-9352-0BD9910A0ECA}">
  <dimension ref="B1:T11"/>
  <sheetViews>
    <sheetView tabSelected="1" workbookViewId="0">
      <selection activeCell="G21" sqref="G21"/>
    </sheetView>
  </sheetViews>
  <sheetFormatPr defaultRowHeight="14.4" x14ac:dyDescent="0.3"/>
  <cols>
    <col min="2" max="2" width="9.88671875" bestFit="1" customWidth="1"/>
    <col min="4" max="4" width="9.44140625" bestFit="1" customWidth="1"/>
    <col min="9" max="9" width="9.77734375" bestFit="1" customWidth="1"/>
  </cols>
  <sheetData>
    <row r="1" spans="2:20" x14ac:dyDescent="0.3">
      <c r="O1" s="13" t="s">
        <v>10</v>
      </c>
      <c r="P1" s="13">
        <v>1</v>
      </c>
      <c r="Q1" s="13">
        <v>2</v>
      </c>
      <c r="R1" s="13">
        <v>3</v>
      </c>
      <c r="S1" s="13">
        <v>4</v>
      </c>
      <c r="T1" s="13">
        <v>5</v>
      </c>
    </row>
    <row r="2" spans="2:20" x14ac:dyDescent="0.3">
      <c r="O2" s="13" t="s">
        <v>9</v>
      </c>
      <c r="P2" s="13">
        <v>12</v>
      </c>
      <c r="Q2" s="13">
        <v>24</v>
      </c>
      <c r="R2" s="13">
        <v>36</v>
      </c>
      <c r="S2" s="13">
        <v>48</v>
      </c>
      <c r="T2" s="13">
        <v>60</v>
      </c>
    </row>
    <row r="3" spans="2:20" x14ac:dyDescent="0.3">
      <c r="B3" s="6" t="s">
        <v>13</v>
      </c>
      <c r="C3" s="6" t="s">
        <v>5</v>
      </c>
      <c r="D3" s="6" t="s">
        <v>1</v>
      </c>
      <c r="E3" s="6" t="s">
        <v>2</v>
      </c>
      <c r="F3" s="6" t="s">
        <v>4</v>
      </c>
      <c r="G3" s="6" t="s">
        <v>3</v>
      </c>
      <c r="H3" s="6" t="s">
        <v>6</v>
      </c>
      <c r="I3" s="6" t="s">
        <v>7</v>
      </c>
    </row>
    <row r="4" spans="2:20" x14ac:dyDescent="0.3">
      <c r="B4" s="7">
        <v>44375</v>
      </c>
      <c r="C4" s="8">
        <v>100000</v>
      </c>
      <c r="D4" s="7">
        <f t="shared" ref="D4:D11" ca="1" si="0">TODAY()</f>
        <v>44622</v>
      </c>
      <c r="E4" s="10">
        <v>0.12</v>
      </c>
      <c r="F4" s="8">
        <f t="shared" ref="F4:F9" ca="1" si="1">DATEDIF(B4,D4,"D")</f>
        <v>247</v>
      </c>
      <c r="G4" s="8">
        <f t="shared" ref="G4:G9" ca="1" si="2">(C4*E4*F4/365)</f>
        <v>8120.5479452054797</v>
      </c>
      <c r="H4" s="8">
        <f t="shared" ref="H4:H9" ca="1" si="3">C4+G4</f>
        <v>108120.54794520549</v>
      </c>
      <c r="I4" s="8"/>
    </row>
    <row r="5" spans="2:20" x14ac:dyDescent="0.3">
      <c r="B5" s="7">
        <v>44414</v>
      </c>
      <c r="C5" s="8">
        <v>25000</v>
      </c>
      <c r="D5" s="7">
        <f t="shared" ca="1" si="0"/>
        <v>44622</v>
      </c>
      <c r="E5" s="10">
        <v>0.14000000000000001</v>
      </c>
      <c r="F5" s="8">
        <f t="shared" ca="1" si="1"/>
        <v>208</v>
      </c>
      <c r="G5" s="8">
        <f t="shared" ca="1" si="2"/>
        <v>1994.5205479452059</v>
      </c>
      <c r="H5" s="8">
        <f t="shared" ca="1" si="3"/>
        <v>26994.520547945205</v>
      </c>
      <c r="I5" s="8"/>
    </row>
    <row r="6" spans="2:20" x14ac:dyDescent="0.3">
      <c r="B6" s="7">
        <v>44375</v>
      </c>
      <c r="C6" s="8">
        <v>1000000</v>
      </c>
      <c r="D6" s="7">
        <f t="shared" ca="1" si="0"/>
        <v>44622</v>
      </c>
      <c r="E6" s="10">
        <v>0.24</v>
      </c>
      <c r="F6" s="8">
        <f t="shared" ca="1" si="1"/>
        <v>247</v>
      </c>
      <c r="G6" s="8">
        <f t="shared" ca="1" si="2"/>
        <v>162410.95890410958</v>
      </c>
      <c r="H6" s="8">
        <f t="shared" ca="1" si="3"/>
        <v>1162410.9589041097</v>
      </c>
      <c r="I6" s="8"/>
    </row>
    <row r="7" spans="2:20" x14ac:dyDescent="0.3">
      <c r="B7" s="7">
        <v>44375</v>
      </c>
      <c r="C7" s="8">
        <v>1000000</v>
      </c>
      <c r="D7" s="7">
        <f t="shared" ca="1" si="0"/>
        <v>44622</v>
      </c>
      <c r="E7" s="10">
        <v>-0.64</v>
      </c>
      <c r="F7" s="8">
        <f t="shared" ca="1" si="1"/>
        <v>247</v>
      </c>
      <c r="G7" s="8">
        <f t="shared" ca="1" si="2"/>
        <v>-433095.89041095891</v>
      </c>
      <c r="H7" s="8">
        <f t="shared" ca="1" si="3"/>
        <v>566904.10958904109</v>
      </c>
      <c r="I7" s="8"/>
    </row>
    <row r="8" spans="2:20" x14ac:dyDescent="0.3">
      <c r="B8" s="7">
        <v>44088</v>
      </c>
      <c r="C8" s="8">
        <v>830000</v>
      </c>
      <c r="D8" s="7">
        <f t="shared" ca="1" si="0"/>
        <v>44622</v>
      </c>
      <c r="E8" s="10">
        <v>0.12</v>
      </c>
      <c r="F8" s="8">
        <f t="shared" ca="1" si="1"/>
        <v>534</v>
      </c>
      <c r="G8" s="8">
        <f t="shared" ca="1" si="2"/>
        <v>145716.16438356164</v>
      </c>
      <c r="H8" s="8">
        <f t="shared" ca="1" si="3"/>
        <v>975716.16438356158</v>
      </c>
      <c r="I8" s="8"/>
    </row>
    <row r="9" spans="2:20" x14ac:dyDescent="0.3">
      <c r="B9" s="7">
        <v>44417</v>
      </c>
      <c r="C9" s="8">
        <v>80000</v>
      </c>
      <c r="D9" s="7">
        <f t="shared" ca="1" si="0"/>
        <v>44622</v>
      </c>
      <c r="E9" s="10">
        <v>0.14000000000000001</v>
      </c>
      <c r="F9" s="8">
        <f t="shared" ca="1" si="1"/>
        <v>205</v>
      </c>
      <c r="G9" s="8">
        <f t="shared" ca="1" si="2"/>
        <v>6290.4109589041109</v>
      </c>
      <c r="H9" s="8">
        <f t="shared" ca="1" si="3"/>
        <v>86290.410958904104</v>
      </c>
      <c r="I9" s="8"/>
    </row>
    <row r="10" spans="2:20" x14ac:dyDescent="0.3">
      <c r="B10" s="7">
        <v>44175</v>
      </c>
      <c r="C10" s="8">
        <v>400000</v>
      </c>
      <c r="D10" s="7">
        <f t="shared" ca="1" si="0"/>
        <v>44622</v>
      </c>
      <c r="E10" s="10">
        <v>7.0000000000000007E-2</v>
      </c>
      <c r="F10" s="8">
        <f t="shared" ref="F10" ca="1" si="4">DATEDIF(B10,D10,"D")</f>
        <v>447</v>
      </c>
      <c r="G10" s="8">
        <f t="shared" ref="G10" ca="1" si="5">(C10*E10*F10/365)</f>
        <v>34290.410958904118</v>
      </c>
      <c r="H10" s="8">
        <f t="shared" ref="H10" ca="1" si="6">C10+G10</f>
        <v>434290.41095890413</v>
      </c>
      <c r="I10" s="8"/>
    </row>
    <row r="11" spans="2:20" x14ac:dyDescent="0.3">
      <c r="B11" s="7">
        <v>44591</v>
      </c>
      <c r="C11" s="8">
        <v>200000</v>
      </c>
      <c r="D11" s="7">
        <f t="shared" ca="1" si="0"/>
        <v>44622</v>
      </c>
      <c r="E11" s="10">
        <v>0.14000000000000001</v>
      </c>
      <c r="F11" s="8">
        <f t="shared" ref="F11" ca="1" si="7">DATEDIF(B11,D11,"D")</f>
        <v>31</v>
      </c>
      <c r="G11" s="8">
        <f t="shared" ref="G11" ca="1" si="8">(C11*E11*F11/365)</f>
        <v>2378.0821917808221</v>
      </c>
      <c r="H11" s="8">
        <f t="shared" ref="H11" ca="1" si="9">C11+G11</f>
        <v>202378.08219178082</v>
      </c>
      <c r="I11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25D7-FDC5-4790-BC85-3480D76ACBA9}">
  <dimension ref="B3:I6"/>
  <sheetViews>
    <sheetView workbookViewId="0">
      <selection activeCell="B3" sqref="B3:I6"/>
    </sheetView>
  </sheetViews>
  <sheetFormatPr defaultRowHeight="14.4" x14ac:dyDescent="0.3"/>
  <cols>
    <col min="2" max="2" width="9.88671875" bestFit="1" customWidth="1"/>
    <col min="4" max="4" width="9.21875" bestFit="1" customWidth="1"/>
    <col min="7" max="7" width="14.33203125" bestFit="1" customWidth="1"/>
    <col min="9" max="9" width="34.77734375" bestFit="1" customWidth="1"/>
  </cols>
  <sheetData>
    <row r="3" spans="2:9" x14ac:dyDescent="0.3">
      <c r="B3" s="6" t="s">
        <v>13</v>
      </c>
      <c r="C3" s="6" t="s">
        <v>5</v>
      </c>
      <c r="D3" s="6" t="s">
        <v>1</v>
      </c>
      <c r="E3" s="6" t="s">
        <v>2</v>
      </c>
      <c r="F3" s="6" t="s">
        <v>4</v>
      </c>
      <c r="G3" s="6" t="s">
        <v>3</v>
      </c>
      <c r="H3" s="6" t="s">
        <v>6</v>
      </c>
      <c r="I3" s="6" t="s">
        <v>7</v>
      </c>
    </row>
    <row r="4" spans="2:9" x14ac:dyDescent="0.3">
      <c r="B4" s="7">
        <v>44107</v>
      </c>
      <c r="C4" s="8">
        <v>100000</v>
      </c>
      <c r="D4" s="7">
        <v>44472</v>
      </c>
      <c r="E4" s="10">
        <v>0.24</v>
      </c>
      <c r="F4" s="8">
        <f>DATEDIF(B4,D4,"D")</f>
        <v>365</v>
      </c>
      <c r="G4" s="8">
        <f>(C4*E4*F4/365)</f>
        <v>24000</v>
      </c>
      <c r="H4" s="8">
        <f>C4+G4</f>
        <v>124000</v>
      </c>
      <c r="I4" s="8" t="s">
        <v>41</v>
      </c>
    </row>
    <row r="5" spans="2:9" x14ac:dyDescent="0.3">
      <c r="B5" s="7">
        <v>44472</v>
      </c>
      <c r="C5" s="8">
        <v>124000</v>
      </c>
      <c r="D5" s="7">
        <f ca="1">TODAY()</f>
        <v>44622</v>
      </c>
      <c r="E5" s="10">
        <v>0.24</v>
      </c>
      <c r="F5" s="8">
        <f ca="1">DATEDIF(B5,D5,"D")</f>
        <v>150</v>
      </c>
      <c r="G5" s="8">
        <f ca="1">(C5*E5*F5/365)</f>
        <v>12230.13698630137</v>
      </c>
      <c r="H5" s="8">
        <f ca="1">C5+G5</f>
        <v>136230.13698630137</v>
      </c>
      <c r="I5" s="8" t="s">
        <v>42</v>
      </c>
    </row>
    <row r="6" spans="2:9" x14ac:dyDescent="0.3">
      <c r="G6" s="8">
        <f ca="1">SUM(G4:G5)</f>
        <v>36230.136986301368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7C6A-B2CE-4096-BDB9-734B909B8361}">
  <dimension ref="B3:R35"/>
  <sheetViews>
    <sheetView topLeftCell="A18" workbookViewId="0">
      <selection activeCell="F33" sqref="F33"/>
    </sheetView>
  </sheetViews>
  <sheetFormatPr defaultRowHeight="14.4" x14ac:dyDescent="0.3"/>
  <cols>
    <col min="2" max="2" width="9.88671875" bestFit="1" customWidth="1"/>
    <col min="4" max="4" width="9.6640625" bestFit="1" customWidth="1"/>
    <col min="8" max="8" width="12.109375" bestFit="1" customWidth="1"/>
    <col min="9" max="9" width="11.33203125" bestFit="1" customWidth="1"/>
    <col min="11" max="11" width="45.21875" customWidth="1"/>
  </cols>
  <sheetData>
    <row r="3" spans="2:18" x14ac:dyDescent="0.3">
      <c r="B3" s="6" t="s">
        <v>13</v>
      </c>
      <c r="C3" s="6" t="s">
        <v>5</v>
      </c>
      <c r="D3" s="6" t="s">
        <v>1</v>
      </c>
      <c r="E3" s="6" t="s">
        <v>2</v>
      </c>
      <c r="F3" s="6" t="s">
        <v>4</v>
      </c>
      <c r="G3" s="6" t="s">
        <v>3</v>
      </c>
      <c r="H3" s="6" t="s">
        <v>6</v>
      </c>
      <c r="I3" s="6" t="s">
        <v>38</v>
      </c>
      <c r="J3" s="6" t="s">
        <v>39</v>
      </c>
      <c r="K3" s="6" t="s">
        <v>7</v>
      </c>
      <c r="M3" s="13" t="s">
        <v>10</v>
      </c>
      <c r="N3" s="13">
        <v>1</v>
      </c>
      <c r="O3" s="13">
        <v>2</v>
      </c>
      <c r="P3" s="13">
        <v>3</v>
      </c>
      <c r="Q3" s="13">
        <v>4</v>
      </c>
      <c r="R3" s="13">
        <v>5</v>
      </c>
    </row>
    <row r="4" spans="2:18" x14ac:dyDescent="0.3">
      <c r="B4" s="7"/>
      <c r="C4" s="8"/>
      <c r="D4" s="7">
        <v>44596</v>
      </c>
      <c r="E4" s="10">
        <v>0.24</v>
      </c>
      <c r="F4" s="8">
        <f>DATEDIF(B4,D4,"D")</f>
        <v>44596</v>
      </c>
      <c r="G4" s="8">
        <f>(C4*E4*F4/365)</f>
        <v>0</v>
      </c>
      <c r="H4" s="8">
        <f>C4+G4</f>
        <v>0</v>
      </c>
      <c r="I4" s="8"/>
      <c r="J4" s="8">
        <f t="shared" ref="J4:J5" si="0">H4-I4</f>
        <v>0</v>
      </c>
      <c r="K4" s="8"/>
      <c r="M4" s="13" t="s">
        <v>9</v>
      </c>
      <c r="N4" s="13">
        <v>12</v>
      </c>
      <c r="O4" s="13">
        <v>24</v>
      </c>
      <c r="P4" s="13">
        <v>36</v>
      </c>
      <c r="Q4" s="13">
        <v>48</v>
      </c>
      <c r="R4" s="13">
        <v>60</v>
      </c>
    </row>
    <row r="5" spans="2:18" x14ac:dyDescent="0.3">
      <c r="B5" s="7">
        <v>44515</v>
      </c>
      <c r="C5" s="8">
        <v>20000</v>
      </c>
      <c r="D5" s="7">
        <v>44596</v>
      </c>
      <c r="E5" s="10">
        <v>0.24</v>
      </c>
      <c r="F5" s="8">
        <f t="shared" ref="F5:F10" si="1">DATEDIF(B5,D5,"D")</f>
        <v>81</v>
      </c>
      <c r="G5" s="8">
        <f t="shared" ref="G5:G10" si="2">(C5*E5*F5/365)</f>
        <v>1065.2054794520548</v>
      </c>
      <c r="H5" s="8">
        <f t="shared" ref="H5:H10" si="3">C5+G5</f>
        <v>21065.205479452055</v>
      </c>
      <c r="I5" s="8"/>
      <c r="J5" s="8">
        <f t="shared" si="0"/>
        <v>21065.205479452055</v>
      </c>
      <c r="K5" s="8" t="s">
        <v>31</v>
      </c>
    </row>
    <row r="6" spans="2:18" x14ac:dyDescent="0.3">
      <c r="B6" s="7">
        <v>44515</v>
      </c>
      <c r="C6" s="8">
        <v>410000</v>
      </c>
      <c r="D6" s="7">
        <v>44518</v>
      </c>
      <c r="E6" s="10">
        <v>0.24</v>
      </c>
      <c r="F6" s="8">
        <f t="shared" si="1"/>
        <v>3</v>
      </c>
      <c r="G6" s="8">
        <f t="shared" si="2"/>
        <v>808.76712328767121</v>
      </c>
      <c r="H6" s="8">
        <f t="shared" si="3"/>
        <v>410808.76712328766</v>
      </c>
      <c r="I6" s="8">
        <v>410000</v>
      </c>
      <c r="J6" s="8">
        <f>H6-I6</f>
        <v>808.76712328766007</v>
      </c>
      <c r="K6" s="8" t="s">
        <v>40</v>
      </c>
    </row>
    <row r="7" spans="2:18" x14ac:dyDescent="0.3">
      <c r="B7" s="7">
        <v>44448</v>
      </c>
      <c r="C7" s="8">
        <v>168000</v>
      </c>
      <c r="D7" s="7">
        <v>44596</v>
      </c>
      <c r="E7" s="10">
        <v>0.24</v>
      </c>
      <c r="F7" s="8">
        <f t="shared" si="1"/>
        <v>148</v>
      </c>
      <c r="G7" s="8">
        <f t="shared" si="2"/>
        <v>16348.931506849314</v>
      </c>
      <c r="H7" s="8">
        <f t="shared" si="3"/>
        <v>184348.9315068493</v>
      </c>
      <c r="I7" s="8"/>
      <c r="J7" s="8">
        <f t="shared" ref="J7:J13" si="4">H7-I7</f>
        <v>184348.9315068493</v>
      </c>
      <c r="K7" s="8" t="s">
        <v>30</v>
      </c>
    </row>
    <row r="8" spans="2:18" x14ac:dyDescent="0.3">
      <c r="B8" s="7">
        <v>44448</v>
      </c>
      <c r="C8" s="8">
        <v>22000</v>
      </c>
      <c r="D8" s="7">
        <v>44596</v>
      </c>
      <c r="E8" s="10">
        <v>0.24</v>
      </c>
      <c r="F8" s="8">
        <f t="shared" ref="F8" si="5">DATEDIF(B8,D8,"D")</f>
        <v>148</v>
      </c>
      <c r="G8" s="8">
        <f t="shared" ref="G8" si="6">(C8*E8*F8/365)</f>
        <v>2140.9315068493152</v>
      </c>
      <c r="H8" s="8">
        <f t="shared" ref="H8" si="7">C8+G8</f>
        <v>24140.931506849316</v>
      </c>
      <c r="I8" s="8"/>
      <c r="J8" s="8">
        <f t="shared" si="4"/>
        <v>24140.931506849316</v>
      </c>
      <c r="K8" s="8" t="s">
        <v>30</v>
      </c>
    </row>
    <row r="9" spans="2:18" x14ac:dyDescent="0.3">
      <c r="B9" s="7">
        <v>44461</v>
      </c>
      <c r="C9" s="8">
        <v>40000</v>
      </c>
      <c r="D9" s="7">
        <v>44596</v>
      </c>
      <c r="E9" s="10">
        <v>0.24</v>
      </c>
      <c r="F9" s="8">
        <f t="shared" si="1"/>
        <v>135</v>
      </c>
      <c r="G9" s="8">
        <f t="shared" si="2"/>
        <v>3550.6849315068494</v>
      </c>
      <c r="H9" s="8">
        <f t="shared" si="3"/>
        <v>43550.684931506847</v>
      </c>
      <c r="I9" s="8"/>
      <c r="J9" s="8">
        <f t="shared" si="4"/>
        <v>43550.684931506847</v>
      </c>
      <c r="K9" s="8" t="s">
        <v>29</v>
      </c>
    </row>
    <row r="10" spans="2:18" x14ac:dyDescent="0.3">
      <c r="B10" s="7">
        <v>44476</v>
      </c>
      <c r="C10" s="8">
        <v>10000</v>
      </c>
      <c r="D10" s="7">
        <v>44596</v>
      </c>
      <c r="E10" s="10">
        <v>0.24</v>
      </c>
      <c r="F10" s="8">
        <f t="shared" si="1"/>
        <v>120</v>
      </c>
      <c r="G10" s="8">
        <f t="shared" si="2"/>
        <v>789.04109589041093</v>
      </c>
      <c r="H10" s="8">
        <f t="shared" si="3"/>
        <v>10789.04109589041</v>
      </c>
      <c r="I10" s="8"/>
      <c r="J10" s="8">
        <f t="shared" si="4"/>
        <v>10789.04109589041</v>
      </c>
      <c r="K10" s="8" t="s">
        <v>28</v>
      </c>
    </row>
    <row r="11" spans="2:18" x14ac:dyDescent="0.3">
      <c r="B11" s="7">
        <v>44566</v>
      </c>
      <c r="C11" s="8">
        <v>210672</v>
      </c>
      <c r="D11" s="7">
        <v>44596</v>
      </c>
      <c r="E11" s="10"/>
      <c r="F11" s="8">
        <f t="shared" ref="F11" si="8">DATEDIF(B11,D11,"D")</f>
        <v>30</v>
      </c>
      <c r="G11" s="8">
        <f t="shared" ref="G11" si="9">(C11*E11*F11/365)</f>
        <v>0</v>
      </c>
      <c r="H11" s="8">
        <f t="shared" ref="H11" si="10">C11+G11</f>
        <v>210672</v>
      </c>
      <c r="I11" s="8"/>
      <c r="J11" s="8">
        <f t="shared" si="4"/>
        <v>210672</v>
      </c>
      <c r="K11" s="8" t="s">
        <v>37</v>
      </c>
    </row>
    <row r="12" spans="2:18" x14ac:dyDescent="0.3">
      <c r="B12" s="7">
        <v>44562</v>
      </c>
      <c r="C12" s="8">
        <v>7500</v>
      </c>
      <c r="D12" s="7">
        <v>44596</v>
      </c>
      <c r="E12" s="10">
        <v>0.24</v>
      </c>
      <c r="F12" s="8">
        <f t="shared" ref="F12:F13" si="11">DATEDIF(B12,D12,"D")</f>
        <v>34</v>
      </c>
      <c r="G12" s="8">
        <f t="shared" ref="G12:G13" si="12">(C12*E12*F12/365)</f>
        <v>167.67123287671234</v>
      </c>
      <c r="H12" s="8">
        <f t="shared" ref="H12:H13" si="13">C12+G12</f>
        <v>7667.6712328767126</v>
      </c>
      <c r="I12" s="8"/>
      <c r="J12" s="8">
        <f t="shared" si="4"/>
        <v>7667.6712328767126</v>
      </c>
      <c r="K12" s="8" t="s">
        <v>34</v>
      </c>
      <c r="N12">
        <v>22000</v>
      </c>
    </row>
    <row r="13" spans="2:18" x14ac:dyDescent="0.3">
      <c r="B13" s="7">
        <v>44576</v>
      </c>
      <c r="C13" s="8">
        <v>800</v>
      </c>
      <c r="D13" s="7">
        <v>44596</v>
      </c>
      <c r="E13" s="10">
        <v>0.24</v>
      </c>
      <c r="F13" s="8">
        <f t="shared" si="11"/>
        <v>20</v>
      </c>
      <c r="G13" s="8">
        <f t="shared" si="12"/>
        <v>10.520547945205479</v>
      </c>
      <c r="H13" s="8">
        <f t="shared" si="13"/>
        <v>810.52054794520552</v>
      </c>
      <c r="I13" s="8"/>
      <c r="J13" s="8">
        <f t="shared" si="4"/>
        <v>810.52054794520552</v>
      </c>
      <c r="K13" s="8" t="s">
        <v>36</v>
      </c>
    </row>
    <row r="14" spans="2:18" x14ac:dyDescent="0.3">
      <c r="B14" s="7">
        <v>44577</v>
      </c>
      <c r="C14" s="8">
        <v>2800</v>
      </c>
      <c r="D14" s="7">
        <v>44596</v>
      </c>
      <c r="E14" s="10">
        <v>0.24</v>
      </c>
      <c r="F14" s="8">
        <f t="shared" ref="F14:F15" si="14">DATEDIF(B14,D14,"D")</f>
        <v>19</v>
      </c>
      <c r="G14" s="8">
        <f t="shared" ref="G14:G15" si="15">(C14*E14*F14/365)</f>
        <v>34.980821917808221</v>
      </c>
      <c r="H14" s="8">
        <f t="shared" ref="H14:H15" si="16">C14+G14</f>
        <v>2834.980821917808</v>
      </c>
      <c r="I14" s="8"/>
      <c r="J14" s="8">
        <f t="shared" ref="J14:J15" si="17">H14-I14</f>
        <v>2834.980821917808</v>
      </c>
      <c r="K14" s="8" t="s">
        <v>44</v>
      </c>
    </row>
    <row r="15" spans="2:18" x14ac:dyDescent="0.3">
      <c r="B15" s="7">
        <v>44578</v>
      </c>
      <c r="C15" s="8">
        <v>3100</v>
      </c>
      <c r="D15" s="7">
        <v>44596</v>
      </c>
      <c r="E15" s="10">
        <v>0.24</v>
      </c>
      <c r="F15" s="8">
        <f t="shared" si="14"/>
        <v>18</v>
      </c>
      <c r="G15" s="8">
        <f t="shared" si="15"/>
        <v>36.69041095890411</v>
      </c>
      <c r="H15" s="8">
        <f t="shared" si="16"/>
        <v>3136.6904109589041</v>
      </c>
      <c r="I15" s="8">
        <v>3000</v>
      </c>
      <c r="J15" s="8">
        <f t="shared" si="17"/>
        <v>136.69041095890407</v>
      </c>
      <c r="K15" s="8" t="s">
        <v>44</v>
      </c>
    </row>
    <row r="16" spans="2:18" x14ac:dyDescent="0.3">
      <c r="G16" s="14">
        <f>SUM(G4:G13)</f>
        <v>24881.753424657534</v>
      </c>
      <c r="J16" s="14">
        <f>SUM(J4:J13)</f>
        <v>503853.75342465757</v>
      </c>
      <c r="N16">
        <v>10000</v>
      </c>
    </row>
    <row r="17" spans="2:14" x14ac:dyDescent="0.3">
      <c r="N17">
        <v>40000</v>
      </c>
    </row>
    <row r="18" spans="2:14" x14ac:dyDescent="0.3">
      <c r="N18">
        <v>40000</v>
      </c>
    </row>
    <row r="19" spans="2:14" x14ac:dyDescent="0.3">
      <c r="N19">
        <v>20000</v>
      </c>
    </row>
    <row r="22" spans="2:14" x14ac:dyDescent="0.3">
      <c r="B22" s="6" t="s">
        <v>13</v>
      </c>
      <c r="C22" s="6" t="s">
        <v>5</v>
      </c>
      <c r="D22" s="6" t="s">
        <v>1</v>
      </c>
      <c r="E22" s="6" t="s">
        <v>2</v>
      </c>
      <c r="F22" s="6" t="s">
        <v>4</v>
      </c>
      <c r="G22" s="6" t="s">
        <v>3</v>
      </c>
      <c r="H22" s="6" t="s">
        <v>6</v>
      </c>
      <c r="I22" s="6" t="s">
        <v>38</v>
      </c>
      <c r="J22" s="6" t="s">
        <v>39</v>
      </c>
      <c r="K22" s="6" t="s">
        <v>7</v>
      </c>
    </row>
    <row r="23" spans="2:14" x14ac:dyDescent="0.3">
      <c r="B23" s="7">
        <v>44518</v>
      </c>
      <c r="C23" s="8">
        <v>325000</v>
      </c>
      <c r="D23" s="7">
        <v>44596</v>
      </c>
      <c r="E23" s="10">
        <v>0.36</v>
      </c>
      <c r="F23" s="8">
        <f>DATEDIF(B23,D23,"D")</f>
        <v>78</v>
      </c>
      <c r="G23" s="8">
        <f>(C23*E23*F23/365)</f>
        <v>25002.739726027397</v>
      </c>
      <c r="H23" s="8">
        <f>C23+G23</f>
        <v>350002.73972602742</v>
      </c>
      <c r="I23" s="8">
        <v>200000</v>
      </c>
      <c r="J23" s="8">
        <f>H23-I23</f>
        <v>150002.73972602742</v>
      </c>
      <c r="K23" s="8" t="s">
        <v>27</v>
      </c>
    </row>
    <row r="24" spans="2:14" x14ac:dyDescent="0.3">
      <c r="B24" s="7">
        <v>44543</v>
      </c>
      <c r="C24" s="8">
        <v>150000</v>
      </c>
      <c r="D24" s="7">
        <v>44596</v>
      </c>
      <c r="E24" s="10">
        <v>0.36</v>
      </c>
      <c r="F24" s="8">
        <f t="shared" ref="F24" si="18">DATEDIF(B24,D24,"D")</f>
        <v>53</v>
      </c>
      <c r="G24" s="8">
        <f t="shared" ref="G24" si="19">(C24*E24*F24/365)</f>
        <v>7841.0958904109593</v>
      </c>
      <c r="H24" s="8">
        <f t="shared" ref="H24" si="20">C24+G24</f>
        <v>157841.09589041097</v>
      </c>
      <c r="I24" s="8">
        <v>125000</v>
      </c>
      <c r="J24" s="8">
        <f>H24-I24</f>
        <v>32841.095890410972</v>
      </c>
      <c r="K24" s="8" t="s">
        <v>27</v>
      </c>
    </row>
    <row r="25" spans="2:14" x14ac:dyDescent="0.3">
      <c r="B25" s="7">
        <v>44566</v>
      </c>
      <c r="C25" s="8">
        <v>30000</v>
      </c>
      <c r="D25" s="7">
        <v>44596</v>
      </c>
      <c r="E25" s="10">
        <v>0.36</v>
      </c>
      <c r="F25" s="8">
        <f t="shared" ref="F25" si="21">DATEDIF(B25,D25,"D")</f>
        <v>30</v>
      </c>
      <c r="G25" s="8">
        <f t="shared" ref="G25" si="22">(C25*E25*F25/365)</f>
        <v>887.67123287671234</v>
      </c>
      <c r="H25" s="8">
        <f t="shared" ref="H25" si="23">C25+G25</f>
        <v>30887.671232876713</v>
      </c>
      <c r="I25" s="8"/>
      <c r="J25" s="8">
        <f t="shared" ref="J25:J26" si="24">H25-I25</f>
        <v>30887.671232876713</v>
      </c>
      <c r="K25" s="8" t="s">
        <v>32</v>
      </c>
    </row>
    <row r="26" spans="2:14" x14ac:dyDescent="0.3">
      <c r="B26" s="7">
        <v>44582</v>
      </c>
      <c r="C26" s="8">
        <v>6400</v>
      </c>
      <c r="D26" s="7">
        <v>44596</v>
      </c>
      <c r="E26" s="10"/>
      <c r="F26" s="8">
        <f t="shared" ref="F26" si="25">DATEDIF(B26,D26,"D")</f>
        <v>14</v>
      </c>
      <c r="G26" s="8">
        <f t="shared" ref="G26" si="26">(C26*E26*F26/365)</f>
        <v>0</v>
      </c>
      <c r="H26" s="8">
        <f t="shared" ref="H26" si="27">C26+G26</f>
        <v>6400</v>
      </c>
      <c r="I26" s="8"/>
      <c r="J26" s="8">
        <f t="shared" si="24"/>
        <v>6400</v>
      </c>
      <c r="K26" s="8" t="s">
        <v>35</v>
      </c>
    </row>
    <row r="27" spans="2:14" x14ac:dyDescent="0.3">
      <c r="C27">
        <f>SUM(C23:C26)</f>
        <v>511400</v>
      </c>
      <c r="G27" s="14">
        <f>SUM(G23:G26)</f>
        <v>33731.506849315068</v>
      </c>
      <c r="H27" s="14">
        <f>SUM(H23:H26)</f>
        <v>545131.50684931513</v>
      </c>
      <c r="J27" s="14">
        <f>SUM(J23:J26)</f>
        <v>220131.5068493151</v>
      </c>
    </row>
    <row r="32" spans="2:14" x14ac:dyDescent="0.3">
      <c r="B32" s="6" t="s">
        <v>13</v>
      </c>
      <c r="C32" s="6" t="s">
        <v>5</v>
      </c>
      <c r="D32" s="6" t="s">
        <v>1</v>
      </c>
      <c r="E32" s="6" t="s">
        <v>2</v>
      </c>
      <c r="F32" s="6" t="s">
        <v>4</v>
      </c>
      <c r="G32" s="6" t="s">
        <v>3</v>
      </c>
      <c r="H32" s="6" t="s">
        <v>6</v>
      </c>
      <c r="I32" s="6" t="s">
        <v>38</v>
      </c>
      <c r="J32" s="6" t="s">
        <v>39</v>
      </c>
      <c r="K32" s="6" t="s">
        <v>7</v>
      </c>
    </row>
    <row r="33" spans="2:11" x14ac:dyDescent="0.3">
      <c r="B33" s="7">
        <v>44596</v>
      </c>
      <c r="C33" s="8">
        <v>220131</v>
      </c>
      <c r="D33" s="7">
        <f ca="1">TODAY()</f>
        <v>44622</v>
      </c>
      <c r="E33" s="10">
        <v>0.3</v>
      </c>
      <c r="F33" s="8">
        <f ca="1">DATEDIF(B33,D33,"D")</f>
        <v>26</v>
      </c>
      <c r="G33" s="8">
        <f ca="1">(C33*E33*F33/365)</f>
        <v>4704.1693150684932</v>
      </c>
      <c r="H33" s="8">
        <f ca="1">C33+G33</f>
        <v>224835.16931506849</v>
      </c>
      <c r="I33" s="8"/>
      <c r="J33" s="8">
        <f ca="1">H33-I33</f>
        <v>224835.16931506849</v>
      </c>
      <c r="K33" s="8" t="s">
        <v>49</v>
      </c>
    </row>
    <row r="34" spans="2:11" x14ac:dyDescent="0.3">
      <c r="B34" s="7">
        <v>44596</v>
      </c>
      <c r="C34" s="8">
        <v>200000</v>
      </c>
      <c r="D34" s="7">
        <f ca="1">TODAY()</f>
        <v>44622</v>
      </c>
      <c r="E34" s="10">
        <v>0.24</v>
      </c>
      <c r="F34" s="8">
        <f ca="1">DATEDIF(B34,D34,"D")</f>
        <v>26</v>
      </c>
      <c r="G34" s="8">
        <f ca="1">(C34*E34*F34/365)</f>
        <v>3419.178082191781</v>
      </c>
      <c r="H34" s="8">
        <f ca="1">C34+G34</f>
        <v>203419.17808219179</v>
      </c>
      <c r="I34" s="8"/>
      <c r="J34" s="8">
        <f ca="1">H34-I34</f>
        <v>203419.17808219179</v>
      </c>
      <c r="K34" s="8" t="s">
        <v>50</v>
      </c>
    </row>
    <row r="35" spans="2:11" x14ac:dyDescent="0.3">
      <c r="G35" s="8">
        <f ca="1">SUM(G33:G34)</f>
        <v>8123.3473972602742</v>
      </c>
      <c r="H35" s="8">
        <f ca="1">SUM(H33:H34)</f>
        <v>428254.34739726025</v>
      </c>
      <c r="J35" s="8">
        <f ca="1">SUM(J33:J34)</f>
        <v>428254.34739726025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B380-3793-4D2F-B6A1-D16C772BB8CF}">
  <dimension ref="B1:P20"/>
  <sheetViews>
    <sheetView workbookViewId="0">
      <selection activeCell="B23" sqref="B23"/>
    </sheetView>
  </sheetViews>
  <sheetFormatPr defaultRowHeight="14.4" x14ac:dyDescent="0.3"/>
  <cols>
    <col min="2" max="2" width="9.88671875" bestFit="1" customWidth="1"/>
    <col min="3" max="3" width="15.33203125" bestFit="1" customWidth="1"/>
    <col min="4" max="4" width="9.44140625" bestFit="1" customWidth="1"/>
    <col min="5" max="5" width="14.21875" bestFit="1" customWidth="1"/>
    <col min="6" max="6" width="6.6640625" bestFit="1" customWidth="1"/>
    <col min="7" max="7" width="14.33203125" bestFit="1" customWidth="1"/>
    <col min="8" max="8" width="12.109375" bestFit="1" customWidth="1"/>
    <col min="9" max="9" width="36.6640625" bestFit="1" customWidth="1"/>
  </cols>
  <sheetData>
    <row r="1" spans="2:16" x14ac:dyDescent="0.3">
      <c r="K1" s="13" t="s">
        <v>10</v>
      </c>
      <c r="L1" s="13">
        <v>1</v>
      </c>
      <c r="M1" s="13">
        <v>2</v>
      </c>
      <c r="N1" s="13">
        <v>3</v>
      </c>
      <c r="O1" s="13">
        <v>4</v>
      </c>
      <c r="P1" s="13">
        <v>5</v>
      </c>
    </row>
    <row r="2" spans="2:16" x14ac:dyDescent="0.3">
      <c r="K2" s="13" t="s">
        <v>9</v>
      </c>
      <c r="L2" s="13">
        <v>12</v>
      </c>
      <c r="M2" s="13">
        <v>24</v>
      </c>
      <c r="N2" s="13">
        <v>36</v>
      </c>
      <c r="O2" s="13">
        <v>48</v>
      </c>
      <c r="P2" s="13">
        <v>60</v>
      </c>
    </row>
    <row r="3" spans="2:16" x14ac:dyDescent="0.3">
      <c r="B3" s="6" t="s">
        <v>13</v>
      </c>
      <c r="C3" s="6" t="s">
        <v>5</v>
      </c>
      <c r="D3" s="6" t="s">
        <v>1</v>
      </c>
      <c r="E3" s="6" t="s">
        <v>2</v>
      </c>
      <c r="F3" s="6" t="s">
        <v>4</v>
      </c>
      <c r="G3" s="6" t="s">
        <v>3</v>
      </c>
      <c r="H3" s="6" t="s">
        <v>6</v>
      </c>
      <c r="I3" s="6" t="s">
        <v>7</v>
      </c>
    </row>
    <row r="4" spans="2:16" x14ac:dyDescent="0.3">
      <c r="B4" s="7">
        <v>44272</v>
      </c>
      <c r="C4" s="8">
        <v>20000</v>
      </c>
      <c r="D4" s="7">
        <v>44595</v>
      </c>
      <c r="E4" s="10">
        <v>0.18</v>
      </c>
      <c r="F4" s="8">
        <f>DATEDIF(B4,D4,"D")</f>
        <v>323</v>
      </c>
      <c r="G4" s="8">
        <f>(C4*E4*F4/365)</f>
        <v>3185.7534246575342</v>
      </c>
      <c r="H4" s="8">
        <f t="shared" ref="H4:H13" si="0">C4+G4</f>
        <v>23185.753424657534</v>
      </c>
      <c r="I4" s="8" t="s">
        <v>11</v>
      </c>
    </row>
    <row r="5" spans="2:16" x14ac:dyDescent="0.3">
      <c r="B5" s="7">
        <v>44287</v>
      </c>
      <c r="C5" s="8">
        <v>30000</v>
      </c>
      <c r="D5" s="7">
        <v>44595</v>
      </c>
      <c r="E5" s="10">
        <v>0.18</v>
      </c>
      <c r="F5" s="8">
        <f t="shared" ref="F5:F14" si="1">DATEDIF(B5,D5,"D")</f>
        <v>308</v>
      </c>
      <c r="G5" s="8">
        <f t="shared" ref="G5:G14" si="2">(C5*E5*F5/365)</f>
        <v>4556.7123287671229</v>
      </c>
      <c r="H5" s="8">
        <f t="shared" si="0"/>
        <v>34556.71232876712</v>
      </c>
      <c r="I5" s="8" t="s">
        <v>11</v>
      </c>
    </row>
    <row r="6" spans="2:16" x14ac:dyDescent="0.3">
      <c r="B6" s="7">
        <v>44299</v>
      </c>
      <c r="C6" s="8">
        <v>50000</v>
      </c>
      <c r="D6" s="7">
        <v>44595</v>
      </c>
      <c r="E6" s="10">
        <v>0.18</v>
      </c>
      <c r="F6" s="8">
        <f t="shared" si="1"/>
        <v>296</v>
      </c>
      <c r="G6" s="8">
        <f t="shared" si="2"/>
        <v>7298.6301369863013</v>
      </c>
      <c r="H6" s="8">
        <f t="shared" si="0"/>
        <v>57298.630136986299</v>
      </c>
      <c r="I6" s="8" t="s">
        <v>11</v>
      </c>
    </row>
    <row r="7" spans="2:16" x14ac:dyDescent="0.3">
      <c r="B7" s="7">
        <v>44311</v>
      </c>
      <c r="C7" s="8">
        <v>50000</v>
      </c>
      <c r="D7" s="7">
        <v>44595</v>
      </c>
      <c r="E7" s="10">
        <v>0.18</v>
      </c>
      <c r="F7" s="8">
        <f t="shared" si="1"/>
        <v>284</v>
      </c>
      <c r="G7" s="8">
        <f t="shared" si="2"/>
        <v>7002.7397260273974</v>
      </c>
      <c r="H7" s="8">
        <f t="shared" si="0"/>
        <v>57002.739726027401</v>
      </c>
      <c r="I7" s="8" t="s">
        <v>14</v>
      </c>
    </row>
    <row r="8" spans="2:16" x14ac:dyDescent="0.3">
      <c r="B8" s="7">
        <v>44323</v>
      </c>
      <c r="C8" s="8">
        <v>20000</v>
      </c>
      <c r="D8" s="7">
        <v>44595</v>
      </c>
      <c r="E8" s="10">
        <v>0.18</v>
      </c>
      <c r="F8" s="8">
        <f t="shared" si="1"/>
        <v>272</v>
      </c>
      <c r="G8" s="8">
        <f t="shared" si="2"/>
        <v>2682.7397260273974</v>
      </c>
      <c r="H8" s="8">
        <f t="shared" si="0"/>
        <v>22682.739726027397</v>
      </c>
      <c r="I8" s="8" t="s">
        <v>11</v>
      </c>
    </row>
    <row r="9" spans="2:16" x14ac:dyDescent="0.3">
      <c r="B9" s="7">
        <v>44325</v>
      </c>
      <c r="C9" s="8">
        <v>50000</v>
      </c>
      <c r="D9" s="7">
        <v>44595</v>
      </c>
      <c r="E9" s="10">
        <v>0.18</v>
      </c>
      <c r="F9" s="8">
        <f t="shared" si="1"/>
        <v>270</v>
      </c>
      <c r="G9" s="8">
        <f t="shared" si="2"/>
        <v>6657.5342465753429</v>
      </c>
      <c r="H9" s="8">
        <f t="shared" si="0"/>
        <v>56657.534246575342</v>
      </c>
      <c r="I9" s="8" t="s">
        <v>11</v>
      </c>
    </row>
    <row r="10" spans="2:16" x14ac:dyDescent="0.3">
      <c r="B10" s="7">
        <v>44326</v>
      </c>
      <c r="C10" s="8">
        <v>50000</v>
      </c>
      <c r="D10" s="7">
        <v>44595</v>
      </c>
      <c r="E10" s="10">
        <v>0.18</v>
      </c>
      <c r="F10" s="8">
        <f t="shared" si="1"/>
        <v>269</v>
      </c>
      <c r="G10" s="8">
        <f t="shared" si="2"/>
        <v>6632.8767123287671</v>
      </c>
      <c r="H10" s="8">
        <f t="shared" si="0"/>
        <v>56632.876712328769</v>
      </c>
      <c r="I10" s="8" t="s">
        <v>11</v>
      </c>
    </row>
    <row r="11" spans="2:16" x14ac:dyDescent="0.3">
      <c r="B11" s="7">
        <v>44328</v>
      </c>
      <c r="C11" s="8">
        <v>20000</v>
      </c>
      <c r="D11" s="7">
        <v>44595</v>
      </c>
      <c r="E11" s="10">
        <v>0.18</v>
      </c>
      <c r="F11" s="8">
        <f t="shared" si="1"/>
        <v>267</v>
      </c>
      <c r="G11" s="8">
        <f t="shared" si="2"/>
        <v>2633.4246575342468</v>
      </c>
      <c r="H11" s="8">
        <f t="shared" si="0"/>
        <v>22633.424657534248</v>
      </c>
      <c r="I11" s="8" t="s">
        <v>11</v>
      </c>
    </row>
    <row r="12" spans="2:16" x14ac:dyDescent="0.3">
      <c r="B12" s="17">
        <v>44329</v>
      </c>
      <c r="C12" s="16">
        <v>60000</v>
      </c>
      <c r="D12" s="7">
        <v>44595</v>
      </c>
      <c r="E12" s="18">
        <v>0.18</v>
      </c>
      <c r="F12" s="19">
        <f t="shared" si="1"/>
        <v>266</v>
      </c>
      <c r="G12" s="19">
        <f t="shared" si="2"/>
        <v>7870.6849315068494</v>
      </c>
      <c r="H12" s="19">
        <f t="shared" si="0"/>
        <v>67870.684931506854</v>
      </c>
      <c r="I12" s="19" t="s">
        <v>11</v>
      </c>
    </row>
    <row r="13" spans="2:16" x14ac:dyDescent="0.3">
      <c r="B13" s="17">
        <v>44331</v>
      </c>
      <c r="C13" s="16">
        <v>50000</v>
      </c>
      <c r="D13" s="7">
        <v>44595</v>
      </c>
      <c r="E13" s="18">
        <v>0.18</v>
      </c>
      <c r="F13" s="19">
        <f t="shared" si="1"/>
        <v>264</v>
      </c>
      <c r="G13" s="19">
        <f t="shared" si="2"/>
        <v>6509.58904109589</v>
      </c>
      <c r="H13" s="19">
        <f t="shared" si="0"/>
        <v>56509.589041095889</v>
      </c>
      <c r="I13" s="19" t="s">
        <v>11</v>
      </c>
    </row>
    <row r="14" spans="2:16" x14ac:dyDescent="0.3">
      <c r="B14" s="7">
        <v>44344</v>
      </c>
      <c r="C14" s="8">
        <v>50000</v>
      </c>
      <c r="D14" s="7">
        <v>44595</v>
      </c>
      <c r="E14" s="18">
        <v>0.18</v>
      </c>
      <c r="F14" s="19">
        <f t="shared" si="1"/>
        <v>251</v>
      </c>
      <c r="G14" s="19">
        <f t="shared" si="2"/>
        <v>6189.0410958904113</v>
      </c>
      <c r="H14" s="19">
        <f t="shared" ref="H14" si="3">C14+G14</f>
        <v>56189.04109589041</v>
      </c>
      <c r="I14" s="8" t="s">
        <v>11</v>
      </c>
    </row>
    <row r="15" spans="2:16" x14ac:dyDescent="0.3">
      <c r="B15" s="15"/>
      <c r="C15" s="8">
        <f>SUM(C4:C14)</f>
        <v>450000</v>
      </c>
      <c r="D15" s="15"/>
      <c r="E15" s="15"/>
      <c r="F15" s="15"/>
      <c r="G15" s="14">
        <f>SUM(G4:G14)</f>
        <v>61219.726027397257</v>
      </c>
      <c r="H15" s="14">
        <f>SUM(H4:H14)</f>
        <v>511219.72602739721</v>
      </c>
      <c r="I15" s="8" t="s">
        <v>45</v>
      </c>
    </row>
    <row r="18" spans="2:9" x14ac:dyDescent="0.3">
      <c r="B18" s="6" t="s">
        <v>13</v>
      </c>
      <c r="C18" s="6" t="s">
        <v>5</v>
      </c>
      <c r="D18" s="6" t="s">
        <v>1</v>
      </c>
      <c r="E18" s="6" t="s">
        <v>2</v>
      </c>
      <c r="F18" s="6" t="s">
        <v>4</v>
      </c>
      <c r="G18" s="6" t="s">
        <v>3</v>
      </c>
      <c r="H18" s="6" t="s">
        <v>6</v>
      </c>
      <c r="I18" s="6" t="s">
        <v>7</v>
      </c>
    </row>
    <row r="19" spans="2:9" x14ac:dyDescent="0.3">
      <c r="B19" s="7">
        <v>44595</v>
      </c>
      <c r="C19" s="8">
        <v>351219</v>
      </c>
      <c r="D19" s="7">
        <f ca="1">TODAY()</f>
        <v>44622</v>
      </c>
      <c r="E19" s="10">
        <v>0.18</v>
      </c>
      <c r="F19" s="8">
        <f ca="1">DATEDIF(B19,D19,"D")</f>
        <v>27</v>
      </c>
      <c r="G19" s="8">
        <f ca="1">(C19*E19*F19/365)</f>
        <v>4676.5050410958902</v>
      </c>
      <c r="H19" s="8">
        <f ca="1">C19+G19</f>
        <v>355895.50504109589</v>
      </c>
      <c r="I19" s="8" t="s">
        <v>46</v>
      </c>
    </row>
    <row r="20" spans="2:9" x14ac:dyDescent="0.3">
      <c r="G20" s="8">
        <f ca="1">SUM(G19:G19)</f>
        <v>4676.5050410958902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</vt:lpstr>
      <vt:lpstr>Bajju</vt:lpstr>
      <vt:lpstr>Junk</vt:lpstr>
      <vt:lpstr>Ravi Karri</vt:lpstr>
      <vt:lpstr>Sita</vt:lpstr>
      <vt:lpstr>Satish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Panguluri, Naga</cp:lastModifiedBy>
  <dcterms:created xsi:type="dcterms:W3CDTF">2020-10-15T08:02:23Z</dcterms:created>
  <dcterms:modified xsi:type="dcterms:W3CDTF">2022-03-02T13:39:49Z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2021-07-29T16:51:42Z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ca893021-dc41-4fcb-b81a-563362479b0f</vt:lpwstr>
  </property>
  <property fmtid="{D5CDD505-2E9C-101B-9397-08002B2CF9AE}" pid="8" name="MSIP_Label_ea60d57e-af5b-4752-ac57-3e4f28ca11dc_ContentBits">
    <vt:lpwstr>0</vt:lpwstr>
  </property>
</Properties>
</file>