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zgrhi\Desktop\"/>
    </mc:Choice>
  </mc:AlternateContent>
  <xr:revisionPtr revIDLastSave="0" documentId="13_ncr:1_{B0F9E4A7-645A-442B-AD30-8617F2113F0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CBUF_DEP">Sheet1!$B$2</definedName>
    <definedName name="DBUF_DEP">Sheet1!$B$1</definedName>
    <definedName name="端口个数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I35" i="1"/>
  <c r="I34" i="1"/>
  <c r="I33" i="1"/>
  <c r="I7" i="1"/>
  <c r="I8" i="1"/>
  <c r="I9" i="1"/>
  <c r="I10" i="1"/>
  <c r="I11" i="1"/>
  <c r="I12" i="1"/>
  <c r="I13" i="1"/>
  <c r="I14" i="1"/>
  <c r="I15" i="1"/>
  <c r="I16" i="1"/>
  <c r="I17" i="1"/>
  <c r="I6" i="1"/>
  <c r="I21" i="1"/>
  <c r="I22" i="1"/>
  <c r="I23" i="1"/>
  <c r="I24" i="1"/>
  <c r="I25" i="1"/>
  <c r="I26" i="1"/>
  <c r="I27" i="1"/>
  <c r="I28" i="1"/>
  <c r="I29" i="1"/>
  <c r="I30" i="1"/>
  <c r="I31" i="1"/>
  <c r="I20" i="1"/>
  <c r="F20" i="1"/>
  <c r="G20" i="1"/>
  <c r="E20" i="1"/>
  <c r="G22" i="1"/>
  <c r="F22" i="1"/>
  <c r="F17" i="1"/>
  <c r="G17" i="1"/>
  <c r="E17" i="1"/>
  <c r="F16" i="1"/>
  <c r="G16" i="1"/>
  <c r="E16" i="1"/>
  <c r="F15" i="1"/>
  <c r="G15" i="1"/>
  <c r="E15" i="1"/>
  <c r="F14" i="1"/>
  <c r="G14" i="1"/>
  <c r="E14" i="1"/>
  <c r="F9" i="1"/>
  <c r="G9" i="1"/>
  <c r="E9" i="1"/>
  <c r="F6" i="1"/>
  <c r="F8" i="1" s="1"/>
  <c r="G6" i="1"/>
  <c r="G8" i="1" s="1"/>
  <c r="E6" i="1"/>
  <c r="E8" i="1" s="1"/>
  <c r="B2" i="1"/>
  <c r="F24" i="1" l="1"/>
  <c r="F29" i="1" s="1"/>
  <c r="F26" i="1"/>
  <c r="F30" i="1" s="1"/>
  <c r="F23" i="1"/>
  <c r="F27" i="1"/>
  <c r="G24" i="1"/>
  <c r="G29" i="1" s="1"/>
  <c r="G27" i="1"/>
  <c r="G26" i="1"/>
  <c r="G30" i="1" s="1"/>
  <c r="G23" i="1"/>
  <c r="E22" i="1"/>
  <c r="G28" i="1"/>
  <c r="G31" i="1" s="1"/>
  <c r="F28" i="1"/>
  <c r="F31" i="1" s="1"/>
  <c r="G13" i="1"/>
  <c r="G12" i="1"/>
  <c r="F13" i="1"/>
  <c r="F12" i="1"/>
  <c r="E12" i="1"/>
  <c r="E13" i="1"/>
  <c r="E10" i="1"/>
  <c r="F10" i="1"/>
  <c r="G10" i="1"/>
  <c r="E24" i="1" l="1"/>
  <c r="E29" i="1" s="1"/>
  <c r="E23" i="1"/>
  <c r="E28" i="1" s="1"/>
  <c r="E31" i="1" s="1"/>
  <c r="E27" i="1"/>
  <c r="E26" i="1"/>
  <c r="E30" i="1" s="1"/>
</calcChain>
</file>

<file path=xl/sharedStrings.xml><?xml version="1.0" encoding="utf-8"?>
<sst xmlns="http://schemas.openxmlformats.org/spreadsheetml/2006/main" count="35" uniqueCount="22">
  <si>
    <t>DBUF_DEP</t>
  </si>
  <si>
    <t>CBUF_DEP</t>
  </si>
  <si>
    <t>DBUF管理粒度</t>
  </si>
  <si>
    <t>头链表个数</t>
  </si>
  <si>
    <t>头链表资源</t>
  </si>
  <si>
    <t>尾链表个数</t>
  </si>
  <si>
    <t>端口个数</t>
  </si>
  <si>
    <t>头链表位宽</t>
  </si>
  <si>
    <t>尾链表资源</t>
  </si>
  <si>
    <t>链表个数</t>
  </si>
  <si>
    <t>链表资源</t>
  </si>
  <si>
    <t>链表memory资源</t>
  </si>
  <si>
    <t>链表ECC</t>
  </si>
  <si>
    <t>寄存器资源</t>
  </si>
  <si>
    <t>latch资源</t>
  </si>
  <si>
    <t>memory资源</t>
  </si>
  <si>
    <t>CBUF管理粒度</t>
  </si>
  <si>
    <t>增加数</t>
  </si>
  <si>
    <t>寄存器增长</t>
  </si>
  <si>
    <t>latch增长</t>
  </si>
  <si>
    <t>memory增长</t>
  </si>
  <si>
    <t>如果直接扩memory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</si>
</sst>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P7" sqref="P7"/>
    </sheetView>
  </sheetViews>
  <sheetFormatPr defaultRowHeight="14.4" x14ac:dyDescent="0.3"/>
  <cols>
    <col min="1" max="1" width="13.44140625" customWidth="1"/>
    <col min="4" max="4" width="15.5546875" customWidth="1"/>
    <col min="8" max="8" width="15.109375" customWidth="1"/>
    <col min="16" max="16" width="22" customWidth="1"/>
  </cols>
  <sheetData>
    <row r="1" spans="1:16" x14ac:dyDescent="0.3">
      <c r="A1" t="s">
        <v>0</v>
      </c>
      <c r="B1">
        <v>1536</v>
      </c>
    </row>
    <row r="2" spans="1:16" x14ac:dyDescent="0.3">
      <c r="A2" t="s">
        <v>1</v>
      </c>
      <c r="B2">
        <f>2*B1</f>
        <v>3072</v>
      </c>
    </row>
    <row r="3" spans="1:16" x14ac:dyDescent="0.3">
      <c r="A3" t="s">
        <v>6</v>
      </c>
      <c r="B3">
        <v>168</v>
      </c>
    </row>
    <row r="4" spans="1:16" x14ac:dyDescent="0.3">
      <c r="P4" t="s">
        <v>21</v>
      </c>
    </row>
    <row r="5" spans="1:16" x14ac:dyDescent="0.3">
      <c r="D5" t="s">
        <v>2</v>
      </c>
      <c r="E5">
        <v>4</v>
      </c>
      <c r="F5">
        <v>2</v>
      </c>
      <c r="G5">
        <v>1</v>
      </c>
      <c r="I5" t="s">
        <v>17</v>
      </c>
      <c r="P5">
        <f>38*64*100</f>
        <v>243200</v>
      </c>
    </row>
    <row r="6" spans="1:16" x14ac:dyDescent="0.3">
      <c r="D6" t="s">
        <v>9</v>
      </c>
      <c r="E6">
        <f>DBUF_DEP/E5</f>
        <v>384</v>
      </c>
      <c r="F6">
        <f>DBUF_DEP/F5</f>
        <v>768</v>
      </c>
      <c r="G6">
        <f>DBUF_DEP/G5</f>
        <v>1536</v>
      </c>
      <c r="I6">
        <f>G6-F6</f>
        <v>768</v>
      </c>
    </row>
    <row r="7" spans="1:16" x14ac:dyDescent="0.3">
      <c r="D7" t="s">
        <v>3</v>
      </c>
      <c r="E7">
        <v>2</v>
      </c>
      <c r="F7">
        <v>3</v>
      </c>
      <c r="G7">
        <v>4</v>
      </c>
      <c r="I7">
        <f t="shared" ref="I7:I17" si="0">G7-F7</f>
        <v>1</v>
      </c>
    </row>
    <row r="8" spans="1:16" x14ac:dyDescent="0.3">
      <c r="D8" t="s">
        <v>7</v>
      </c>
      <c r="E8">
        <f>CEILING(LOG(E6/E5,2),1)</f>
        <v>7</v>
      </c>
      <c r="F8">
        <f t="shared" ref="F8:G8" si="1">CEILING(LOG(F6/F5,2),1)</f>
        <v>9</v>
      </c>
      <c r="G8">
        <f t="shared" si="1"/>
        <v>11</v>
      </c>
      <c r="I8">
        <f t="shared" si="0"/>
        <v>2</v>
      </c>
    </row>
    <row r="9" spans="1:16" x14ac:dyDescent="0.3">
      <c r="D9" t="s">
        <v>12</v>
      </c>
      <c r="E9">
        <f>IF( E8&lt;2, 3, IF(E8&lt;=4,4,IF(E8&lt;=11,5,6)))</f>
        <v>5</v>
      </c>
      <c r="F9">
        <f t="shared" ref="F9:G9" si="2">IF( F8&lt;2, 3, IF(F8&lt;=4,4,IF(F8&lt;=11,5,6)))</f>
        <v>5</v>
      </c>
      <c r="G9">
        <f t="shared" si="2"/>
        <v>5</v>
      </c>
      <c r="I9">
        <f t="shared" si="0"/>
        <v>0</v>
      </c>
    </row>
    <row r="10" spans="1:16" x14ac:dyDescent="0.3">
      <c r="D10" t="s">
        <v>4</v>
      </c>
      <c r="E10">
        <f>E8*端口个数*E7</f>
        <v>2352</v>
      </c>
      <c r="F10">
        <f>F8*端口个数*F7</f>
        <v>4536</v>
      </c>
      <c r="G10">
        <f>G8*端口个数*G7</f>
        <v>7392</v>
      </c>
      <c r="I10">
        <f t="shared" si="0"/>
        <v>2856</v>
      </c>
    </row>
    <row r="11" spans="1:16" x14ac:dyDescent="0.3">
      <c r="D11" t="s">
        <v>5</v>
      </c>
      <c r="E11">
        <v>1</v>
      </c>
      <c r="F11">
        <v>2</v>
      </c>
      <c r="G11">
        <v>3</v>
      </c>
      <c r="I11">
        <f t="shared" si="0"/>
        <v>1</v>
      </c>
    </row>
    <row r="12" spans="1:16" x14ac:dyDescent="0.3">
      <c r="D12" t="s">
        <v>8</v>
      </c>
      <c r="E12">
        <f>E8*端口个数*E11</f>
        <v>1176</v>
      </c>
      <c r="F12">
        <f>F8*端口个数*F11</f>
        <v>3024</v>
      </c>
      <c r="G12">
        <f>G8*端口个数*G11</f>
        <v>5544</v>
      </c>
      <c r="I12">
        <f t="shared" si="0"/>
        <v>2520</v>
      </c>
    </row>
    <row r="13" spans="1:16" x14ac:dyDescent="0.3">
      <c r="D13" t="s">
        <v>10</v>
      </c>
      <c r="E13">
        <f>E8*E6</f>
        <v>2688</v>
      </c>
      <c r="F13">
        <f t="shared" ref="F13:G13" si="3">F8*F6</f>
        <v>6912</v>
      </c>
      <c r="G13">
        <f t="shared" si="3"/>
        <v>16896</v>
      </c>
      <c r="I13">
        <f t="shared" si="0"/>
        <v>9984</v>
      </c>
    </row>
    <row r="14" spans="1:16" x14ac:dyDescent="0.3">
      <c r="D14" t="s">
        <v>11</v>
      </c>
      <c r="E14">
        <f>E6*(E8+E9)</f>
        <v>4608</v>
      </c>
      <c r="F14">
        <f t="shared" ref="F14:G14" si="4">F6*(F8+F9)</f>
        <v>10752</v>
      </c>
      <c r="G14">
        <f t="shared" si="4"/>
        <v>24576</v>
      </c>
      <c r="I14">
        <f t="shared" si="0"/>
        <v>13824</v>
      </c>
    </row>
    <row r="15" spans="1:16" x14ac:dyDescent="0.3">
      <c r="D15" t="s">
        <v>13</v>
      </c>
      <c r="E15">
        <f>E10</f>
        <v>2352</v>
      </c>
      <c r="F15">
        <f t="shared" ref="F15:G15" si="5">F10</f>
        <v>4536</v>
      </c>
      <c r="G15">
        <f t="shared" si="5"/>
        <v>7392</v>
      </c>
      <c r="I15">
        <f t="shared" si="0"/>
        <v>2856</v>
      </c>
    </row>
    <row r="16" spans="1:16" x14ac:dyDescent="0.3">
      <c r="D16" t="s">
        <v>14</v>
      </c>
      <c r="E16">
        <f>E12</f>
        <v>1176</v>
      </c>
      <c r="F16">
        <f t="shared" ref="F16:G16" si="6">F12</f>
        <v>3024</v>
      </c>
      <c r="G16">
        <f t="shared" si="6"/>
        <v>5544</v>
      </c>
      <c r="I16">
        <f t="shared" si="0"/>
        <v>2520</v>
      </c>
    </row>
    <row r="17" spans="4:9" x14ac:dyDescent="0.3">
      <c r="D17" t="s">
        <v>15</v>
      </c>
      <c r="E17">
        <f>E14</f>
        <v>4608</v>
      </c>
      <c r="F17">
        <f t="shared" ref="F17:G17" si="7">F14</f>
        <v>10752</v>
      </c>
      <c r="G17">
        <f t="shared" si="7"/>
        <v>24576</v>
      </c>
      <c r="I17">
        <f t="shared" si="0"/>
        <v>13824</v>
      </c>
    </row>
    <row r="19" spans="4:9" x14ac:dyDescent="0.3">
      <c r="D19" t="s">
        <v>16</v>
      </c>
      <c r="E19">
        <v>4</v>
      </c>
      <c r="F19">
        <v>2</v>
      </c>
      <c r="G19">
        <v>1</v>
      </c>
      <c r="I19" t="s">
        <v>17</v>
      </c>
    </row>
    <row r="20" spans="4:9" x14ac:dyDescent="0.3">
      <c r="D20" t="s">
        <v>9</v>
      </c>
      <c r="E20">
        <f>CBUF_DEP/E19</f>
        <v>768</v>
      </c>
      <c r="F20">
        <f>CBUF_DEP/F19</f>
        <v>1536</v>
      </c>
      <c r="G20">
        <f>CBUF_DEP/G19</f>
        <v>3072</v>
      </c>
      <c r="I20">
        <f>F20-E20</f>
        <v>768</v>
      </c>
    </row>
    <row r="21" spans="4:9" x14ac:dyDescent="0.3">
      <c r="D21" t="s">
        <v>3</v>
      </c>
      <c r="E21">
        <v>2</v>
      </c>
      <c r="F21">
        <v>3</v>
      </c>
      <c r="G21">
        <v>4</v>
      </c>
      <c r="I21">
        <f t="shared" ref="I21:I31" si="8">F21-E21</f>
        <v>1</v>
      </c>
    </row>
    <row r="22" spans="4:9" x14ac:dyDescent="0.3">
      <c r="D22" t="s">
        <v>7</v>
      </c>
      <c r="E22">
        <f>CEILING(LOG(E20/E19,2),1)</f>
        <v>8</v>
      </c>
      <c r="F22">
        <f t="shared" ref="F22:G22" si="9">CEILING(LOG(F20/F19,2),1)</f>
        <v>10</v>
      </c>
      <c r="G22">
        <f t="shared" si="9"/>
        <v>12</v>
      </c>
      <c r="I22">
        <f t="shared" si="8"/>
        <v>2</v>
      </c>
    </row>
    <row r="23" spans="4:9" x14ac:dyDescent="0.3">
      <c r="D23" t="s">
        <v>12</v>
      </c>
      <c r="E23">
        <f>IF( E22&lt;2, 3, IF(E22&lt;=4,4,IF(E22&lt;=11,5,6)))</f>
        <v>5</v>
      </c>
      <c r="F23">
        <f t="shared" ref="F23" si="10">IF( F22&lt;2, 3, IF(F22&lt;=4,4,IF(F22&lt;=11,5,6)))</f>
        <v>5</v>
      </c>
      <c r="G23">
        <f t="shared" ref="G23" si="11">IF( G22&lt;2, 3, IF(G22&lt;=4,4,IF(G22&lt;=11,5,6)))</f>
        <v>6</v>
      </c>
      <c r="I23">
        <f t="shared" si="8"/>
        <v>0</v>
      </c>
    </row>
    <row r="24" spans="4:9" x14ac:dyDescent="0.3">
      <c r="D24" t="s">
        <v>4</v>
      </c>
      <c r="E24">
        <f>E22*端口个数*E21</f>
        <v>2688</v>
      </c>
      <c r="F24">
        <f>F22*端口个数*F21</f>
        <v>5040</v>
      </c>
      <c r="G24">
        <f>G22*端口个数*G21</f>
        <v>8064</v>
      </c>
      <c r="I24">
        <f t="shared" si="8"/>
        <v>2352</v>
      </c>
    </row>
    <row r="25" spans="4:9" x14ac:dyDescent="0.3">
      <c r="D25" t="s">
        <v>5</v>
      </c>
      <c r="E25">
        <v>1</v>
      </c>
      <c r="F25">
        <v>2</v>
      </c>
      <c r="G25">
        <v>3</v>
      </c>
      <c r="I25">
        <f t="shared" si="8"/>
        <v>1</v>
      </c>
    </row>
    <row r="26" spans="4:9" x14ac:dyDescent="0.3">
      <c r="D26" t="s">
        <v>8</v>
      </c>
      <c r="E26">
        <f>E22*端口个数*E25</f>
        <v>1344</v>
      </c>
      <c r="F26">
        <f>F22*端口个数*F25</f>
        <v>3360</v>
      </c>
      <c r="G26">
        <f>G22*端口个数*G25</f>
        <v>6048</v>
      </c>
      <c r="I26">
        <f t="shared" si="8"/>
        <v>2016</v>
      </c>
    </row>
    <row r="27" spans="4:9" x14ac:dyDescent="0.3">
      <c r="D27" t="s">
        <v>10</v>
      </c>
      <c r="E27">
        <f>E22*E20</f>
        <v>6144</v>
      </c>
      <c r="F27">
        <f t="shared" ref="F27:G27" si="12">F22*F20</f>
        <v>15360</v>
      </c>
      <c r="G27">
        <f t="shared" si="12"/>
        <v>36864</v>
      </c>
      <c r="I27">
        <f t="shared" si="8"/>
        <v>9216</v>
      </c>
    </row>
    <row r="28" spans="4:9" x14ac:dyDescent="0.3">
      <c r="D28" t="s">
        <v>11</v>
      </c>
      <c r="E28">
        <f>E20*(E22+E23)</f>
        <v>9984</v>
      </c>
      <c r="F28">
        <f t="shared" ref="F28:G28" si="13">F20*(F22+F23)</f>
        <v>23040</v>
      </c>
      <c r="G28">
        <f t="shared" si="13"/>
        <v>55296</v>
      </c>
      <c r="I28">
        <f t="shared" si="8"/>
        <v>13056</v>
      </c>
    </row>
    <row r="29" spans="4:9" x14ac:dyDescent="0.3">
      <c r="D29" t="s">
        <v>13</v>
      </c>
      <c r="E29">
        <f>E24</f>
        <v>2688</v>
      </c>
      <c r="F29">
        <f t="shared" ref="F29:G29" si="14">F24</f>
        <v>5040</v>
      </c>
      <c r="G29">
        <f t="shared" si="14"/>
        <v>8064</v>
      </c>
      <c r="I29">
        <f t="shared" si="8"/>
        <v>2352</v>
      </c>
    </row>
    <row r="30" spans="4:9" x14ac:dyDescent="0.3">
      <c r="D30" t="s">
        <v>14</v>
      </c>
      <c r="E30">
        <f>E26</f>
        <v>1344</v>
      </c>
      <c r="F30">
        <f t="shared" ref="F30:G30" si="15">F26</f>
        <v>3360</v>
      </c>
      <c r="G30">
        <f t="shared" si="15"/>
        <v>6048</v>
      </c>
      <c r="I30">
        <f t="shared" si="8"/>
        <v>2016</v>
      </c>
    </row>
    <row r="31" spans="4:9" x14ac:dyDescent="0.3">
      <c r="D31" t="s">
        <v>15</v>
      </c>
      <c r="E31">
        <f>E28</f>
        <v>9984</v>
      </c>
      <c r="F31">
        <f t="shared" ref="F31:G31" si="16">F28</f>
        <v>23040</v>
      </c>
      <c r="G31">
        <f t="shared" si="16"/>
        <v>55296</v>
      </c>
      <c r="I31">
        <f t="shared" si="8"/>
        <v>13056</v>
      </c>
    </row>
    <row r="33" spans="8:9" x14ac:dyDescent="0.3">
      <c r="H33" t="s">
        <v>18</v>
      </c>
      <c r="I33">
        <f>I15+I29</f>
        <v>5208</v>
      </c>
    </row>
    <row r="34" spans="8:9" x14ac:dyDescent="0.3">
      <c r="H34" t="s">
        <v>19</v>
      </c>
      <c r="I34">
        <f>I16+I30</f>
        <v>4536</v>
      </c>
    </row>
    <row r="35" spans="8:9" x14ac:dyDescent="0.3">
      <c r="H35" t="s">
        <v>20</v>
      </c>
      <c r="I35">
        <f>I17+I31</f>
        <v>26880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CBUF_DEP</vt:lpstr>
      <vt:lpstr>DBUF_DEP</vt:lpstr>
      <vt:lpstr>端口个数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Guorui Zhang</dc:creator>
  <cp:lastModifiedBy>Guorui Zhang</cp:lastModifiedBy>
  <dcterms:created xsi:type="dcterms:W3CDTF">2015-06-05T18:19:34Z</dcterms:created>
  <dcterms:modified xsi:type="dcterms:W3CDTF">2025-06-16T14:02:00Z</dcterms:modified>
</cp:coreProperties>
</file>