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baetge/GITHUB/acidd_remins/input/"/>
    </mc:Choice>
  </mc:AlternateContent>
  <xr:revisionPtr revIDLastSave="0" documentId="13_ncr:1_{E7CB1175-2C92-DC41-90D2-AEB1F75F53B8}" xr6:coauthVersionLast="46" xr6:coauthVersionMax="46" xr10:uidLastSave="{00000000-0000-0000-0000-000000000000}"/>
  <bookViews>
    <workbookView xWindow="33300" yWindow="500" windowWidth="25600" windowHeight="15540" xr2:uid="{00000000-000D-0000-FFFF-FFFF00000000}"/>
  </bookViews>
  <sheets>
    <sheet name="summary" sheetId="5" r:id="rId1"/>
    <sheet name="combined" sheetId="4" r:id="rId2"/>
    <sheet name="A-B" sheetId="3" r:id="rId3"/>
    <sheet name="C-D" sheetId="1" r:id="rId4"/>
    <sheet name="E-F" sheetId="2" r:id="rId5"/>
  </sheets>
  <definedNames>
    <definedName name="AreaC" localSheetId="2">'A-B'!$V$2:$V$30</definedName>
    <definedName name="AreaC" localSheetId="4">'E-F'!$V$2:$V$27</definedName>
    <definedName name="AreaC">'C-D'!$V$2:$V$26</definedName>
    <definedName name="ConcentrationC" localSheetId="2">'A-B'!$AA$2:$AA$30</definedName>
    <definedName name="ConcentrationC" localSheetId="4">'E-F'!$AA$2:$AA$27</definedName>
    <definedName name="ConcentrationC">'C-D'!$AA$2:$AA$26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AA24" i="2"/>
  <c r="AA26" i="2"/>
  <c r="AA27" i="2"/>
  <c r="AA39" i="3"/>
  <c r="AA41" i="3"/>
  <c r="AA42" i="3"/>
  <c r="AA16" i="3"/>
  <c r="AA17" i="3"/>
  <c r="AA18" i="3"/>
  <c r="W33" i="3"/>
  <c r="X33" i="3"/>
  <c r="Y33" i="3"/>
  <c r="Z33" i="3"/>
  <c r="AA33" i="3"/>
  <c r="AB33" i="3"/>
  <c r="W34" i="3"/>
  <c r="X34" i="3"/>
  <c r="Y34" i="3"/>
  <c r="Z34" i="3"/>
  <c r="AA34" i="3"/>
  <c r="AB34" i="3"/>
  <c r="W35" i="3"/>
  <c r="X35" i="3"/>
  <c r="Y35" i="3"/>
  <c r="Z35" i="3"/>
  <c r="AA35" i="3"/>
  <c r="AB35" i="3"/>
  <c r="W38" i="3"/>
  <c r="X38" i="3"/>
  <c r="Y38" i="3"/>
  <c r="Z38" i="3"/>
  <c r="AB38" i="3"/>
  <c r="W39" i="3"/>
  <c r="X39" i="3"/>
  <c r="Y39" i="3"/>
  <c r="Z39" i="3"/>
  <c r="AB39" i="3"/>
  <c r="W40" i="3"/>
  <c r="X40" i="3"/>
  <c r="Y40" i="3"/>
  <c r="Z40" i="3"/>
  <c r="AB40" i="3"/>
  <c r="W41" i="3"/>
  <c r="X41" i="3"/>
  <c r="Y41" i="3"/>
  <c r="Z41" i="3"/>
  <c r="AB41" i="3"/>
  <c r="W42" i="3"/>
  <c r="X42" i="3"/>
  <c r="Y42" i="3"/>
  <c r="Z42" i="3"/>
  <c r="AB42" i="3"/>
  <c r="W45" i="3"/>
  <c r="X45" i="3"/>
  <c r="Y45" i="3"/>
  <c r="Z45" i="3"/>
  <c r="AB45" i="3"/>
  <c r="W46" i="3"/>
  <c r="X46" i="3"/>
  <c r="Y46" i="3"/>
  <c r="Z46" i="3"/>
  <c r="AA46" i="3"/>
  <c r="AB46" i="3"/>
  <c r="W47" i="3"/>
  <c r="X47" i="3"/>
  <c r="Y47" i="3"/>
  <c r="Z47" i="3"/>
  <c r="AA47" i="3"/>
  <c r="AB47" i="3"/>
  <c r="W48" i="3"/>
  <c r="X48" i="3"/>
  <c r="Y48" i="3"/>
  <c r="Z48" i="3"/>
  <c r="AA48" i="3"/>
  <c r="AB48" i="3"/>
  <c r="W51" i="3"/>
  <c r="X51" i="3"/>
  <c r="Y51" i="3"/>
  <c r="Z51" i="3"/>
  <c r="AB51" i="3"/>
  <c r="W52" i="3"/>
  <c r="X52" i="3"/>
  <c r="Y52" i="3"/>
  <c r="Z52" i="3"/>
  <c r="AB52" i="3"/>
  <c r="W53" i="3"/>
  <c r="X53" i="3"/>
  <c r="Y53" i="3"/>
  <c r="Z53" i="3"/>
  <c r="AB53" i="3"/>
  <c r="W54" i="3"/>
  <c r="X54" i="3"/>
  <c r="Y54" i="3"/>
  <c r="Z54" i="3"/>
  <c r="AB54" i="3"/>
  <c r="W55" i="3"/>
  <c r="X55" i="3"/>
  <c r="Y55" i="3"/>
  <c r="Z55" i="3"/>
  <c r="AB55" i="3"/>
  <c r="W58" i="3"/>
  <c r="X58" i="3"/>
  <c r="Y58" i="3"/>
  <c r="Z58" i="3"/>
  <c r="AB58" i="3"/>
  <c r="W59" i="3"/>
  <c r="X59" i="3"/>
  <c r="Y59" i="3"/>
  <c r="Z59" i="3"/>
  <c r="AB59" i="3"/>
  <c r="W60" i="3"/>
  <c r="X60" i="3"/>
  <c r="Y60" i="3"/>
  <c r="Z60" i="3"/>
  <c r="AA60" i="3"/>
  <c r="AB60" i="3"/>
  <c r="W61" i="3"/>
  <c r="X61" i="3"/>
  <c r="Y61" i="3"/>
  <c r="Z61" i="3"/>
  <c r="AA61" i="3"/>
  <c r="AB61" i="3"/>
  <c r="W62" i="3"/>
  <c r="X62" i="3"/>
  <c r="Y62" i="3"/>
  <c r="Z62" i="3"/>
  <c r="AA62" i="3"/>
  <c r="AB62" i="3"/>
  <c r="AA2" i="1"/>
  <c r="AA3" i="1"/>
  <c r="AA5" i="1"/>
  <c r="V1" i="1"/>
  <c r="AA7" i="2"/>
  <c r="AA8" i="2"/>
  <c r="AA9" i="2"/>
  <c r="H125" i="3"/>
  <c r="O38" i="3" s="1"/>
  <c r="H18" i="3"/>
  <c r="O3" i="3" s="1"/>
  <c r="O2" i="3" s="1"/>
  <c r="H23" i="3"/>
  <c r="O4" i="3" s="1"/>
  <c r="H60" i="3"/>
  <c r="O5" i="3" s="1"/>
  <c r="H99" i="3"/>
  <c r="O6" i="3" s="1"/>
  <c r="H104" i="3"/>
  <c r="O7" i="3" s="1"/>
  <c r="H176" i="3"/>
  <c r="O8" i="3" s="1"/>
  <c r="H181" i="3"/>
  <c r="O9" i="3" s="1"/>
  <c r="H254" i="3"/>
  <c r="O10" i="3" s="1"/>
  <c r="H259" i="3"/>
  <c r="O11" i="3" s="1"/>
  <c r="Q11" i="3" s="1"/>
  <c r="H314" i="3"/>
  <c r="O12" i="3" s="1"/>
  <c r="H319" i="3"/>
  <c r="O13" i="3" s="1"/>
  <c r="H345" i="3"/>
  <c r="O14" i="3" s="1"/>
  <c r="H351" i="3"/>
  <c r="O15" i="3" s="1"/>
  <c r="H199" i="3"/>
  <c r="O39" i="3" s="1"/>
  <c r="H275" i="3"/>
  <c r="O40" i="3"/>
  <c r="H338" i="3"/>
  <c r="O41" i="3" s="1"/>
  <c r="Q41" i="3" s="1"/>
  <c r="H119" i="3"/>
  <c r="O33" i="3" s="1"/>
  <c r="H192" i="3"/>
  <c r="O34" i="3"/>
  <c r="H270" i="3"/>
  <c r="O35" i="3" s="1"/>
  <c r="H332" i="3"/>
  <c r="O36" i="3"/>
  <c r="H114" i="3"/>
  <c r="O28" i="3"/>
  <c r="H186" i="3"/>
  <c r="O29" i="3" s="1"/>
  <c r="Q29" i="3" s="1"/>
  <c r="H265" i="3"/>
  <c r="O30" i="3" s="1"/>
  <c r="H326" i="3"/>
  <c r="O31" i="3" s="1"/>
  <c r="Q31" i="3" s="1"/>
  <c r="AA2" i="3"/>
  <c r="AA3" i="3"/>
  <c r="AA4" i="3"/>
  <c r="AA9" i="3"/>
  <c r="AA10" i="3"/>
  <c r="AA11" i="3"/>
  <c r="B14" i="3" s="1"/>
  <c r="AA22" i="3"/>
  <c r="AA23" i="3"/>
  <c r="AA24" i="3"/>
  <c r="AA28" i="3"/>
  <c r="AA29" i="3"/>
  <c r="AA30" i="3"/>
  <c r="I351" i="3"/>
  <c r="J351" i="3"/>
  <c r="I345" i="3"/>
  <c r="J345" i="3"/>
  <c r="I338" i="3"/>
  <c r="I332" i="3"/>
  <c r="J332" i="3"/>
  <c r="I326" i="3"/>
  <c r="J326" i="3"/>
  <c r="I319" i="3"/>
  <c r="J319" i="3"/>
  <c r="I314" i="3"/>
  <c r="I309" i="3"/>
  <c r="H309" i="3"/>
  <c r="J309" i="3" s="1"/>
  <c r="I302" i="3"/>
  <c r="P65" i="3" s="1"/>
  <c r="H302" i="3"/>
  <c r="I297" i="3"/>
  <c r="J297" i="3" s="1"/>
  <c r="H297" i="3"/>
  <c r="I292" i="3"/>
  <c r="H292" i="3"/>
  <c r="J292" i="3"/>
  <c r="I286" i="3"/>
  <c r="J286" i="3" s="1"/>
  <c r="H286" i="3"/>
  <c r="O62" i="3" s="1"/>
  <c r="I281" i="3"/>
  <c r="H281" i="3"/>
  <c r="J281" i="3"/>
  <c r="I275" i="3"/>
  <c r="J275" i="3"/>
  <c r="I270" i="3"/>
  <c r="J270" i="3"/>
  <c r="I265" i="3"/>
  <c r="J265" i="3" s="1"/>
  <c r="I259" i="3"/>
  <c r="J259" i="3"/>
  <c r="I254" i="3"/>
  <c r="J254" i="3"/>
  <c r="I249" i="3"/>
  <c r="H249" i="3"/>
  <c r="O60" i="3" s="1"/>
  <c r="I243" i="3"/>
  <c r="H243" i="3"/>
  <c r="J243" i="3"/>
  <c r="I238" i="3"/>
  <c r="H238" i="3"/>
  <c r="I232" i="3"/>
  <c r="H232" i="3"/>
  <c r="I227" i="3"/>
  <c r="H227" i="3"/>
  <c r="J227" i="3" s="1"/>
  <c r="I221" i="3"/>
  <c r="H221" i="3"/>
  <c r="J221" i="3"/>
  <c r="I216" i="3"/>
  <c r="J216" i="3" s="1"/>
  <c r="H216" i="3"/>
  <c r="I210" i="3"/>
  <c r="H210" i="3"/>
  <c r="J210" i="3"/>
  <c r="I205" i="3"/>
  <c r="H205" i="3"/>
  <c r="O52" i="3" s="1"/>
  <c r="Q52" i="3" s="1"/>
  <c r="C11" i="4" s="1"/>
  <c r="I199" i="3"/>
  <c r="J199" i="3" s="1"/>
  <c r="I192" i="3"/>
  <c r="J192" i="3" s="1"/>
  <c r="I186" i="3"/>
  <c r="I181" i="3"/>
  <c r="J181" i="3" s="1"/>
  <c r="I176" i="3"/>
  <c r="I171" i="3"/>
  <c r="H171" i="3"/>
  <c r="J171" i="3"/>
  <c r="I166" i="3"/>
  <c r="J166" i="3" s="1"/>
  <c r="H166" i="3"/>
  <c r="O50" i="3" s="1"/>
  <c r="Q50" i="3" s="1"/>
  <c r="C9" i="4" s="1"/>
  <c r="I161" i="3"/>
  <c r="H161" i="3"/>
  <c r="J161" i="3"/>
  <c r="I156" i="3"/>
  <c r="H156" i="3"/>
  <c r="I151" i="3"/>
  <c r="H151" i="3"/>
  <c r="I146" i="3"/>
  <c r="H146" i="3"/>
  <c r="J146" i="3" s="1"/>
  <c r="I141" i="3"/>
  <c r="H141" i="3"/>
  <c r="J141" i="3"/>
  <c r="I136" i="3"/>
  <c r="J136" i="3" s="1"/>
  <c r="H136" i="3"/>
  <c r="I131" i="3"/>
  <c r="H131" i="3"/>
  <c r="J131" i="3"/>
  <c r="I125" i="3"/>
  <c r="J125" i="3"/>
  <c r="I119" i="3"/>
  <c r="J119" i="3" s="1"/>
  <c r="I114" i="3"/>
  <c r="J114" i="3"/>
  <c r="I109" i="3"/>
  <c r="H109" i="3"/>
  <c r="J109" i="3" s="1"/>
  <c r="I104" i="3"/>
  <c r="J104" i="3" s="1"/>
  <c r="I99" i="3"/>
  <c r="J99" i="3" s="1"/>
  <c r="I92" i="3"/>
  <c r="H92" i="3"/>
  <c r="J92" i="3"/>
  <c r="I85" i="3"/>
  <c r="H85" i="3"/>
  <c r="O25" i="3" s="1"/>
  <c r="Q25" i="3" s="1"/>
  <c r="I79" i="3"/>
  <c r="H79" i="3"/>
  <c r="J79" i="3"/>
  <c r="I72" i="3"/>
  <c r="H72" i="3"/>
  <c r="I67" i="3"/>
  <c r="J67" i="3" s="1"/>
  <c r="H67" i="3"/>
  <c r="O66" i="3"/>
  <c r="P66" i="3"/>
  <c r="M66" i="3"/>
  <c r="L66" i="3"/>
  <c r="O65" i="3"/>
  <c r="M65" i="3"/>
  <c r="L65" i="3"/>
  <c r="O64" i="3"/>
  <c r="P64" i="3"/>
  <c r="M64" i="3"/>
  <c r="L64" i="3"/>
  <c r="O63" i="3"/>
  <c r="P63" i="3"/>
  <c r="M63" i="3"/>
  <c r="L63" i="3"/>
  <c r="P62" i="3"/>
  <c r="M62" i="3"/>
  <c r="L62" i="3"/>
  <c r="O61" i="3"/>
  <c r="P61" i="3"/>
  <c r="M61" i="3"/>
  <c r="L61" i="3"/>
  <c r="P60" i="3"/>
  <c r="B19" i="4" s="1"/>
  <c r="M60" i="3"/>
  <c r="L60" i="3"/>
  <c r="I60" i="3"/>
  <c r="J60" i="3" s="1"/>
  <c r="O59" i="3"/>
  <c r="P59" i="3"/>
  <c r="B18" i="4" s="1"/>
  <c r="M59" i="3"/>
  <c r="L59" i="3"/>
  <c r="P58" i="3"/>
  <c r="B17" i="4" s="1"/>
  <c r="M58" i="3"/>
  <c r="L58" i="3"/>
  <c r="O57" i="3"/>
  <c r="M57" i="3"/>
  <c r="L57" i="3"/>
  <c r="O56" i="3"/>
  <c r="P56" i="3"/>
  <c r="B15" i="4" s="1"/>
  <c r="M56" i="3"/>
  <c r="L56" i="3"/>
  <c r="O55" i="3"/>
  <c r="P55" i="3"/>
  <c r="B14" i="4" s="1"/>
  <c r="M55" i="3"/>
  <c r="L55" i="3"/>
  <c r="O54" i="3"/>
  <c r="P54" i="3"/>
  <c r="B13" i="4" s="1"/>
  <c r="M54" i="3"/>
  <c r="L54" i="3"/>
  <c r="I54" i="3"/>
  <c r="J54" i="3" s="1"/>
  <c r="H54" i="3"/>
  <c r="O53" i="3"/>
  <c r="P53" i="3"/>
  <c r="B12" i="4" s="1"/>
  <c r="M53" i="3"/>
  <c r="L53" i="3"/>
  <c r="P52" i="3"/>
  <c r="B11" i="4" s="1"/>
  <c r="M52" i="3"/>
  <c r="L52" i="3"/>
  <c r="O51" i="3"/>
  <c r="P51" i="3"/>
  <c r="B10" i="4" s="1"/>
  <c r="M51" i="3"/>
  <c r="L51" i="3"/>
  <c r="M50" i="3"/>
  <c r="L50" i="3"/>
  <c r="O49" i="3"/>
  <c r="P49" i="3"/>
  <c r="B8" i="4" s="1"/>
  <c r="M49" i="3"/>
  <c r="L49" i="3"/>
  <c r="P48" i="3"/>
  <c r="B7" i="4" s="1"/>
  <c r="M48" i="3"/>
  <c r="L48" i="3"/>
  <c r="I48" i="3"/>
  <c r="H48" i="3"/>
  <c r="O47" i="3"/>
  <c r="M47" i="3"/>
  <c r="L47" i="3"/>
  <c r="O46" i="3"/>
  <c r="P46" i="3"/>
  <c r="B5" i="4" s="1"/>
  <c r="M46" i="3"/>
  <c r="L46" i="3"/>
  <c r="O45" i="3"/>
  <c r="P45" i="3"/>
  <c r="B4" i="4" s="1"/>
  <c r="M45" i="3"/>
  <c r="L45" i="3"/>
  <c r="O44" i="3"/>
  <c r="P44" i="3"/>
  <c r="B3" i="4" s="1"/>
  <c r="M44" i="3"/>
  <c r="L44" i="3"/>
  <c r="O43" i="3"/>
  <c r="P43" i="3"/>
  <c r="B2" i="4" s="1"/>
  <c r="M43" i="3"/>
  <c r="L43" i="3"/>
  <c r="P41" i="3"/>
  <c r="N41" i="3"/>
  <c r="M41" i="3"/>
  <c r="L41" i="3"/>
  <c r="I41" i="3"/>
  <c r="J41" i="3" s="1"/>
  <c r="H41" i="3"/>
  <c r="O19" i="3" s="1"/>
  <c r="P40" i="3"/>
  <c r="N40" i="3"/>
  <c r="M40" i="3"/>
  <c r="L40" i="3"/>
  <c r="P39" i="3"/>
  <c r="N39" i="3"/>
  <c r="M39" i="3"/>
  <c r="L39" i="3"/>
  <c r="P38" i="3"/>
  <c r="N38" i="3"/>
  <c r="M38" i="3"/>
  <c r="L38" i="3"/>
  <c r="P36" i="3"/>
  <c r="N36" i="3"/>
  <c r="M36" i="3"/>
  <c r="L36" i="3"/>
  <c r="P35" i="3"/>
  <c r="N35" i="3"/>
  <c r="M35" i="3"/>
  <c r="L35" i="3"/>
  <c r="P34" i="3"/>
  <c r="N34" i="3"/>
  <c r="M34" i="3"/>
  <c r="L34" i="3"/>
  <c r="I34" i="3"/>
  <c r="H34" i="3"/>
  <c r="J34" i="3"/>
  <c r="P33" i="3"/>
  <c r="N33" i="3"/>
  <c r="M33" i="3"/>
  <c r="L33" i="3"/>
  <c r="P31" i="3"/>
  <c r="N31" i="3"/>
  <c r="M31" i="3"/>
  <c r="L31" i="3"/>
  <c r="AB30" i="3"/>
  <c r="Z30" i="3"/>
  <c r="Y30" i="3"/>
  <c r="X30" i="3"/>
  <c r="W30" i="3"/>
  <c r="P30" i="3"/>
  <c r="N30" i="3"/>
  <c r="M30" i="3"/>
  <c r="L30" i="3"/>
  <c r="AB29" i="3"/>
  <c r="Z29" i="3"/>
  <c r="Y29" i="3"/>
  <c r="X29" i="3"/>
  <c r="W29" i="3"/>
  <c r="N29" i="3"/>
  <c r="M29" i="3"/>
  <c r="L29" i="3"/>
  <c r="I29" i="3"/>
  <c r="H29" i="3"/>
  <c r="O17" i="3" s="1"/>
  <c r="AB28" i="3"/>
  <c r="Z28" i="3"/>
  <c r="Y28" i="3"/>
  <c r="X28" i="3"/>
  <c r="W28" i="3"/>
  <c r="P28" i="3"/>
  <c r="N28" i="3"/>
  <c r="M28" i="3"/>
  <c r="L28" i="3"/>
  <c r="AB27" i="3"/>
  <c r="Z27" i="3"/>
  <c r="Y27" i="3"/>
  <c r="X27" i="3"/>
  <c r="W27" i="3"/>
  <c r="O26" i="3"/>
  <c r="P26" i="3"/>
  <c r="N26" i="3"/>
  <c r="M26" i="3"/>
  <c r="L26" i="3"/>
  <c r="P25" i="3"/>
  <c r="N25" i="3"/>
  <c r="M25" i="3"/>
  <c r="L25" i="3"/>
  <c r="AB24" i="3"/>
  <c r="Z24" i="3"/>
  <c r="Y24" i="3"/>
  <c r="X24" i="3"/>
  <c r="W24" i="3"/>
  <c r="O24" i="3"/>
  <c r="P24" i="3"/>
  <c r="N24" i="3"/>
  <c r="M24" i="3"/>
  <c r="L24" i="3"/>
  <c r="AB23" i="3"/>
  <c r="Z23" i="3"/>
  <c r="Y23" i="3"/>
  <c r="X23" i="3"/>
  <c r="W23" i="3"/>
  <c r="P23" i="3"/>
  <c r="N23" i="3"/>
  <c r="M23" i="3"/>
  <c r="L23" i="3"/>
  <c r="I23" i="3"/>
  <c r="J23" i="3"/>
  <c r="AB22" i="3"/>
  <c r="Z22" i="3"/>
  <c r="Y22" i="3"/>
  <c r="X22" i="3"/>
  <c r="W22" i="3"/>
  <c r="O22" i="3"/>
  <c r="P22" i="3"/>
  <c r="N22" i="3"/>
  <c r="M22" i="3"/>
  <c r="L22" i="3"/>
  <c r="AB21" i="3"/>
  <c r="Z21" i="3"/>
  <c r="Y21" i="3"/>
  <c r="X21" i="3"/>
  <c r="W21" i="3"/>
  <c r="O21" i="3"/>
  <c r="P21" i="3"/>
  <c r="N21" i="3"/>
  <c r="M21" i="3"/>
  <c r="L21" i="3"/>
  <c r="O20" i="3"/>
  <c r="Q20" i="3" s="1"/>
  <c r="P20" i="3"/>
  <c r="N20" i="3"/>
  <c r="M20" i="3"/>
  <c r="L20" i="3"/>
  <c r="P19" i="3"/>
  <c r="N19" i="3"/>
  <c r="M19" i="3"/>
  <c r="L19" i="3"/>
  <c r="AB18" i="3"/>
  <c r="Z18" i="3"/>
  <c r="Y18" i="3"/>
  <c r="X18" i="3"/>
  <c r="W18" i="3"/>
  <c r="O18" i="3"/>
  <c r="P18" i="3"/>
  <c r="N18" i="3"/>
  <c r="M18" i="3"/>
  <c r="L18" i="3"/>
  <c r="I18" i="3"/>
  <c r="J18" i="3"/>
  <c r="AB17" i="3"/>
  <c r="Z17" i="3"/>
  <c r="Y17" i="3"/>
  <c r="X17" i="3"/>
  <c r="W17" i="3"/>
  <c r="P17" i="3"/>
  <c r="N17" i="3"/>
  <c r="M17" i="3"/>
  <c r="L17" i="3"/>
  <c r="AB16" i="3"/>
  <c r="Z16" i="3"/>
  <c r="Y16" i="3"/>
  <c r="X16" i="3"/>
  <c r="W16" i="3"/>
  <c r="AB15" i="3"/>
  <c r="Z15" i="3"/>
  <c r="Y15" i="3"/>
  <c r="X15" i="3"/>
  <c r="W15" i="3"/>
  <c r="P15" i="3"/>
  <c r="N15" i="3"/>
  <c r="M15" i="3"/>
  <c r="L15" i="3"/>
  <c r="B15" i="3"/>
  <c r="AB14" i="3"/>
  <c r="Z14" i="3"/>
  <c r="Y14" i="3"/>
  <c r="X14" i="3"/>
  <c r="W14" i="3"/>
  <c r="P14" i="3"/>
  <c r="N14" i="3"/>
  <c r="M14" i="3"/>
  <c r="L14" i="3"/>
  <c r="P13" i="3"/>
  <c r="N13" i="3"/>
  <c r="M13" i="3"/>
  <c r="L13" i="3"/>
  <c r="P12" i="3"/>
  <c r="N12" i="3"/>
  <c r="M12" i="3"/>
  <c r="L12" i="3"/>
  <c r="AB11" i="3"/>
  <c r="Z11" i="3"/>
  <c r="Y11" i="3"/>
  <c r="X11" i="3"/>
  <c r="W11" i="3"/>
  <c r="P11" i="3"/>
  <c r="N11" i="3"/>
  <c r="M11" i="3"/>
  <c r="L11" i="3"/>
  <c r="AB10" i="3"/>
  <c r="Z10" i="3"/>
  <c r="Y10" i="3"/>
  <c r="X10" i="3"/>
  <c r="W10" i="3"/>
  <c r="P10" i="3"/>
  <c r="N10" i="3"/>
  <c r="M10" i="3"/>
  <c r="L10" i="3"/>
  <c r="AB9" i="3"/>
  <c r="Z9" i="3"/>
  <c r="Y9" i="3"/>
  <c r="X9" i="3"/>
  <c r="W9" i="3"/>
  <c r="P9" i="3"/>
  <c r="N9" i="3"/>
  <c r="M9" i="3"/>
  <c r="L9" i="3"/>
  <c r="AB8" i="3"/>
  <c r="Z8" i="3"/>
  <c r="Y8" i="3"/>
  <c r="X8" i="3"/>
  <c r="W8" i="3"/>
  <c r="P8" i="3"/>
  <c r="N8" i="3"/>
  <c r="M8" i="3"/>
  <c r="L8" i="3"/>
  <c r="AB7" i="3"/>
  <c r="Z7" i="3"/>
  <c r="Y7" i="3"/>
  <c r="X7" i="3"/>
  <c r="W7" i="3"/>
  <c r="P7" i="3"/>
  <c r="N7" i="3"/>
  <c r="M7" i="3"/>
  <c r="L7" i="3"/>
  <c r="P6" i="3"/>
  <c r="N6" i="3"/>
  <c r="M6" i="3"/>
  <c r="L6" i="3"/>
  <c r="P5" i="3"/>
  <c r="N5" i="3"/>
  <c r="M5" i="3"/>
  <c r="L5" i="3"/>
  <c r="AB4" i="3"/>
  <c r="Z4" i="3"/>
  <c r="Y4" i="3"/>
  <c r="X4" i="3"/>
  <c r="W4" i="3"/>
  <c r="P4" i="3"/>
  <c r="N4" i="3"/>
  <c r="M4" i="3"/>
  <c r="L4" i="3"/>
  <c r="AB3" i="3"/>
  <c r="Z3" i="3"/>
  <c r="Y3" i="3"/>
  <c r="X3" i="3"/>
  <c r="W3" i="3"/>
  <c r="P3" i="3"/>
  <c r="N3" i="3"/>
  <c r="M3" i="3"/>
  <c r="L3" i="3"/>
  <c r="AB2" i="3"/>
  <c r="Z2" i="3"/>
  <c r="Y2" i="3"/>
  <c r="X2" i="3"/>
  <c r="W2" i="3"/>
  <c r="V1" i="3"/>
  <c r="P1" i="3"/>
  <c r="O1" i="3"/>
  <c r="N1" i="3"/>
  <c r="M1" i="3"/>
  <c r="L1" i="3"/>
  <c r="AA2" i="2"/>
  <c r="AA3" i="2"/>
  <c r="AA4" i="2"/>
  <c r="AA12" i="2"/>
  <c r="AA13" i="2"/>
  <c r="AA15" i="2"/>
  <c r="AA18" i="2"/>
  <c r="AA19" i="2"/>
  <c r="AA21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N30" i="2"/>
  <c r="M30" i="2"/>
  <c r="L30" i="2"/>
  <c r="N29" i="2"/>
  <c r="M29" i="2"/>
  <c r="L29" i="2"/>
  <c r="N28" i="2"/>
  <c r="M28" i="2"/>
  <c r="L28" i="2"/>
  <c r="AB27" i="2"/>
  <c r="Z27" i="2"/>
  <c r="Y27" i="2"/>
  <c r="X27" i="2"/>
  <c r="W27" i="2"/>
  <c r="AB26" i="2"/>
  <c r="Z26" i="2"/>
  <c r="Y26" i="2"/>
  <c r="X26" i="2"/>
  <c r="W26" i="2"/>
  <c r="N26" i="2"/>
  <c r="M26" i="2"/>
  <c r="L26" i="2"/>
  <c r="AB25" i="2"/>
  <c r="Z25" i="2"/>
  <c r="Y25" i="2"/>
  <c r="X25" i="2"/>
  <c r="W25" i="2"/>
  <c r="N25" i="2"/>
  <c r="M25" i="2"/>
  <c r="L25" i="2"/>
  <c r="AB24" i="2"/>
  <c r="Z24" i="2"/>
  <c r="Y24" i="2"/>
  <c r="X24" i="2"/>
  <c r="W24" i="2"/>
  <c r="N24" i="2"/>
  <c r="M24" i="2"/>
  <c r="L24" i="2"/>
  <c r="N22" i="2"/>
  <c r="M22" i="2"/>
  <c r="L22" i="2"/>
  <c r="AB21" i="2"/>
  <c r="Z21" i="2"/>
  <c r="Y21" i="2"/>
  <c r="X21" i="2"/>
  <c r="W21" i="2"/>
  <c r="N21" i="2"/>
  <c r="M21" i="2"/>
  <c r="L21" i="2"/>
  <c r="AB20" i="2"/>
  <c r="Z20" i="2"/>
  <c r="Y20" i="2"/>
  <c r="X20" i="2"/>
  <c r="W20" i="2"/>
  <c r="N20" i="2"/>
  <c r="M20" i="2"/>
  <c r="L20" i="2"/>
  <c r="AB19" i="2"/>
  <c r="Z19" i="2"/>
  <c r="Y19" i="2"/>
  <c r="X19" i="2"/>
  <c r="W19" i="2"/>
  <c r="AB18" i="2"/>
  <c r="Z18" i="2"/>
  <c r="Y18" i="2"/>
  <c r="X18" i="2"/>
  <c r="W18" i="2"/>
  <c r="N18" i="2"/>
  <c r="M18" i="2"/>
  <c r="L18" i="2"/>
  <c r="N17" i="2"/>
  <c r="M17" i="2"/>
  <c r="L17" i="2"/>
  <c r="N16" i="2"/>
  <c r="M16" i="2"/>
  <c r="L16" i="2"/>
  <c r="AB15" i="2"/>
  <c r="Z15" i="2"/>
  <c r="Y15" i="2"/>
  <c r="X15" i="2"/>
  <c r="W15" i="2"/>
  <c r="N15" i="2"/>
  <c r="M15" i="2"/>
  <c r="L15" i="2"/>
  <c r="B15" i="2"/>
  <c r="AB14" i="2"/>
  <c r="Z14" i="2"/>
  <c r="Y14" i="2"/>
  <c r="X14" i="2"/>
  <c r="W14" i="2"/>
  <c r="N14" i="2"/>
  <c r="M14" i="2"/>
  <c r="L14" i="2"/>
  <c r="AB13" i="2"/>
  <c r="Z13" i="2"/>
  <c r="Y13" i="2"/>
  <c r="X13" i="2"/>
  <c r="W13" i="2"/>
  <c r="AB12" i="2"/>
  <c r="Z12" i="2"/>
  <c r="Y12" i="2"/>
  <c r="X12" i="2"/>
  <c r="W12" i="2"/>
  <c r="N12" i="2"/>
  <c r="M12" i="2"/>
  <c r="L12" i="2"/>
  <c r="N11" i="2"/>
  <c r="M11" i="2"/>
  <c r="L11" i="2"/>
  <c r="N10" i="2"/>
  <c r="M10" i="2"/>
  <c r="L10" i="2"/>
  <c r="AB9" i="2"/>
  <c r="Z9" i="2"/>
  <c r="Y9" i="2"/>
  <c r="X9" i="2"/>
  <c r="W9" i="2"/>
  <c r="N9" i="2"/>
  <c r="M9" i="2"/>
  <c r="L9" i="2"/>
  <c r="AB8" i="2"/>
  <c r="Z8" i="2"/>
  <c r="Y8" i="2"/>
  <c r="X8" i="2"/>
  <c r="W8" i="2"/>
  <c r="N8" i="2"/>
  <c r="M8" i="2"/>
  <c r="L8" i="2"/>
  <c r="AB7" i="2"/>
  <c r="Z7" i="2"/>
  <c r="Y7" i="2"/>
  <c r="X7" i="2"/>
  <c r="W7" i="2"/>
  <c r="N7" i="2"/>
  <c r="M7" i="2"/>
  <c r="L7" i="2"/>
  <c r="N6" i="2"/>
  <c r="M6" i="2"/>
  <c r="L6" i="2"/>
  <c r="N5" i="2"/>
  <c r="M5" i="2"/>
  <c r="L5" i="2"/>
  <c r="AB4" i="2"/>
  <c r="Z4" i="2"/>
  <c r="Y4" i="2"/>
  <c r="X4" i="2"/>
  <c r="W4" i="2"/>
  <c r="N4" i="2"/>
  <c r="M4" i="2"/>
  <c r="L4" i="2"/>
  <c r="AB3" i="2"/>
  <c r="Z3" i="2"/>
  <c r="Y3" i="2"/>
  <c r="X3" i="2"/>
  <c r="W3" i="2"/>
  <c r="N3" i="2"/>
  <c r="M3" i="2"/>
  <c r="L3" i="2"/>
  <c r="AB2" i="2"/>
  <c r="Z2" i="2"/>
  <c r="Y2" i="2"/>
  <c r="X2" i="2"/>
  <c r="W2" i="2"/>
  <c r="V1" i="2"/>
  <c r="P1" i="2"/>
  <c r="O1" i="2"/>
  <c r="N1" i="2"/>
  <c r="M1" i="2"/>
  <c r="L1" i="2"/>
  <c r="AA8" i="1"/>
  <c r="B14" i="1" s="1"/>
  <c r="B13" i="1" s="1"/>
  <c r="AA9" i="1"/>
  <c r="AA10" i="1"/>
  <c r="AA13" i="1"/>
  <c r="AA14" i="1"/>
  <c r="AA15" i="1"/>
  <c r="AA18" i="1"/>
  <c r="AA19" i="1"/>
  <c r="AA20" i="1"/>
  <c r="AA23" i="1"/>
  <c r="AA25" i="1"/>
  <c r="AA26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N30" i="1"/>
  <c r="M30" i="1"/>
  <c r="L30" i="1"/>
  <c r="N29" i="1"/>
  <c r="M29" i="1"/>
  <c r="L29" i="1"/>
  <c r="N28" i="1"/>
  <c r="M28" i="1"/>
  <c r="L28" i="1"/>
  <c r="AB26" i="1"/>
  <c r="Z26" i="1"/>
  <c r="Y26" i="1"/>
  <c r="X26" i="1"/>
  <c r="W26" i="1"/>
  <c r="N26" i="1"/>
  <c r="M26" i="1"/>
  <c r="L26" i="1"/>
  <c r="AB25" i="1"/>
  <c r="Z25" i="1"/>
  <c r="Y25" i="1"/>
  <c r="X25" i="1"/>
  <c r="W25" i="1"/>
  <c r="N25" i="1"/>
  <c r="M25" i="1"/>
  <c r="L25" i="1"/>
  <c r="AB24" i="1"/>
  <c r="Z24" i="1"/>
  <c r="Y24" i="1"/>
  <c r="X24" i="1"/>
  <c r="W24" i="1"/>
  <c r="N24" i="1"/>
  <c r="M24" i="1"/>
  <c r="L24" i="1"/>
  <c r="AB23" i="1"/>
  <c r="Z23" i="1"/>
  <c r="Y23" i="1"/>
  <c r="X23" i="1"/>
  <c r="W23" i="1"/>
  <c r="N22" i="1"/>
  <c r="M22" i="1"/>
  <c r="L22" i="1"/>
  <c r="N21" i="1"/>
  <c r="M21" i="1"/>
  <c r="L21" i="1"/>
  <c r="AB20" i="1"/>
  <c r="Z20" i="1"/>
  <c r="Y20" i="1"/>
  <c r="X20" i="1"/>
  <c r="W20" i="1"/>
  <c r="N20" i="1"/>
  <c r="M20" i="1"/>
  <c r="L20" i="1"/>
  <c r="AB19" i="1"/>
  <c r="Z19" i="1"/>
  <c r="Y19" i="1"/>
  <c r="X19" i="1"/>
  <c r="W19" i="1"/>
  <c r="AB18" i="1"/>
  <c r="Z18" i="1"/>
  <c r="Y18" i="1"/>
  <c r="X18" i="1"/>
  <c r="W18" i="1"/>
  <c r="N18" i="1"/>
  <c r="M18" i="1"/>
  <c r="L18" i="1"/>
  <c r="N17" i="1"/>
  <c r="M17" i="1"/>
  <c r="L17" i="1"/>
  <c r="N16" i="1"/>
  <c r="M16" i="1"/>
  <c r="L16" i="1"/>
  <c r="AB15" i="1"/>
  <c r="Z15" i="1"/>
  <c r="Y15" i="1"/>
  <c r="X15" i="1"/>
  <c r="W15" i="1"/>
  <c r="N15" i="1"/>
  <c r="M15" i="1"/>
  <c r="L15" i="1"/>
  <c r="B15" i="1"/>
  <c r="AB14" i="1"/>
  <c r="Z14" i="1"/>
  <c r="Y14" i="1"/>
  <c r="X14" i="1"/>
  <c r="W14" i="1"/>
  <c r="N14" i="1"/>
  <c r="M14" i="1"/>
  <c r="L14" i="1"/>
  <c r="AB13" i="1"/>
  <c r="Z13" i="1"/>
  <c r="Y13" i="1"/>
  <c r="X13" i="1"/>
  <c r="W13" i="1"/>
  <c r="N12" i="1"/>
  <c r="M12" i="1"/>
  <c r="L12" i="1"/>
  <c r="N11" i="1"/>
  <c r="M11" i="1"/>
  <c r="L11" i="1"/>
  <c r="AB10" i="1"/>
  <c r="Z10" i="1"/>
  <c r="Y10" i="1"/>
  <c r="X10" i="1"/>
  <c r="W10" i="1"/>
  <c r="N10" i="1"/>
  <c r="M10" i="1"/>
  <c r="L10" i="1"/>
  <c r="AB9" i="1"/>
  <c r="Z9" i="1"/>
  <c r="Y9" i="1"/>
  <c r="X9" i="1"/>
  <c r="W9" i="1"/>
  <c r="N9" i="1"/>
  <c r="M9" i="1"/>
  <c r="L9" i="1"/>
  <c r="AB8" i="1"/>
  <c r="Z8" i="1"/>
  <c r="Y8" i="1"/>
  <c r="X8" i="1"/>
  <c r="W8" i="1"/>
  <c r="N8" i="1"/>
  <c r="M8" i="1"/>
  <c r="L8" i="1"/>
  <c r="N7" i="1"/>
  <c r="M7" i="1"/>
  <c r="L7" i="1"/>
  <c r="N6" i="1"/>
  <c r="M6" i="1"/>
  <c r="L6" i="1"/>
  <c r="AB5" i="1"/>
  <c r="Z5" i="1"/>
  <c r="Y5" i="1"/>
  <c r="X5" i="1"/>
  <c r="W5" i="1"/>
  <c r="N5" i="1"/>
  <c r="M5" i="1"/>
  <c r="L5" i="1"/>
  <c r="AB4" i="1"/>
  <c r="Z4" i="1"/>
  <c r="Y4" i="1"/>
  <c r="X4" i="1"/>
  <c r="W4" i="1"/>
  <c r="N4" i="1"/>
  <c r="M4" i="1"/>
  <c r="L4" i="1"/>
  <c r="AB3" i="1"/>
  <c r="Z3" i="1"/>
  <c r="Y3" i="1"/>
  <c r="X3" i="1"/>
  <c r="W3" i="1"/>
  <c r="N3" i="1"/>
  <c r="M3" i="1"/>
  <c r="L3" i="1"/>
  <c r="AB2" i="1"/>
  <c r="Z2" i="1"/>
  <c r="Y2" i="1"/>
  <c r="X2" i="1"/>
  <c r="W2" i="1"/>
  <c r="P1" i="1"/>
  <c r="O1" i="1"/>
  <c r="N1" i="1"/>
  <c r="M1" i="1"/>
  <c r="L1" i="1"/>
  <c r="H220" i="1" l="1"/>
  <c r="O10" i="1" s="1"/>
  <c r="H161" i="1"/>
  <c r="O29" i="1" s="1"/>
  <c r="H150" i="1"/>
  <c r="O21" i="1" s="1"/>
  <c r="H82" i="1"/>
  <c r="O28" i="1" s="1"/>
  <c r="H61" i="1"/>
  <c r="O6" i="1" s="1"/>
  <c r="H77" i="1"/>
  <c r="O24" i="1" s="1"/>
  <c r="H241" i="1"/>
  <c r="O11" i="1" s="1"/>
  <c r="H18" i="1"/>
  <c r="O3" i="1" s="1"/>
  <c r="H139" i="1"/>
  <c r="O7" i="1" s="1"/>
  <c r="H236" i="1"/>
  <c r="O30" i="1" s="1"/>
  <c r="H225" i="1"/>
  <c r="O22" i="1" s="1"/>
  <c r="H246" i="1"/>
  <c r="O12" i="1" s="1"/>
  <c r="H156" i="1"/>
  <c r="O25" i="1" s="1"/>
  <c r="I241" i="1"/>
  <c r="I220" i="1"/>
  <c r="H205" i="1"/>
  <c r="O48" i="1" s="1"/>
  <c r="I187" i="1"/>
  <c r="H121" i="1"/>
  <c r="O38" i="1" s="1"/>
  <c r="I103" i="1"/>
  <c r="I71" i="1"/>
  <c r="H29" i="1"/>
  <c r="O14" i="1" s="1"/>
  <c r="I236" i="1"/>
  <c r="I66" i="1"/>
  <c r="J66" i="1" s="1"/>
  <c r="H187" i="1"/>
  <c r="O45" i="1" s="1"/>
  <c r="I171" i="1"/>
  <c r="I156" i="1"/>
  <c r="I133" i="1"/>
  <c r="H103" i="1"/>
  <c r="O35" i="1" s="1"/>
  <c r="I87" i="1"/>
  <c r="I50" i="1"/>
  <c r="I40" i="1"/>
  <c r="I18" i="1"/>
  <c r="I199" i="1"/>
  <c r="H171" i="1"/>
  <c r="O42" i="1" s="1"/>
  <c r="H133" i="1"/>
  <c r="O40" i="1" s="1"/>
  <c r="H87" i="1"/>
  <c r="O32" i="1" s="1"/>
  <c r="H50" i="1"/>
  <c r="O18" i="1" s="1"/>
  <c r="H40" i="1"/>
  <c r="O16" i="1" s="1"/>
  <c r="H23" i="1"/>
  <c r="O4" i="1" s="1"/>
  <c r="H199" i="1"/>
  <c r="O47" i="1" s="1"/>
  <c r="I181" i="1"/>
  <c r="I150" i="1"/>
  <c r="H115" i="1"/>
  <c r="O37" i="1" s="1"/>
  <c r="I98" i="1"/>
  <c r="H66" i="1"/>
  <c r="I225" i="1"/>
  <c r="I176" i="1"/>
  <c r="I92" i="1"/>
  <c r="H45" i="1"/>
  <c r="O17" i="1" s="1"/>
  <c r="H35" i="1"/>
  <c r="O15" i="1" s="1"/>
  <c r="I23" i="1"/>
  <c r="H56" i="1"/>
  <c r="O5" i="1" s="1"/>
  <c r="H231" i="1"/>
  <c r="O26" i="1" s="1"/>
  <c r="I231" i="1"/>
  <c r="I210" i="1"/>
  <c r="H181" i="1"/>
  <c r="O44" i="1" s="1"/>
  <c r="I166" i="1"/>
  <c r="I127" i="1"/>
  <c r="H98" i="1"/>
  <c r="O34" i="1" s="1"/>
  <c r="I82" i="1"/>
  <c r="I246" i="1"/>
  <c r="H193" i="1"/>
  <c r="O46" i="1" s="1"/>
  <c r="H109" i="1"/>
  <c r="O36" i="1" s="1"/>
  <c r="I77" i="1"/>
  <c r="H145" i="1"/>
  <c r="O8" i="1" s="1"/>
  <c r="H71" i="1"/>
  <c r="O20" i="1" s="1"/>
  <c r="H210" i="1"/>
  <c r="O49" i="1" s="1"/>
  <c r="I193" i="1"/>
  <c r="H166" i="1"/>
  <c r="O41" i="1" s="1"/>
  <c r="I145" i="1"/>
  <c r="H127" i="1"/>
  <c r="O39" i="1" s="1"/>
  <c r="I109" i="1"/>
  <c r="I61" i="1"/>
  <c r="I45" i="1"/>
  <c r="I35" i="1"/>
  <c r="H215" i="1"/>
  <c r="I205" i="1"/>
  <c r="H176" i="1"/>
  <c r="O43" i="1" s="1"/>
  <c r="I161" i="1"/>
  <c r="I139" i="1"/>
  <c r="I121" i="1"/>
  <c r="H92" i="1"/>
  <c r="O33" i="1" s="1"/>
  <c r="I56" i="1"/>
  <c r="I29" i="1"/>
  <c r="I215" i="1"/>
  <c r="I115" i="1"/>
  <c r="Q26" i="3"/>
  <c r="Q63" i="3"/>
  <c r="Q57" i="3"/>
  <c r="C16" i="4" s="1"/>
  <c r="Q47" i="3"/>
  <c r="C6" i="4" s="1"/>
  <c r="Q24" i="3"/>
  <c r="Q22" i="3"/>
  <c r="Q66" i="3"/>
  <c r="Q51" i="3"/>
  <c r="C10" i="4" s="1"/>
  <c r="E10" i="4" s="1"/>
  <c r="Q7" i="3"/>
  <c r="Q56" i="3"/>
  <c r="C15" i="4" s="1"/>
  <c r="Q5" i="3"/>
  <c r="Q49" i="3"/>
  <c r="C8" i="4" s="1"/>
  <c r="Q15" i="3"/>
  <c r="Q13" i="3"/>
  <c r="Q64" i="3"/>
  <c r="Q62" i="3"/>
  <c r="Q21" i="3"/>
  <c r="Q10" i="3"/>
  <c r="Q14" i="3"/>
  <c r="Q9" i="3"/>
  <c r="Q4" i="3"/>
  <c r="Q12" i="3"/>
  <c r="Q8" i="3"/>
  <c r="Q6" i="3"/>
  <c r="Q3" i="3"/>
  <c r="Q33" i="3"/>
  <c r="Q46" i="3"/>
  <c r="C5" i="4" s="1"/>
  <c r="Q18" i="3"/>
  <c r="Q45" i="3"/>
  <c r="C4" i="4" s="1"/>
  <c r="O23" i="3"/>
  <c r="Q23" i="3" s="1"/>
  <c r="J72" i="3"/>
  <c r="G14" i="3"/>
  <c r="Q44" i="3"/>
  <c r="C3" i="4" s="1"/>
  <c r="Q55" i="3"/>
  <c r="C14" i="4" s="1"/>
  <c r="Q59" i="3"/>
  <c r="C18" i="4" s="1"/>
  <c r="Q61" i="3"/>
  <c r="Q65" i="3"/>
  <c r="J176" i="3"/>
  <c r="Q60" i="3"/>
  <c r="C19" i="4" s="1"/>
  <c r="Q28" i="3"/>
  <c r="J249" i="3"/>
  <c r="J338" i="3"/>
  <c r="B14" i="2"/>
  <c r="B13" i="2" s="1"/>
  <c r="P29" i="3"/>
  <c r="J186" i="3"/>
  <c r="J232" i="3"/>
  <c r="P57" i="3"/>
  <c r="B16" i="4" s="1"/>
  <c r="J314" i="3"/>
  <c r="Q19" i="3"/>
  <c r="O58" i="3"/>
  <c r="Q58" i="3" s="1"/>
  <c r="C17" i="4" s="1"/>
  <c r="J238" i="3"/>
  <c r="Q36" i="3"/>
  <c r="Q40" i="3"/>
  <c r="Q54" i="3"/>
  <c r="C13" i="4" s="1"/>
  <c r="Q17" i="3"/>
  <c r="Q53" i="3"/>
  <c r="C12" i="4" s="1"/>
  <c r="E13" i="4" s="1"/>
  <c r="J85" i="3"/>
  <c r="J151" i="3"/>
  <c r="P47" i="3"/>
  <c r="B6" i="4" s="1"/>
  <c r="J302" i="3"/>
  <c r="Q30" i="3"/>
  <c r="Q35" i="3"/>
  <c r="Q38" i="3"/>
  <c r="G15" i="3"/>
  <c r="Q43" i="3"/>
  <c r="C2" i="4" s="1"/>
  <c r="J29" i="3"/>
  <c r="J48" i="3"/>
  <c r="O48" i="3"/>
  <c r="Q48" i="3" s="1"/>
  <c r="C7" i="4" s="1"/>
  <c r="J156" i="3"/>
  <c r="J205" i="3"/>
  <c r="Q34" i="3"/>
  <c r="Q39" i="3"/>
  <c r="P50" i="3"/>
  <c r="B9" i="4" s="1"/>
  <c r="L4" i="4" l="1"/>
  <c r="F6" i="5" s="1"/>
  <c r="J7" i="4"/>
  <c r="F5" i="5" s="1"/>
  <c r="J139" i="1"/>
  <c r="P7" i="1"/>
  <c r="J92" i="1"/>
  <c r="P33" i="1"/>
  <c r="B21" i="4" s="1"/>
  <c r="J18" i="1"/>
  <c r="P3" i="1"/>
  <c r="D10" i="4"/>
  <c r="I7" i="4" s="1"/>
  <c r="E5" i="5" s="1"/>
  <c r="P26" i="1"/>
  <c r="J231" i="1"/>
  <c r="Q16" i="1"/>
  <c r="J241" i="1"/>
  <c r="P11" i="1"/>
  <c r="Q24" i="1"/>
  <c r="Q47" i="1"/>
  <c r="C35" i="4" s="1"/>
  <c r="O2" i="1"/>
  <c r="Q9" i="1" s="1"/>
  <c r="Q3" i="1"/>
  <c r="J161" i="1"/>
  <c r="P29" i="1"/>
  <c r="J176" i="1"/>
  <c r="P43" i="1"/>
  <c r="B31" i="4" s="1"/>
  <c r="Q11" i="1"/>
  <c r="Q43" i="1"/>
  <c r="C31" i="4" s="1"/>
  <c r="J50" i="1"/>
  <c r="P18" i="1"/>
  <c r="H92" i="2"/>
  <c r="O33" i="2" s="1"/>
  <c r="H61" i="2"/>
  <c r="O6" i="2" s="1"/>
  <c r="H215" i="2"/>
  <c r="O10" i="2" s="1"/>
  <c r="I103" i="2"/>
  <c r="I171" i="2"/>
  <c r="H97" i="2"/>
  <c r="O34" i="2" s="1"/>
  <c r="H198" i="2"/>
  <c r="O48" i="2" s="1"/>
  <c r="H187" i="2"/>
  <c r="O46" i="2" s="1"/>
  <c r="H177" i="2"/>
  <c r="O44" i="2" s="1"/>
  <c r="H161" i="2"/>
  <c r="O41" i="2" s="1"/>
  <c r="H130" i="2"/>
  <c r="O40" i="2" s="1"/>
  <c r="H114" i="2"/>
  <c r="O37" i="2" s="1"/>
  <c r="H109" i="2"/>
  <c r="O36" i="2" s="1"/>
  <c r="I119" i="2"/>
  <c r="I187" i="2"/>
  <c r="H231" i="2"/>
  <c r="O30" i="2" s="1"/>
  <c r="H220" i="2"/>
  <c r="O22" i="2" s="1"/>
  <c r="H18" i="2"/>
  <c r="O3" i="2" s="1"/>
  <c r="H135" i="2"/>
  <c r="O7" i="2" s="1"/>
  <c r="H236" i="2"/>
  <c r="O11" i="2" s="1"/>
  <c r="I92" i="2"/>
  <c r="I161" i="2"/>
  <c r="I204" i="2"/>
  <c r="H150" i="2"/>
  <c r="O25" i="2" s="1"/>
  <c r="I87" i="2"/>
  <c r="I109" i="2"/>
  <c r="I177" i="2"/>
  <c r="H81" i="2"/>
  <c r="O28" i="2" s="1"/>
  <c r="H71" i="2"/>
  <c r="O20" i="2" s="1"/>
  <c r="H23" i="2"/>
  <c r="O4" i="2" s="1"/>
  <c r="H140" i="2"/>
  <c r="O8" i="2" s="1"/>
  <c r="H241" i="2"/>
  <c r="O12" i="2" s="1"/>
  <c r="I124" i="2"/>
  <c r="I192" i="2"/>
  <c r="H204" i="2"/>
  <c r="O49" i="2" s="1"/>
  <c r="H192" i="2"/>
  <c r="O47" i="2" s="1"/>
  <c r="H182" i="2"/>
  <c r="O45" i="2" s="1"/>
  <c r="H166" i="2"/>
  <c r="O42" i="2" s="1"/>
  <c r="H171" i="2"/>
  <c r="O43" i="2" s="1"/>
  <c r="H124" i="2"/>
  <c r="O39" i="2" s="1"/>
  <c r="H119" i="2"/>
  <c r="O38" i="2" s="1"/>
  <c r="H103" i="2"/>
  <c r="O35" i="2" s="1"/>
  <c r="I97" i="2"/>
  <c r="I166" i="2"/>
  <c r="H56" i="2"/>
  <c r="O5" i="2" s="1"/>
  <c r="H209" i="2"/>
  <c r="O9" i="2" s="1"/>
  <c r="H87" i="2"/>
  <c r="O32" i="2" s="1"/>
  <c r="I114" i="2"/>
  <c r="I182" i="2"/>
  <c r="H155" i="2"/>
  <c r="O29" i="2" s="1"/>
  <c r="H145" i="2"/>
  <c r="O21" i="2" s="1"/>
  <c r="I130" i="2"/>
  <c r="I198" i="2"/>
  <c r="I150" i="2"/>
  <c r="H66" i="2"/>
  <c r="I145" i="2"/>
  <c r="I236" i="2"/>
  <c r="I215" i="2"/>
  <c r="I81" i="2"/>
  <c r="I33" i="2"/>
  <c r="I61" i="2"/>
  <c r="H33" i="2"/>
  <c r="O15" i="2" s="1"/>
  <c r="I28" i="2"/>
  <c r="I231" i="2"/>
  <c r="I209" i="2"/>
  <c r="I76" i="2"/>
  <c r="H28" i="2"/>
  <c r="O14" i="2" s="1"/>
  <c r="H76" i="2"/>
  <c r="O24" i="2" s="1"/>
  <c r="I140" i="2"/>
  <c r="I56" i="2"/>
  <c r="I38" i="2"/>
  <c r="H225" i="2"/>
  <c r="O26" i="2" s="1"/>
  <c r="I225" i="2"/>
  <c r="I71" i="2"/>
  <c r="I44" i="2"/>
  <c r="H38" i="2"/>
  <c r="O16" i="2" s="1"/>
  <c r="I23" i="2"/>
  <c r="I18" i="2"/>
  <c r="I155" i="2"/>
  <c r="I135" i="2"/>
  <c r="I50" i="2"/>
  <c r="H44" i="2"/>
  <c r="O17" i="2" s="1"/>
  <c r="I241" i="2"/>
  <c r="I220" i="2"/>
  <c r="I66" i="2"/>
  <c r="J66" i="2" s="1"/>
  <c r="H50" i="2"/>
  <c r="O18" i="2" s="1"/>
  <c r="D19" i="4"/>
  <c r="K7" i="4" s="1"/>
  <c r="E9" i="5" s="1"/>
  <c r="E19" i="4"/>
  <c r="D13" i="4"/>
  <c r="K4" i="4" s="1"/>
  <c r="E6" i="5" s="1"/>
  <c r="J215" i="1"/>
  <c r="P9" i="1"/>
  <c r="J205" i="1"/>
  <c r="P48" i="1"/>
  <c r="B36" i="4" s="1"/>
  <c r="Q41" i="1"/>
  <c r="C29" i="4" s="1"/>
  <c r="P12" i="1"/>
  <c r="J246" i="1"/>
  <c r="Q26" i="1"/>
  <c r="Q18" i="1"/>
  <c r="J87" i="1"/>
  <c r="P32" i="1"/>
  <c r="B20" i="4" s="1"/>
  <c r="Q14" i="1"/>
  <c r="Q25" i="1"/>
  <c r="Q6" i="1"/>
  <c r="P36" i="1"/>
  <c r="B24" i="4" s="1"/>
  <c r="J109" i="1"/>
  <c r="Q45" i="1"/>
  <c r="C33" i="4" s="1"/>
  <c r="Q36" i="1"/>
  <c r="C24" i="4" s="1"/>
  <c r="J40" i="1"/>
  <c r="P16" i="1"/>
  <c r="D8" i="4"/>
  <c r="I6" i="4" s="1"/>
  <c r="E4" i="5" s="1"/>
  <c r="E8" i="4"/>
  <c r="J145" i="1"/>
  <c r="P8" i="1"/>
  <c r="J236" i="1"/>
  <c r="P30" i="1"/>
  <c r="D15" i="4"/>
  <c r="K5" i="4" s="1"/>
  <c r="E7" i="5" s="1"/>
  <c r="E15" i="4"/>
  <c r="J29" i="1"/>
  <c r="P14" i="1"/>
  <c r="P46" i="1"/>
  <c r="B34" i="4" s="1"/>
  <c r="J193" i="1"/>
  <c r="P28" i="1"/>
  <c r="J82" i="1"/>
  <c r="Q5" i="1"/>
  <c r="J98" i="1"/>
  <c r="P34" i="1"/>
  <c r="B22" i="4" s="1"/>
  <c r="Q32" i="1"/>
  <c r="C20" i="4" s="1"/>
  <c r="Q35" i="1"/>
  <c r="C23" i="4" s="1"/>
  <c r="J71" i="1"/>
  <c r="P20" i="1"/>
  <c r="Q12" i="1"/>
  <c r="Q28" i="1"/>
  <c r="P24" i="1"/>
  <c r="J77" i="1"/>
  <c r="Q48" i="1"/>
  <c r="C36" i="4" s="1"/>
  <c r="Q39" i="1"/>
  <c r="C27" i="4" s="1"/>
  <c r="J210" i="1"/>
  <c r="P49" i="1"/>
  <c r="B37" i="4" s="1"/>
  <c r="J220" i="1"/>
  <c r="P10" i="1"/>
  <c r="P37" i="1"/>
  <c r="B25" i="4" s="1"/>
  <c r="J115" i="1"/>
  <c r="Q46" i="1"/>
  <c r="C34" i="4" s="1"/>
  <c r="P22" i="1"/>
  <c r="J225" i="1"/>
  <c r="D4" i="4"/>
  <c r="I4" i="4" s="1"/>
  <c r="E2" i="5" s="1"/>
  <c r="E4" i="4"/>
  <c r="D6" i="4"/>
  <c r="I5" i="4" s="1"/>
  <c r="E3" i="5" s="1"/>
  <c r="E6" i="4"/>
  <c r="D17" i="4"/>
  <c r="K6" i="4" s="1"/>
  <c r="E8" i="5" s="1"/>
  <c r="E17" i="4"/>
  <c r="J56" i="1"/>
  <c r="P5" i="1"/>
  <c r="P15" i="1"/>
  <c r="J35" i="1"/>
  <c r="Q49" i="1"/>
  <c r="C37" i="4" s="1"/>
  <c r="Q34" i="1"/>
  <c r="C22" i="4" s="1"/>
  <c r="P4" i="1"/>
  <c r="J23" i="1"/>
  <c r="Q37" i="1"/>
  <c r="C25" i="4" s="1"/>
  <c r="Q40" i="1"/>
  <c r="C28" i="4" s="1"/>
  <c r="J133" i="1"/>
  <c r="P40" i="1"/>
  <c r="B28" i="4" s="1"/>
  <c r="J103" i="1"/>
  <c r="P35" i="1"/>
  <c r="B23" i="4" s="1"/>
  <c r="Q22" i="1"/>
  <c r="Q21" i="1"/>
  <c r="S28" i="3"/>
  <c r="R28" i="3"/>
  <c r="Q29" i="1"/>
  <c r="R33" i="3"/>
  <c r="S33" i="3"/>
  <c r="T33" i="3" s="1"/>
  <c r="Q33" i="1"/>
  <c r="C21" i="4" s="1"/>
  <c r="P17" i="1"/>
  <c r="J45" i="1"/>
  <c r="Q20" i="1"/>
  <c r="P39" i="1"/>
  <c r="B27" i="4" s="1"/>
  <c r="J127" i="1"/>
  <c r="Q15" i="1"/>
  <c r="J150" i="1"/>
  <c r="P21" i="1"/>
  <c r="Q42" i="1"/>
  <c r="C30" i="4" s="1"/>
  <c r="J156" i="1"/>
  <c r="P25" i="1"/>
  <c r="Q38" i="1"/>
  <c r="C26" i="4" s="1"/>
  <c r="Q30" i="1"/>
  <c r="S38" i="3"/>
  <c r="R38" i="3"/>
  <c r="J121" i="1"/>
  <c r="P38" i="1"/>
  <c r="B26" i="4" s="1"/>
  <c r="P6" i="1"/>
  <c r="J61" i="1"/>
  <c r="Q8" i="1"/>
  <c r="P41" i="1"/>
  <c r="B29" i="4" s="1"/>
  <c r="J166" i="1"/>
  <c r="Q17" i="1"/>
  <c r="P44" i="1"/>
  <c r="B32" i="4" s="1"/>
  <c r="J181" i="1"/>
  <c r="P47" i="1"/>
  <c r="B35" i="4" s="1"/>
  <c r="J199" i="1"/>
  <c r="J171" i="1"/>
  <c r="P42" i="1"/>
  <c r="B30" i="4" s="1"/>
  <c r="J187" i="1"/>
  <c r="P45" i="1"/>
  <c r="B33" i="4" s="1"/>
  <c r="Q7" i="1"/>
  <c r="Q10" i="1"/>
  <c r="P24" i="2" l="1"/>
  <c r="J76" i="2"/>
  <c r="P36" i="2"/>
  <c r="B42" i="4" s="1"/>
  <c r="J109" i="2"/>
  <c r="O2" i="2"/>
  <c r="Q6" i="2" s="1"/>
  <c r="Q3" i="2"/>
  <c r="Q41" i="2"/>
  <c r="C47" i="4" s="1"/>
  <c r="P20" i="2"/>
  <c r="J71" i="2"/>
  <c r="J215" i="2"/>
  <c r="P10" i="2"/>
  <c r="J50" i="2"/>
  <c r="P18" i="2"/>
  <c r="J225" i="2"/>
  <c r="P26" i="2"/>
  <c r="P9" i="2"/>
  <c r="J209" i="2"/>
  <c r="J236" i="2"/>
  <c r="P11" i="2"/>
  <c r="P45" i="2"/>
  <c r="B51" i="4" s="1"/>
  <c r="J182" i="2"/>
  <c r="Q38" i="2"/>
  <c r="C44" i="4" s="1"/>
  <c r="P39" i="2"/>
  <c r="B45" i="4" s="1"/>
  <c r="J124" i="2"/>
  <c r="P32" i="2"/>
  <c r="B38" i="4" s="1"/>
  <c r="J87" i="2"/>
  <c r="Q44" i="2"/>
  <c r="C50" i="4" s="1"/>
  <c r="Q33" i="2"/>
  <c r="C39" i="4" s="1"/>
  <c r="Q17" i="2"/>
  <c r="T28" i="3"/>
  <c r="E26" i="4"/>
  <c r="D26" i="4"/>
  <c r="M6" i="4" s="1"/>
  <c r="E12" i="5" s="1"/>
  <c r="D28" i="4"/>
  <c r="M7" i="4" s="1"/>
  <c r="E13" i="5" s="1"/>
  <c r="E28" i="4"/>
  <c r="E24" i="4"/>
  <c r="D24" i="4"/>
  <c r="M5" i="4" s="1"/>
  <c r="E11" i="5" s="1"/>
  <c r="L7" i="4"/>
  <c r="F9" i="5" s="1"/>
  <c r="F19" i="4"/>
  <c r="P7" i="2"/>
  <c r="J135" i="2"/>
  <c r="J231" i="2"/>
  <c r="P30" i="2"/>
  <c r="P21" i="2"/>
  <c r="J145" i="2"/>
  <c r="P37" i="2"/>
  <c r="B43" i="4" s="1"/>
  <c r="J114" i="2"/>
  <c r="Q25" i="2"/>
  <c r="Q30" i="2"/>
  <c r="Q46" i="2"/>
  <c r="C52" i="4" s="1"/>
  <c r="P47" i="2"/>
  <c r="B53" i="4" s="1"/>
  <c r="J192" i="2"/>
  <c r="S20" i="1"/>
  <c r="R20" i="1"/>
  <c r="F17" i="4"/>
  <c r="L6" i="4"/>
  <c r="F8" i="5" s="1"/>
  <c r="E35" i="4"/>
  <c r="D35" i="4"/>
  <c r="O6" i="4" s="1"/>
  <c r="E16" i="5" s="1"/>
  <c r="E37" i="4"/>
  <c r="D37" i="4"/>
  <c r="O7" i="4" s="1"/>
  <c r="E17" i="5" s="1"/>
  <c r="E22" i="4"/>
  <c r="D22" i="4"/>
  <c r="M4" i="4" s="1"/>
  <c r="E10" i="5" s="1"/>
  <c r="J6" i="4"/>
  <c r="F4" i="5" s="1"/>
  <c r="F8" i="4"/>
  <c r="P29" i="2"/>
  <c r="J155" i="2"/>
  <c r="J38" i="2"/>
  <c r="P16" i="2"/>
  <c r="J28" i="2"/>
  <c r="P14" i="2"/>
  <c r="Q43" i="2"/>
  <c r="C49" i="4" s="1"/>
  <c r="Q8" i="2"/>
  <c r="P49" i="2"/>
  <c r="B55" i="4" s="1"/>
  <c r="J204" i="2"/>
  <c r="P46" i="2"/>
  <c r="B52" i="4" s="1"/>
  <c r="J187" i="2"/>
  <c r="Q4" i="1"/>
  <c r="Q44" i="1"/>
  <c r="C32" i="4" s="1"/>
  <c r="Q18" i="2"/>
  <c r="P3" i="2"/>
  <c r="J18" i="2"/>
  <c r="J56" i="2"/>
  <c r="P5" i="2"/>
  <c r="P25" i="2"/>
  <c r="J150" i="2"/>
  <c r="Q9" i="2"/>
  <c r="Q42" i="2"/>
  <c r="C48" i="4" s="1"/>
  <c r="P41" i="2"/>
  <c r="B47" i="4" s="1"/>
  <c r="J161" i="2"/>
  <c r="P38" i="2"/>
  <c r="B44" i="4" s="1"/>
  <c r="J119" i="2"/>
  <c r="Q34" i="2"/>
  <c r="C40" i="4" s="1"/>
  <c r="F10" i="4"/>
  <c r="L5" i="4"/>
  <c r="F7" i="5" s="1"/>
  <c r="F15" i="4"/>
  <c r="P4" i="2"/>
  <c r="J23" i="2"/>
  <c r="P6" i="2"/>
  <c r="J61" i="2"/>
  <c r="Q5" i="2"/>
  <c r="Q20" i="2"/>
  <c r="P33" i="2"/>
  <c r="B39" i="4" s="1"/>
  <c r="J92" i="2"/>
  <c r="P43" i="2"/>
  <c r="B49" i="4" s="1"/>
  <c r="J171" i="2"/>
  <c r="S24" i="1"/>
  <c r="R24" i="1"/>
  <c r="E31" i="4"/>
  <c r="D31" i="4"/>
  <c r="O4" i="4" s="1"/>
  <c r="E14" i="5" s="1"/>
  <c r="S28" i="1"/>
  <c r="R28" i="1"/>
  <c r="J220" i="2"/>
  <c r="P22" i="2"/>
  <c r="Q24" i="2"/>
  <c r="J33" i="2"/>
  <c r="P15" i="2"/>
  <c r="P42" i="2"/>
  <c r="B48" i="4" s="1"/>
  <c r="J166" i="2"/>
  <c r="Q37" i="2"/>
  <c r="C43" i="4" s="1"/>
  <c r="P35" i="2"/>
  <c r="B41" i="4" s="1"/>
  <c r="J103" i="2"/>
  <c r="J5" i="4"/>
  <c r="F3" i="5" s="1"/>
  <c r="F6" i="4"/>
  <c r="P8" i="2"/>
  <c r="J140" i="2"/>
  <c r="P48" i="2"/>
  <c r="B54" i="4" s="1"/>
  <c r="J198" i="2"/>
  <c r="Q16" i="2"/>
  <c r="P40" i="2"/>
  <c r="B46" i="4" s="1"/>
  <c r="J130" i="2"/>
  <c r="T38" i="3"/>
  <c r="J4" i="4"/>
  <c r="F2" i="5" s="1"/>
  <c r="F4" i="4"/>
  <c r="J241" i="2"/>
  <c r="P12" i="2"/>
  <c r="P17" i="2"/>
  <c r="J44" i="2"/>
  <c r="J81" i="2"/>
  <c r="P28" i="2"/>
  <c r="P34" i="2"/>
  <c r="B40" i="4" s="1"/>
  <c r="J97" i="2"/>
  <c r="Q49" i="2"/>
  <c r="C55" i="4" s="1"/>
  <c r="P44" i="2"/>
  <c r="B50" i="4" s="1"/>
  <c r="J177" i="2"/>
  <c r="F13" i="4"/>
  <c r="R20" i="2" l="1"/>
  <c r="D44" i="4"/>
  <c r="Q6" i="4" s="1"/>
  <c r="E20" i="5" s="1"/>
  <c r="E44" i="4"/>
  <c r="R24" i="2"/>
  <c r="D51" i="4"/>
  <c r="S5" i="4" s="1"/>
  <c r="E23" i="5" s="1"/>
  <c r="E51" i="4"/>
  <c r="Q11" i="2"/>
  <c r="Q21" i="2"/>
  <c r="S20" i="2" s="1"/>
  <c r="T20" i="2" s="1"/>
  <c r="D49" i="4"/>
  <c r="S4" i="4" s="1"/>
  <c r="E22" i="5" s="1"/>
  <c r="E49" i="4"/>
  <c r="N5" i="4"/>
  <c r="F11" i="5" s="1"/>
  <c r="F24" i="4"/>
  <c r="E33" i="4"/>
  <c r="D33" i="4"/>
  <c r="O5" i="4" s="1"/>
  <c r="E15" i="5" s="1"/>
  <c r="T24" i="1"/>
  <c r="Q32" i="2"/>
  <c r="C38" i="4" s="1"/>
  <c r="Q12" i="2"/>
  <c r="Q26" i="2"/>
  <c r="S24" i="2" s="1"/>
  <c r="T24" i="2" s="1"/>
  <c r="Q22" i="2"/>
  <c r="Q48" i="2"/>
  <c r="C54" i="4" s="1"/>
  <c r="Q40" i="2"/>
  <c r="C46" i="4" s="1"/>
  <c r="Q47" i="2"/>
  <c r="C53" i="4" s="1"/>
  <c r="D53" i="4" s="1"/>
  <c r="S6" i="4" s="1"/>
  <c r="E24" i="5" s="1"/>
  <c r="F22" i="4"/>
  <c r="N4" i="4"/>
  <c r="F10" i="5" s="1"/>
  <c r="T20" i="1"/>
  <c r="N6" i="4"/>
  <c r="F12" i="5" s="1"/>
  <c r="F26" i="4"/>
  <c r="Q29" i="2"/>
  <c r="P4" i="4"/>
  <c r="F14" i="5" s="1"/>
  <c r="F31" i="4"/>
  <c r="P6" i="4"/>
  <c r="F16" i="5" s="1"/>
  <c r="F35" i="4"/>
  <c r="E40" i="4"/>
  <c r="D40" i="4"/>
  <c r="Q4" i="4" s="1"/>
  <c r="E18" i="5" s="1"/>
  <c r="F28" i="4"/>
  <c r="N7" i="4"/>
  <c r="F13" i="5" s="1"/>
  <c r="Q10" i="2"/>
  <c r="Q28" i="2"/>
  <c r="Q15" i="2"/>
  <c r="Q39" i="2"/>
  <c r="C45" i="4" s="1"/>
  <c r="Q7" i="2"/>
  <c r="T28" i="1"/>
  <c r="Q36" i="2"/>
  <c r="C42" i="4" s="1"/>
  <c r="Q14" i="2"/>
  <c r="Q45" i="2"/>
  <c r="C51" i="4" s="1"/>
  <c r="Q4" i="2"/>
  <c r="F37" i="4"/>
  <c r="P7" i="4"/>
  <c r="F17" i="5" s="1"/>
  <c r="Q35" i="2"/>
  <c r="C41" i="4" s="1"/>
  <c r="T5" i="4" l="1"/>
  <c r="F23" i="5" s="1"/>
  <c r="F51" i="4"/>
  <c r="D55" i="4"/>
  <c r="S7" i="4" s="1"/>
  <c r="E25" i="5" s="1"/>
  <c r="E55" i="4"/>
  <c r="D42" i="4"/>
  <c r="Q5" i="4" s="1"/>
  <c r="E19" i="5" s="1"/>
  <c r="E42" i="4"/>
  <c r="S28" i="2"/>
  <c r="R28" i="2"/>
  <c r="E53" i="4"/>
  <c r="P5" i="4"/>
  <c r="F15" i="5" s="1"/>
  <c r="F33" i="4"/>
  <c r="T4" i="4"/>
  <c r="F22" i="5" s="1"/>
  <c r="F49" i="4"/>
  <c r="F44" i="4"/>
  <c r="R6" i="4"/>
  <c r="F20" i="5" s="1"/>
  <c r="R4" i="4"/>
  <c r="F18" i="5" s="1"/>
  <c r="F40" i="4"/>
  <c r="D46" i="4"/>
  <c r="Q7" i="4" s="1"/>
  <c r="E21" i="5" s="1"/>
  <c r="E46" i="4"/>
  <c r="R5" i="4" l="1"/>
  <c r="F19" i="5" s="1"/>
  <c r="F42" i="4"/>
  <c r="T28" i="2"/>
  <c r="F55" i="4"/>
  <c r="T7" i="4"/>
  <c r="F25" i="5" s="1"/>
  <c r="R7" i="4"/>
  <c r="F21" i="5" s="1"/>
  <c r="F46" i="4"/>
  <c r="T6" i="4"/>
  <c r="F24" i="5" s="1"/>
  <c r="F53" i="4"/>
</calcChain>
</file>

<file path=xl/sharedStrings.xml><?xml version="1.0" encoding="utf-8"?>
<sst xmlns="http://schemas.openxmlformats.org/spreadsheetml/2006/main" count="1112" uniqueCount="152">
  <si>
    <t>Date/Time</t>
  </si>
  <si>
    <t>References</t>
  </si>
  <si>
    <t>Blank Correction</t>
  </si>
  <si>
    <t>Sample Name</t>
  </si>
  <si>
    <t>Vial</t>
  </si>
  <si>
    <t>Inj. No.</t>
  </si>
  <si>
    <t>Area</t>
  </si>
  <si>
    <t>Excluded</t>
  </si>
  <si>
    <t>System</t>
  </si>
  <si>
    <t>La Fawnduh</t>
  </si>
  <si>
    <t>Catalyst</t>
  </si>
  <si>
    <t>Inj. Vol. (µl)</t>
  </si>
  <si>
    <t>Filter</t>
  </si>
  <si>
    <t>Analyst</t>
  </si>
  <si>
    <t>Halide Scr.</t>
  </si>
  <si>
    <t>Comments</t>
  </si>
  <si>
    <t>MgCl2</t>
  </si>
  <si>
    <t>Column #</t>
  </si>
  <si>
    <t>Stds</t>
  </si>
  <si>
    <t>Historical</t>
  </si>
  <si>
    <t>Standard Slope</t>
  </si>
  <si>
    <t>Adjust</t>
  </si>
  <si>
    <t>Flow Rate (ml/min)</t>
  </si>
  <si>
    <t>Actual</t>
  </si>
  <si>
    <t>Slope Intercept</t>
  </si>
  <si>
    <t>Furnace (ºC)</t>
  </si>
  <si>
    <t>Sample ID</t>
  </si>
  <si>
    <t>Ave</t>
  </si>
  <si>
    <t>Sd</t>
  </si>
  <si>
    <t>CV</t>
  </si>
  <si>
    <t>B01</t>
  </si>
  <si>
    <t>Untitled</t>
  </si>
  <si>
    <t>C01</t>
  </si>
  <si>
    <t>Nano 4/18/19</t>
  </si>
  <si>
    <t>C0</t>
  </si>
  <si>
    <t>C02</t>
  </si>
  <si>
    <t>C6</t>
  </si>
  <si>
    <t>C11</t>
  </si>
  <si>
    <t>C15</t>
  </si>
  <si>
    <t>C03</t>
  </si>
  <si>
    <t>D0</t>
  </si>
  <si>
    <t>D6</t>
  </si>
  <si>
    <t>C04</t>
  </si>
  <si>
    <t>D11</t>
  </si>
  <si>
    <t>D15</t>
  </si>
  <si>
    <t>C05</t>
  </si>
  <si>
    <t>Z01</t>
  </si>
  <si>
    <t>SW</t>
  </si>
  <si>
    <t>D01</t>
  </si>
  <si>
    <t>CRW 05-18 SUR</t>
  </si>
  <si>
    <t>E01</t>
  </si>
  <si>
    <t>CRW 11-18 MID</t>
  </si>
  <si>
    <t>F01</t>
  </si>
  <si>
    <t>CRW 05-18 DEEP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</si>
  <si>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</si>
  <si>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</si>
  <si>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</si>
  <si>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</si>
  <si>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</si>
  <si>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</si>
  <si>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</si>
  <si>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</si>
  <si>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</si>
  <si>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B02</t>
  </si>
  <si>
    <t>D02</t>
  </si>
  <si>
    <t>E02</t>
  </si>
  <si>
    <t>F02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</si>
  <si>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</si>
  <si>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</si>
  <si>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</si>
  <si>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</si>
  <si>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</si>
  <si>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</si>
  <si>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</si>
  <si>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</si>
  <si>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</si>
  <si>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B03</t>
  </si>
  <si>
    <t>D03</t>
  </si>
  <si>
    <t>E03</t>
  </si>
  <si>
    <t>F03</t>
  </si>
  <si>
    <t>B04</t>
  </si>
  <si>
    <t>Date of Creation</t>
  </si>
  <si>
    <t>System A NPOC</t>
  </si>
  <si>
    <t>Nano</t>
  </si>
  <si>
    <t>E0</t>
  </si>
  <si>
    <t>25 4/18/19</t>
  </si>
  <si>
    <t>E6</t>
  </si>
  <si>
    <t>E11</t>
  </si>
  <si>
    <t>E15</t>
  </si>
  <si>
    <t>F0</t>
  </si>
  <si>
    <t>F6</t>
  </si>
  <si>
    <t>F11</t>
  </si>
  <si>
    <t>F15</t>
  </si>
  <si>
    <t>CRW 05/2018 SUR</t>
  </si>
  <si>
    <t>CRW 11/2018 MID</t>
  </si>
  <si>
    <t>CRW 05/2018 Deep</t>
  </si>
  <si>
    <t>B05</t>
  </si>
  <si>
    <t>System C NPOC</t>
  </si>
  <si>
    <t>Nano 4/10/19</t>
  </si>
  <si>
    <t>A0</t>
  </si>
  <si>
    <t>A6</t>
  </si>
  <si>
    <t>A11</t>
  </si>
  <si>
    <t>A15</t>
  </si>
  <si>
    <t>B0</t>
  </si>
  <si>
    <t>B6</t>
  </si>
  <si>
    <t>B11</t>
  </si>
  <si>
    <t>B15</t>
  </si>
  <si>
    <t>C06</t>
  </si>
  <si>
    <t>C07</t>
  </si>
  <si>
    <t>C08</t>
  </si>
  <si>
    <t>C09</t>
  </si>
  <si>
    <t>C10</t>
  </si>
  <si>
    <t>X19</t>
  </si>
  <si>
    <t>SL 27</t>
  </si>
  <si>
    <t>X20</t>
  </si>
  <si>
    <t>X21</t>
  </si>
  <si>
    <t>X22</t>
  </si>
  <si>
    <t>X23</t>
  </si>
  <si>
    <t>X24</t>
  </si>
  <si>
    <t>D04</t>
  </si>
  <si>
    <t>E04</t>
  </si>
  <si>
    <t>F04</t>
  </si>
  <si>
    <t>B06</t>
  </si>
  <si>
    <t>CCMP 12C TW Exudate Before PPL 4/15/19</t>
  </si>
  <si>
    <t>12C TW Exudate PPL 1 4/17/19</t>
  </si>
  <si>
    <t>12C TW Exudate PPL 2 4/17/19</t>
  </si>
  <si>
    <t>12C TW Lysate 1 4/17/19</t>
  </si>
  <si>
    <t>12C TW Lysate 2 4/17/19</t>
  </si>
  <si>
    <t>Nano 4/17/19</t>
  </si>
  <si>
    <t>New Slope</t>
  </si>
  <si>
    <t>New Intercept</t>
  </si>
  <si>
    <t>µMC</t>
  </si>
  <si>
    <t>SD</t>
  </si>
  <si>
    <t>A</t>
  </si>
  <si>
    <t>B</t>
  </si>
  <si>
    <t>C</t>
  </si>
  <si>
    <t>D</t>
  </si>
  <si>
    <t>E</t>
  </si>
  <si>
    <t>F</t>
  </si>
  <si>
    <t>Control</t>
  </si>
  <si>
    <t>Mud Leachate</t>
  </si>
  <si>
    <t>UV-Mud Leachate</t>
  </si>
  <si>
    <t>Timepoint</t>
  </si>
  <si>
    <t>Treatment</t>
  </si>
  <si>
    <t>Bottle</t>
  </si>
  <si>
    <t>Datetime</t>
  </si>
  <si>
    <t>2019-03-04T15:15</t>
  </si>
  <si>
    <t>2019-03-10T17:00</t>
  </si>
  <si>
    <t>2019-03-15T17:00</t>
  </si>
  <si>
    <t>2019-03-19T17:00</t>
  </si>
  <si>
    <t>doc</t>
  </si>
  <si>
    <t>sd_doc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</si>
</sst>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4" borderId="0" xfId="0" applyFill="1"/>
    <xf numFmtId="22" fontId="0" fillId="4" borderId="1" xfId="0" applyNumberFormat="1" applyFill="1" applyBorder="1"/>
    <xf numFmtId="0" fontId="0" fillId="4" borderId="1" xfId="0" applyFill="1" applyBorder="1"/>
    <xf numFmtId="22" fontId="0" fillId="4" borderId="0" xfId="0" applyNumberFormat="1" applyFill="1"/>
    <xf numFmtId="2" fontId="0" fillId="4" borderId="0" xfId="0" applyNumberFormat="1" applyFill="1"/>
    <xf numFmtId="2" fontId="0" fillId="0" borderId="0" xfId="0" applyNumberFormat="1"/>
    <xf numFmtId="164" fontId="0" fillId="4" borderId="0" xfId="0" applyNumberFormat="1" applyFill="1"/>
    <xf numFmtId="164" fontId="0" fillId="4" borderId="1" xfId="0" applyNumberFormat="1" applyFill="1" applyBorder="1"/>
    <xf numFmtId="2" fontId="1" fillId="2" borderId="0" xfId="1" applyNumberFormat="1"/>
    <xf numFmtId="165" fontId="1" fillId="2" borderId="1" xfId="1" applyNumberFormat="1" applyBorder="1"/>
    <xf numFmtId="165" fontId="1" fillId="2" borderId="0" xfId="1" applyNumberFormat="1"/>
    <xf numFmtId="2" fontId="3" fillId="0" borderId="0" xfId="0" applyNumberFormat="1" applyFont="1"/>
    <xf numFmtId="2" fontId="2" fillId="3" borderId="0" xfId="2" applyNumberFormat="1"/>
    <xf numFmtId="2" fontId="0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/>
    <xf numFmtId="164" fontId="1" fillId="2" borderId="0" xfId="1" applyNumberFormat="1"/>
    <xf numFmtId="2" fontId="5" fillId="0" borderId="0" xfId="0" applyNumberFormat="1" applyFont="1"/>
    <xf numFmtId="0" fontId="5" fillId="0" borderId="0" xfId="2" applyFont="1" applyFill="1"/>
    <xf numFmtId="164" fontId="1" fillId="2" borderId="1" xfId="1" applyNumberForma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166" fontId="0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tabSelected="1" workbookViewId="0">
      <selection activeCell="C7" sqref="C7"/>
    </sheetView>
  </sheetViews>
  <sheetFormatPr baseColWidth="10" defaultRowHeight="16" x14ac:dyDescent="0.2"/>
  <cols>
    <col min="1" max="1" width="15.6640625" style="25" bestFit="1" customWidth="1"/>
    <col min="2" max="4" width="10.83203125" style="25"/>
    <col min="5" max="5" width="11.6640625" style="25" bestFit="1" customWidth="1"/>
    <col min="6" max="6" width="11" style="25" bestFit="1" customWidth="1"/>
    <col min="7" max="16384" width="10.83203125" style="25"/>
  </cols>
  <sheetData>
    <row r="1" spans="1:6" x14ac:dyDescent="0.2">
      <c r="A1" s="25" t="s">
        <v>143</v>
      </c>
      <c r="B1" s="25" t="s">
        <v>144</v>
      </c>
      <c r="C1" s="25" t="s">
        <v>142</v>
      </c>
      <c r="D1" s="25" t="s">
        <v>145</v>
      </c>
      <c r="E1" s="25" t="s">
        <v>150</v>
      </c>
      <c r="F1" s="25" t="s">
        <v>151</v>
      </c>
    </row>
    <row r="2" spans="1:6" x14ac:dyDescent="0.2">
      <c r="A2" s="25" t="s">
        <v>139</v>
      </c>
      <c r="B2" s="25" t="s">
        <v>133</v>
      </c>
      <c r="C2" s="25">
        <f>combined!H4</f>
        <v>0</v>
      </c>
      <c r="D2" s="26" t="s">
        <v>146</v>
      </c>
      <c r="E2" s="27">
        <f>combined!I4</f>
        <v>139.75477091214799</v>
      </c>
      <c r="F2" s="27">
        <f>combined!J4</f>
        <v>0.94667301306395824</v>
      </c>
    </row>
    <row r="3" spans="1:6" x14ac:dyDescent="0.2">
      <c r="A3" s="25" t="s">
        <v>139</v>
      </c>
      <c r="B3" s="25" t="s">
        <v>133</v>
      </c>
      <c r="C3" s="25">
        <f>combined!H5</f>
        <v>6</v>
      </c>
      <c r="D3" s="26" t="s">
        <v>147</v>
      </c>
      <c r="E3" s="27">
        <f>combined!I5</f>
        <v>138.1973938629676</v>
      </c>
      <c r="F3" s="27">
        <f>combined!J5</f>
        <v>2.4149821761835688</v>
      </c>
    </row>
    <row r="4" spans="1:6" x14ac:dyDescent="0.2">
      <c r="A4" s="25" t="s">
        <v>139</v>
      </c>
      <c r="B4" s="25" t="s">
        <v>133</v>
      </c>
      <c r="C4" s="25">
        <f>combined!H6</f>
        <v>11</v>
      </c>
      <c r="D4" s="26" t="s">
        <v>148</v>
      </c>
      <c r="E4" s="27">
        <f>combined!I6</f>
        <v>138.45695670449768</v>
      </c>
      <c r="F4" s="27">
        <f>combined!J6</f>
        <v>1.5842283075764174</v>
      </c>
    </row>
    <row r="5" spans="1:6" x14ac:dyDescent="0.2">
      <c r="A5" s="25" t="s">
        <v>139</v>
      </c>
      <c r="B5" s="25" t="s">
        <v>133</v>
      </c>
      <c r="C5" s="25">
        <f>combined!H7</f>
        <v>15</v>
      </c>
      <c r="D5" s="26" t="s">
        <v>149</v>
      </c>
      <c r="E5" s="27">
        <f>combined!I7</f>
        <v>138.68919714165614</v>
      </c>
      <c r="F5" s="27">
        <f>combined!J7</f>
        <v>0.28979786114201778</v>
      </c>
    </row>
    <row r="6" spans="1:6" x14ac:dyDescent="0.2">
      <c r="A6" s="25" t="s">
        <v>139</v>
      </c>
      <c r="B6" s="25" t="s">
        <v>134</v>
      </c>
      <c r="C6" s="25">
        <v>0</v>
      </c>
      <c r="D6" s="26" t="s">
        <v>146</v>
      </c>
      <c r="E6" s="27">
        <f>combined!K4</f>
        <v>140.47881462799498</v>
      </c>
      <c r="F6" s="27">
        <f>combined!L4</f>
        <v>0.92291506852757854</v>
      </c>
    </row>
    <row r="7" spans="1:6" x14ac:dyDescent="0.2">
      <c r="A7" s="25" t="s">
        <v>139</v>
      </c>
      <c r="B7" s="25" t="s">
        <v>134</v>
      </c>
      <c r="C7" s="25">
        <v>6</v>
      </c>
      <c r="D7" s="26" t="s">
        <v>147</v>
      </c>
      <c r="E7" s="27">
        <f>combined!K5</f>
        <v>136.54438839848677</v>
      </c>
      <c r="F7" s="27">
        <f>combined!L5</f>
        <v>0.30911771855151915</v>
      </c>
    </row>
    <row r="8" spans="1:6" x14ac:dyDescent="0.2">
      <c r="A8" s="25" t="s">
        <v>139</v>
      </c>
      <c r="B8" s="25" t="s">
        <v>134</v>
      </c>
      <c r="C8" s="25">
        <v>11</v>
      </c>
      <c r="D8" s="26" t="s">
        <v>148</v>
      </c>
      <c r="E8" s="27">
        <f>combined!K6</f>
        <v>136.33947036569987</v>
      </c>
      <c r="F8" s="27">
        <f>combined!L6</f>
        <v>0.13523900186626825</v>
      </c>
    </row>
    <row r="9" spans="1:6" x14ac:dyDescent="0.2">
      <c r="A9" s="25" t="s">
        <v>139</v>
      </c>
      <c r="B9" s="25" t="s">
        <v>134</v>
      </c>
      <c r="C9" s="25">
        <v>15</v>
      </c>
      <c r="D9" s="26" t="s">
        <v>149</v>
      </c>
      <c r="E9" s="27">
        <f>combined!K7</f>
        <v>136.98154686843213</v>
      </c>
      <c r="F9" s="27">
        <f>combined!L7</f>
        <v>1.0046325852923619</v>
      </c>
    </row>
    <row r="10" spans="1:6" x14ac:dyDescent="0.2">
      <c r="A10" s="25" t="s">
        <v>140</v>
      </c>
      <c r="B10" s="25" t="s">
        <v>135</v>
      </c>
      <c r="C10" s="25">
        <v>0</v>
      </c>
      <c r="D10" s="26" t="s">
        <v>146</v>
      </c>
      <c r="E10" s="27">
        <f>combined!M4</f>
        <v>150.85805588403505</v>
      </c>
      <c r="F10" s="27">
        <f>combined!N4</f>
        <v>0.69601755241716734</v>
      </c>
    </row>
    <row r="11" spans="1:6" x14ac:dyDescent="0.2">
      <c r="A11" s="25" t="s">
        <v>140</v>
      </c>
      <c r="B11" s="25" t="s">
        <v>135</v>
      </c>
      <c r="C11" s="25">
        <v>6</v>
      </c>
      <c r="D11" s="26" t="s">
        <v>147</v>
      </c>
      <c r="E11" s="27">
        <f>combined!M5</f>
        <v>145.82095538629025</v>
      </c>
      <c r="F11" s="27">
        <f>combined!N5</f>
        <v>0.44423481292462808</v>
      </c>
    </row>
    <row r="12" spans="1:6" x14ac:dyDescent="0.2">
      <c r="A12" s="25" t="s">
        <v>140</v>
      </c>
      <c r="B12" s="25" t="s">
        <v>135</v>
      </c>
      <c r="C12" s="25">
        <v>11</v>
      </c>
      <c r="D12" s="26" t="s">
        <v>148</v>
      </c>
      <c r="E12" s="27">
        <f>combined!M6</f>
        <v>143.62468001165593</v>
      </c>
      <c r="F12" s="27">
        <f>combined!N6</f>
        <v>0.85569820522365037</v>
      </c>
    </row>
    <row r="13" spans="1:6" x14ac:dyDescent="0.2">
      <c r="A13" s="25" t="s">
        <v>140</v>
      </c>
      <c r="B13" s="25" t="s">
        <v>135</v>
      </c>
      <c r="C13" s="25">
        <v>15</v>
      </c>
      <c r="D13" s="26" t="s">
        <v>149</v>
      </c>
      <c r="E13" s="27">
        <f>combined!M7</f>
        <v>143.65815196929981</v>
      </c>
      <c r="F13" s="27">
        <f>combined!N7</f>
        <v>0.70640617792933347</v>
      </c>
    </row>
    <row r="14" spans="1:6" x14ac:dyDescent="0.2">
      <c r="A14" s="25" t="s">
        <v>140</v>
      </c>
      <c r="B14" s="25" t="s">
        <v>136</v>
      </c>
      <c r="C14" s="25">
        <v>0</v>
      </c>
      <c r="D14" s="26" t="s">
        <v>146</v>
      </c>
      <c r="E14" s="27">
        <f>combined!O4</f>
        <v>148.84373063813166</v>
      </c>
      <c r="F14" s="27">
        <f>combined!P4</f>
        <v>1.1450155370283135</v>
      </c>
    </row>
    <row r="15" spans="1:6" x14ac:dyDescent="0.2">
      <c r="A15" s="25" t="s">
        <v>140</v>
      </c>
      <c r="B15" s="25" t="s">
        <v>136</v>
      </c>
      <c r="C15" s="25">
        <v>6</v>
      </c>
      <c r="D15" s="26" t="s">
        <v>147</v>
      </c>
      <c r="E15" s="27">
        <f>combined!O5</f>
        <v>144.5541705277673</v>
      </c>
      <c r="F15" s="27">
        <f>combined!P5</f>
        <v>0.40053958542383378</v>
      </c>
    </row>
    <row r="16" spans="1:6" x14ac:dyDescent="0.2">
      <c r="A16" s="25" t="s">
        <v>140</v>
      </c>
      <c r="B16" s="25" t="s">
        <v>136</v>
      </c>
      <c r="C16" s="25">
        <v>11</v>
      </c>
      <c r="D16" s="26" t="s">
        <v>148</v>
      </c>
      <c r="E16" s="27">
        <f>combined!O6</f>
        <v>143.04020813587397</v>
      </c>
      <c r="F16" s="27">
        <f>combined!P6</f>
        <v>1.5438980383609895</v>
      </c>
    </row>
    <row r="17" spans="1:6" x14ac:dyDescent="0.2">
      <c r="A17" s="25" t="s">
        <v>140</v>
      </c>
      <c r="B17" s="25" t="s">
        <v>136</v>
      </c>
      <c r="C17" s="25">
        <v>15</v>
      </c>
      <c r="D17" s="26" t="s">
        <v>149</v>
      </c>
      <c r="E17" s="27">
        <f>combined!O7</f>
        <v>144.89918916809671</v>
      </c>
      <c r="F17" s="27">
        <f>combined!P7</f>
        <v>1.0049902325180073</v>
      </c>
    </row>
    <row r="18" spans="1:6" x14ac:dyDescent="0.2">
      <c r="A18" s="25" t="s">
        <v>141</v>
      </c>
      <c r="B18" s="25" t="s">
        <v>137</v>
      </c>
      <c r="C18" s="25">
        <v>0</v>
      </c>
      <c r="D18" s="26" t="s">
        <v>146</v>
      </c>
      <c r="E18" s="27">
        <f>combined!Q4</f>
        <v>145.18694768549125</v>
      </c>
      <c r="F18" s="27">
        <f>combined!R4</f>
        <v>0.8451707132696612</v>
      </c>
    </row>
    <row r="19" spans="1:6" x14ac:dyDescent="0.2">
      <c r="A19" s="25" t="s">
        <v>141</v>
      </c>
      <c r="B19" s="25" t="s">
        <v>137</v>
      </c>
      <c r="C19" s="25">
        <v>6</v>
      </c>
      <c r="D19" s="26" t="s">
        <v>147</v>
      </c>
      <c r="E19" s="27">
        <f>combined!Q5</f>
        <v>144.20750516843066</v>
      </c>
      <c r="F19" s="27">
        <f>combined!R5</f>
        <v>0.44606232089231396</v>
      </c>
    </row>
    <row r="20" spans="1:6" x14ac:dyDescent="0.2">
      <c r="A20" s="25" t="s">
        <v>141</v>
      </c>
      <c r="B20" s="25" t="s">
        <v>137</v>
      </c>
      <c r="C20" s="25">
        <v>11</v>
      </c>
      <c r="D20" s="26" t="s">
        <v>148</v>
      </c>
      <c r="E20" s="27">
        <f>combined!Q6</f>
        <v>143.2446633719982</v>
      </c>
      <c r="F20" s="27">
        <f>combined!R6</f>
        <v>0.82169374901216785</v>
      </c>
    </row>
    <row r="21" spans="1:6" x14ac:dyDescent="0.2">
      <c r="A21" s="25" t="s">
        <v>141</v>
      </c>
      <c r="B21" s="25" t="s">
        <v>137</v>
      </c>
      <c r="C21" s="25">
        <v>15</v>
      </c>
      <c r="D21" s="26" t="s">
        <v>149</v>
      </c>
      <c r="E21" s="27">
        <f>combined!Q7</f>
        <v>142.0494114867717</v>
      </c>
      <c r="F21" s="27">
        <f>combined!R7</f>
        <v>1.1034173201020683</v>
      </c>
    </row>
    <row r="22" spans="1:6" x14ac:dyDescent="0.2">
      <c r="A22" s="25" t="s">
        <v>141</v>
      </c>
      <c r="B22" s="25" t="s">
        <v>138</v>
      </c>
      <c r="C22" s="25">
        <v>0</v>
      </c>
      <c r="D22" s="26" t="s">
        <v>146</v>
      </c>
      <c r="E22" s="27">
        <f>combined!S4</f>
        <v>146.89128833664756</v>
      </c>
      <c r="F22" s="27">
        <f>combined!T4</f>
        <v>1.1290117431461961</v>
      </c>
    </row>
    <row r="23" spans="1:6" x14ac:dyDescent="0.2">
      <c r="A23" s="25" t="s">
        <v>141</v>
      </c>
      <c r="B23" s="25" t="s">
        <v>138</v>
      </c>
      <c r="C23" s="25">
        <v>6</v>
      </c>
      <c r="D23" s="26" t="s">
        <v>147</v>
      </c>
      <c r="E23" s="27">
        <f>combined!S5</f>
        <v>144.10790084466177</v>
      </c>
      <c r="F23" s="27">
        <f>combined!T5</f>
        <v>0.49301624940730071</v>
      </c>
    </row>
    <row r="24" spans="1:6" x14ac:dyDescent="0.2">
      <c r="A24" s="25" t="s">
        <v>141</v>
      </c>
      <c r="B24" s="25" t="s">
        <v>138</v>
      </c>
      <c r="C24" s="25">
        <v>11</v>
      </c>
      <c r="D24" s="26" t="s">
        <v>148</v>
      </c>
      <c r="E24" s="27">
        <f>combined!S6</f>
        <v>143.01225328320416</v>
      </c>
      <c r="F24" s="27">
        <f>combined!T6</f>
        <v>0.16433874980243357</v>
      </c>
    </row>
    <row r="25" spans="1:6" x14ac:dyDescent="0.2">
      <c r="A25" s="25" t="s">
        <v>141</v>
      </c>
      <c r="B25" s="25" t="s">
        <v>138</v>
      </c>
      <c r="C25" s="25">
        <v>15</v>
      </c>
      <c r="D25" s="26" t="s">
        <v>149</v>
      </c>
      <c r="E25" s="27">
        <f>combined!S7</f>
        <v>142.92924968006341</v>
      </c>
      <c r="F25" s="27">
        <f>combined!T7</f>
        <v>0.32867749960486714</v>
      </c>
    </row>
    <row r="26" spans="1:6" x14ac:dyDescent="0.2">
      <c r="E26" s="27"/>
      <c r="F26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workbookViewId="0">
      <selection activeCell="K21" sqref="K21"/>
    </sheetView>
  </sheetViews>
  <sheetFormatPr baseColWidth="10" defaultRowHeight="16" x14ac:dyDescent="0.2"/>
  <sheetData>
    <row r="1" spans="1:20" x14ac:dyDescent="0.2">
      <c r="A1" s="22"/>
      <c r="B1" s="22" t="s">
        <v>132</v>
      </c>
      <c r="C1" s="22" t="s">
        <v>131</v>
      </c>
      <c r="D1" s="22" t="s">
        <v>27</v>
      </c>
      <c r="E1" s="22" t="s">
        <v>132</v>
      </c>
      <c r="F1" s="22" t="s">
        <v>29</v>
      </c>
      <c r="G1" s="22" t="s">
        <v>7</v>
      </c>
      <c r="H1" s="22"/>
      <c r="I1" s="24" t="s">
        <v>139</v>
      </c>
      <c r="J1" s="24"/>
      <c r="K1" s="24"/>
      <c r="L1" s="24"/>
      <c r="M1" s="24" t="s">
        <v>140</v>
      </c>
      <c r="N1" s="24"/>
      <c r="O1" s="24"/>
      <c r="P1" s="24"/>
      <c r="Q1" s="24" t="s">
        <v>141</v>
      </c>
      <c r="R1" s="24"/>
      <c r="S1" s="24"/>
      <c r="T1" s="24"/>
    </row>
    <row r="2" spans="1:20" x14ac:dyDescent="0.2">
      <c r="A2" t="s">
        <v>99</v>
      </c>
      <c r="B2" s="6">
        <f>'A-B'!P43</f>
        <v>2.2176638128637154</v>
      </c>
      <c r="C2" s="6">
        <f>'A-B'!Q43</f>
        <v>139.08537200504415</v>
      </c>
      <c r="H2" s="22"/>
      <c r="I2" s="24" t="s">
        <v>133</v>
      </c>
      <c r="J2" s="24"/>
      <c r="K2" s="24" t="s">
        <v>134</v>
      </c>
      <c r="L2" s="24"/>
      <c r="M2" s="24" t="s">
        <v>135</v>
      </c>
      <c r="N2" s="24"/>
      <c r="O2" s="24" t="s">
        <v>136</v>
      </c>
      <c r="P2" s="24"/>
      <c r="Q2" s="24" t="s">
        <v>137</v>
      </c>
      <c r="R2" s="24"/>
      <c r="S2" s="24" t="s">
        <v>138</v>
      </c>
      <c r="T2" s="24"/>
    </row>
    <row r="3" spans="1:20" x14ac:dyDescent="0.2">
      <c r="A3" s="17" t="s">
        <v>99</v>
      </c>
      <c r="B3" s="12">
        <f>'A-B'!P44</f>
        <v>1.727156352926686</v>
      </c>
      <c r="C3" s="12">
        <f>'A-B'!Q44</f>
        <v>135.7247162673392</v>
      </c>
      <c r="G3" s="17" t="s">
        <v>7</v>
      </c>
      <c r="H3" s="22" t="s">
        <v>142</v>
      </c>
      <c r="I3" s="23" t="s">
        <v>27</v>
      </c>
      <c r="J3" s="23" t="s">
        <v>132</v>
      </c>
      <c r="K3" s="23" t="s">
        <v>27</v>
      </c>
      <c r="L3" s="23" t="s">
        <v>132</v>
      </c>
      <c r="M3" s="23" t="s">
        <v>27</v>
      </c>
      <c r="N3" s="23" t="s">
        <v>132</v>
      </c>
      <c r="O3" s="23" t="s">
        <v>27</v>
      </c>
      <c r="P3" s="23" t="s">
        <v>132</v>
      </c>
      <c r="Q3" s="23" t="s">
        <v>27</v>
      </c>
      <c r="R3" s="23" t="s">
        <v>132</v>
      </c>
      <c r="S3" s="23" t="s">
        <v>27</v>
      </c>
      <c r="T3" s="23" t="s">
        <v>132</v>
      </c>
    </row>
    <row r="4" spans="1:20" x14ac:dyDescent="0.2">
      <c r="A4" t="s">
        <v>99</v>
      </c>
      <c r="B4" s="6">
        <f>'A-B'!P45</f>
        <v>0.98474433283825036</v>
      </c>
      <c r="C4" s="6">
        <f>'A-B'!Q45</f>
        <v>140.4241698192518</v>
      </c>
      <c r="D4" s="6">
        <f>AVERAGE(C2,C4)</f>
        <v>139.75477091214799</v>
      </c>
      <c r="E4" s="6">
        <f>STDEV(C2,C4)</f>
        <v>0.94667301306395824</v>
      </c>
      <c r="F4" s="6">
        <f>E4/D4*100</f>
        <v>0.67738153544615054</v>
      </c>
      <c r="H4" s="22">
        <v>0</v>
      </c>
      <c r="I4" s="16">
        <f t="shared" ref="I4:J4" si="0">D4</f>
        <v>139.75477091214799</v>
      </c>
      <c r="J4" s="16">
        <f t="shared" si="0"/>
        <v>0.94667301306395824</v>
      </c>
      <c r="K4" s="16">
        <f>D13</f>
        <v>140.47881462799498</v>
      </c>
      <c r="L4" s="16">
        <f>E13</f>
        <v>0.92291506852757854</v>
      </c>
      <c r="M4" s="16">
        <f t="shared" ref="M4:N4" si="1">D22</f>
        <v>150.85805588403505</v>
      </c>
      <c r="N4" s="16">
        <f t="shared" si="1"/>
        <v>0.69601755241716734</v>
      </c>
      <c r="O4" s="16">
        <f>D31</f>
        <v>148.84373063813166</v>
      </c>
      <c r="P4" s="16">
        <f>E31</f>
        <v>1.1450155370283135</v>
      </c>
      <c r="Q4" s="16">
        <f t="shared" ref="Q4:R4" si="2">D40</f>
        <v>145.18694768549125</v>
      </c>
      <c r="R4" s="16">
        <f t="shared" si="2"/>
        <v>0.8451707132696612</v>
      </c>
      <c r="S4" s="16">
        <f>D49</f>
        <v>146.89128833664756</v>
      </c>
      <c r="T4" s="16">
        <f>E49</f>
        <v>1.1290117431461961</v>
      </c>
    </row>
    <row r="5" spans="1:20" x14ac:dyDescent="0.2">
      <c r="A5" t="s">
        <v>100</v>
      </c>
      <c r="B5" s="6">
        <f>'A-B'!P46</f>
        <v>1.5638347564212181</v>
      </c>
      <c r="C5" s="6">
        <f>'A-B'!Q46</f>
        <v>139.90504413619166</v>
      </c>
      <c r="H5" s="22">
        <v>6</v>
      </c>
      <c r="I5" s="16">
        <f t="shared" ref="I5:J5" si="3">D6</f>
        <v>138.1973938629676</v>
      </c>
      <c r="J5" s="16">
        <f t="shared" si="3"/>
        <v>2.4149821761835688</v>
      </c>
      <c r="K5" s="16">
        <f>D15</f>
        <v>136.54438839848677</v>
      </c>
      <c r="L5" s="16">
        <f>E15</f>
        <v>0.30911771855151915</v>
      </c>
      <c r="M5" s="16">
        <f t="shared" ref="M5:N5" si="4">D24</f>
        <v>145.82095538629025</v>
      </c>
      <c r="N5" s="16">
        <f t="shared" si="4"/>
        <v>0.44423481292462808</v>
      </c>
      <c r="O5" s="16">
        <f>D33</f>
        <v>144.5541705277673</v>
      </c>
      <c r="P5" s="16">
        <f>E33</f>
        <v>0.40053958542383378</v>
      </c>
      <c r="Q5" s="16">
        <f t="shared" ref="Q5:R5" si="5">D42</f>
        <v>144.20750516843066</v>
      </c>
      <c r="R5" s="16">
        <f t="shared" si="5"/>
        <v>0.44606232089231396</v>
      </c>
      <c r="S5" s="16">
        <f>D51</f>
        <v>144.10790084466177</v>
      </c>
      <c r="T5" s="16">
        <f>E51</f>
        <v>0.49301624940730071</v>
      </c>
    </row>
    <row r="6" spans="1:20" x14ac:dyDescent="0.2">
      <c r="A6" t="s">
        <v>100</v>
      </c>
      <c r="B6" s="6">
        <f>'A-B'!P47</f>
        <v>2.1063075270172638</v>
      </c>
      <c r="C6" s="6">
        <f>'A-B'!Q47</f>
        <v>136.48974358974357</v>
      </c>
      <c r="D6" s="6">
        <f>AVERAGE(C5:C6)</f>
        <v>138.1973938629676</v>
      </c>
      <c r="E6" s="6">
        <f>STDEV(C5:C6)</f>
        <v>2.4149821761835688</v>
      </c>
      <c r="F6" s="6">
        <f>E6/D6*100</f>
        <v>1.7474874950089097</v>
      </c>
      <c r="H6" s="22">
        <v>11</v>
      </c>
      <c r="I6" s="16">
        <f t="shared" ref="I6:J6" si="6">D8</f>
        <v>138.45695670449768</v>
      </c>
      <c r="J6" s="16">
        <f t="shared" si="6"/>
        <v>1.5842283075764174</v>
      </c>
      <c r="K6" s="16">
        <f>D17</f>
        <v>136.33947036569987</v>
      </c>
      <c r="L6" s="16">
        <f>E17</f>
        <v>0.13523900186626825</v>
      </c>
      <c r="M6" s="16">
        <f t="shared" ref="M6:N6" si="7">D26</f>
        <v>143.62468001165593</v>
      </c>
      <c r="N6" s="16">
        <f t="shared" si="7"/>
        <v>0.85569820522365037</v>
      </c>
      <c r="O6" s="16">
        <f>D35</f>
        <v>143.04020813587397</v>
      </c>
      <c r="P6" s="16">
        <f>E35</f>
        <v>1.5438980383609895</v>
      </c>
      <c r="Q6" s="16">
        <f t="shared" ref="Q6:R6" si="8">D44</f>
        <v>143.2446633719982</v>
      </c>
      <c r="R6" s="16">
        <f t="shared" si="8"/>
        <v>0.82169374901216785</v>
      </c>
      <c r="S6" s="16">
        <f>D53</f>
        <v>143.01225328320416</v>
      </c>
      <c r="T6" s="16">
        <f>E53</f>
        <v>0.16433874980243357</v>
      </c>
    </row>
    <row r="7" spans="1:20" x14ac:dyDescent="0.2">
      <c r="A7" t="s">
        <v>101</v>
      </c>
      <c r="B7" s="6">
        <f>'A-B'!P48</f>
        <v>1.3642063095978159</v>
      </c>
      <c r="C7" s="6">
        <f>'A-B'!Q48</f>
        <v>139.57717528373266</v>
      </c>
      <c r="H7" s="22">
        <v>15</v>
      </c>
      <c r="I7" s="16">
        <f t="shared" ref="I7:J7" si="9">D10</f>
        <v>138.68919714165614</v>
      </c>
      <c r="J7" s="16">
        <f t="shared" si="9"/>
        <v>0.28979786114201778</v>
      </c>
      <c r="K7" s="16">
        <f>D19</f>
        <v>136.98154686843213</v>
      </c>
      <c r="L7" s="16">
        <f>E19</f>
        <v>1.0046325852923619</v>
      </c>
      <c r="M7" s="16">
        <f t="shared" ref="M7:N7" si="10">D28</f>
        <v>143.65815196929981</v>
      </c>
      <c r="N7" s="16">
        <f t="shared" si="10"/>
        <v>0.70640617792933347</v>
      </c>
      <c r="O7" s="16">
        <f>D37</f>
        <v>144.89918916809671</v>
      </c>
      <c r="P7" s="16">
        <f>E37</f>
        <v>1.0049902325180073</v>
      </c>
      <c r="Q7" s="16">
        <f t="shared" ref="Q7:R7" si="11">D46</f>
        <v>142.0494114867717</v>
      </c>
      <c r="R7" s="16">
        <f t="shared" si="11"/>
        <v>1.1034173201020683</v>
      </c>
      <c r="S7" s="16">
        <f>D55</f>
        <v>142.92924968006341</v>
      </c>
      <c r="T7" s="16">
        <f>E55</f>
        <v>0.32867749960486714</v>
      </c>
    </row>
    <row r="8" spans="1:20" x14ac:dyDescent="0.2">
      <c r="A8" t="s">
        <v>101</v>
      </c>
      <c r="B8" s="6">
        <f>'A-B'!P49</f>
        <v>1.5580958939216629</v>
      </c>
      <c r="C8" s="6">
        <f>'A-B'!Q49</f>
        <v>137.33673812526271</v>
      </c>
      <c r="D8" s="6">
        <f>AVERAGE(C7:C8)</f>
        <v>138.45695670449768</v>
      </c>
      <c r="E8" s="6">
        <f>STDEV(C7:C8)</f>
        <v>1.5842283075764174</v>
      </c>
      <c r="F8" s="6">
        <f>E8/D8*100</f>
        <v>1.144202751009155</v>
      </c>
    </row>
    <row r="9" spans="1:20" x14ac:dyDescent="0.2">
      <c r="A9" t="s">
        <v>102</v>
      </c>
      <c r="B9" s="6">
        <f>'A-B'!P50</f>
        <v>0.76160436419489153</v>
      </c>
      <c r="C9" s="6">
        <f>'A-B'!Q50</f>
        <v>138.89411517444302</v>
      </c>
    </row>
    <row r="10" spans="1:20" x14ac:dyDescent="0.2">
      <c r="A10" t="s">
        <v>102</v>
      </c>
      <c r="B10" s="6">
        <f>'A-B'!P51</f>
        <v>0.98474433283825036</v>
      </c>
      <c r="C10" s="6">
        <f>'A-B'!Q51</f>
        <v>138.48427910886926</v>
      </c>
      <c r="D10" s="6">
        <f>AVERAGE(C9:C10)</f>
        <v>138.68919714165614</v>
      </c>
      <c r="E10" s="6">
        <f>STDEV(C9:C10)</f>
        <v>0.28979786114201778</v>
      </c>
      <c r="F10" s="6">
        <f>E10/D10*100</f>
        <v>0.208954891307086</v>
      </c>
    </row>
    <row r="11" spans="1:20" x14ac:dyDescent="0.2">
      <c r="A11" t="s">
        <v>103</v>
      </c>
      <c r="B11" s="6">
        <f>'A-B'!P52</f>
        <v>2.7868852459016384</v>
      </c>
      <c r="C11" s="6">
        <f>'A-B'!Q52</f>
        <v>139.49520807061791</v>
      </c>
    </row>
    <row r="12" spans="1:20" x14ac:dyDescent="0.2">
      <c r="A12" t="s">
        <v>103</v>
      </c>
      <c r="B12" s="6">
        <f>'A-B'!P53</f>
        <v>0.92129591803755562</v>
      </c>
      <c r="C12" s="6">
        <f>'A-B'!Q53</f>
        <v>140.61542664985291</v>
      </c>
    </row>
    <row r="13" spans="1:20" x14ac:dyDescent="0.2">
      <c r="A13" t="s">
        <v>103</v>
      </c>
      <c r="B13" s="6">
        <f>'A-B'!P54</f>
        <v>2.6028085906089555</v>
      </c>
      <c r="C13" s="6">
        <f>'A-B'!Q54</f>
        <v>141.32580916351409</v>
      </c>
      <c r="D13" s="6">
        <f>AVERAGE(C11:C13)</f>
        <v>140.47881462799498</v>
      </c>
      <c r="E13" s="6">
        <f>STDEV(C11:C13)</f>
        <v>0.92291506852757854</v>
      </c>
      <c r="F13" s="6">
        <f>E13/D13*100</f>
        <v>0.65697811514965443</v>
      </c>
    </row>
    <row r="14" spans="1:20" x14ac:dyDescent="0.2">
      <c r="A14" t="s">
        <v>104</v>
      </c>
      <c r="B14" s="6">
        <f>'A-B'!P55</f>
        <v>1.5688390404323016</v>
      </c>
      <c r="C14" s="6">
        <f>'A-B'!Q55</f>
        <v>136.76296763345945</v>
      </c>
    </row>
    <row r="15" spans="1:20" x14ac:dyDescent="0.2">
      <c r="A15" t="s">
        <v>104</v>
      </c>
      <c r="B15" s="6">
        <f>'A-B'!P56</f>
        <v>1.6276908206127334</v>
      </c>
      <c r="C15" s="6">
        <f>'A-B'!Q56</f>
        <v>136.32580916351407</v>
      </c>
      <c r="D15" s="6">
        <f>AVERAGE(C14:C15)</f>
        <v>136.54438839848677</v>
      </c>
      <c r="E15" s="6">
        <f>STDEV(C14:C15)</f>
        <v>0.30911771855151915</v>
      </c>
      <c r="F15" s="6">
        <f>E15/D15*100</f>
        <v>0.22638624858708939</v>
      </c>
    </row>
    <row r="16" spans="1:20" x14ac:dyDescent="0.2">
      <c r="A16" t="s">
        <v>105</v>
      </c>
      <c r="B16" s="6">
        <f>'A-B'!P57</f>
        <v>1.2759884621678357</v>
      </c>
      <c r="C16" s="6">
        <f>'A-B'!Q57</f>
        <v>136.43509878100042</v>
      </c>
    </row>
    <row r="17" spans="1:6" x14ac:dyDescent="0.2">
      <c r="A17" t="s">
        <v>105</v>
      </c>
      <c r="B17" s="6">
        <f>'A-B'!P58</f>
        <v>1.3625636764799585</v>
      </c>
      <c r="C17" s="6">
        <f>'A-B'!Q58</f>
        <v>136.24384195039934</v>
      </c>
      <c r="D17" s="6">
        <f>AVERAGE(C16:C17)</f>
        <v>136.33947036569987</v>
      </c>
      <c r="E17" s="6">
        <f>STDEV(C16:C17)</f>
        <v>0.13523900186626825</v>
      </c>
      <c r="F17" s="6">
        <f>E17/D17*100</f>
        <v>9.9192846725544806E-2</v>
      </c>
    </row>
    <row r="18" spans="1:6" x14ac:dyDescent="0.2">
      <c r="A18" t="s">
        <v>106</v>
      </c>
      <c r="B18" s="6">
        <f>'A-B'!P59</f>
        <v>0.42062306880712685</v>
      </c>
      <c r="C18" s="6">
        <f>'A-B'!Q59</f>
        <v>136.27116435477092</v>
      </c>
    </row>
    <row r="19" spans="1:6" x14ac:dyDescent="0.2">
      <c r="A19" t="s">
        <v>106</v>
      </c>
      <c r="B19" s="6">
        <f>'A-B'!P60</f>
        <v>1.9379656422191585</v>
      </c>
      <c r="C19" s="6">
        <f>'A-B'!Q60</f>
        <v>137.69192938209332</v>
      </c>
      <c r="D19" s="6">
        <f>AVERAGE(C18:C19)</f>
        <v>136.98154686843213</v>
      </c>
      <c r="E19" s="6">
        <f>STDEV(C18:C19)</f>
        <v>1.0046325852923619</v>
      </c>
      <c r="F19" s="6">
        <f>E19/D19*100</f>
        <v>0.73340724225963816</v>
      </c>
    </row>
    <row r="20" spans="1:6" x14ac:dyDescent="0.2">
      <c r="A20" t="s">
        <v>34</v>
      </c>
      <c r="B20" s="6">
        <f>'C-D'!P32</f>
        <v>0.65439590637904199</v>
      </c>
      <c r="C20" s="6">
        <f>'C-D'!Q32</f>
        <v>150.79540324536828</v>
      </c>
    </row>
    <row r="21" spans="1:6" x14ac:dyDescent="0.2">
      <c r="A21" t="s">
        <v>34</v>
      </c>
      <c r="B21" s="6">
        <f>'C-D'!P33</f>
        <v>3.6482789360629648</v>
      </c>
      <c r="C21" s="6">
        <f>'C-D'!Q33</f>
        <v>150.19548277375071</v>
      </c>
    </row>
    <row r="22" spans="1:6" x14ac:dyDescent="0.2">
      <c r="A22" t="s">
        <v>34</v>
      </c>
      <c r="B22" s="6">
        <f>'C-D'!P34</f>
        <v>2.1972516368965782</v>
      </c>
      <c r="C22" s="6">
        <f>'C-D'!Q34</f>
        <v>151.58328163298623</v>
      </c>
      <c r="D22" s="6">
        <f>AVERAGE(C20:C22)</f>
        <v>150.85805588403505</v>
      </c>
      <c r="E22" s="6">
        <f>STDEV(C20:C22)</f>
        <v>0.69601755241716734</v>
      </c>
      <c r="F22" s="6">
        <f>E22/D22*100</f>
        <v>0.46137247914171564</v>
      </c>
    </row>
    <row r="23" spans="1:6" x14ac:dyDescent="0.2">
      <c r="A23" t="s">
        <v>36</v>
      </c>
      <c r="B23" s="6">
        <f>'C-D'!P35</f>
        <v>0.15678612396890435</v>
      </c>
      <c r="C23" s="6">
        <f>'C-D'!Q35</f>
        <v>145.50683393763211</v>
      </c>
    </row>
    <row r="24" spans="1:6" x14ac:dyDescent="0.2">
      <c r="A24" t="s">
        <v>36</v>
      </c>
      <c r="B24" s="6">
        <f>'C-D'!P36</f>
        <v>2.5737719210532717</v>
      </c>
      <c r="C24" s="6">
        <f>'C-D'!Q36</f>
        <v>146.13507683494839</v>
      </c>
      <c r="D24" s="6">
        <f>AVERAGE(C23:C24)</f>
        <v>145.82095538629025</v>
      </c>
      <c r="E24" s="6">
        <f>STDEV(C23:C24)</f>
        <v>0.44423481292462808</v>
      </c>
      <c r="F24" s="6">
        <f>E24/D24*100</f>
        <v>0.3046440148110523</v>
      </c>
    </row>
    <row r="25" spans="1:6" x14ac:dyDescent="0.2">
      <c r="A25" t="s">
        <v>37</v>
      </c>
      <c r="B25" s="6">
        <f>'C-D'!P37</f>
        <v>1.8247008767336639</v>
      </c>
      <c r="C25" s="6">
        <f>'C-D'!Q37</f>
        <v>143.01961000809311</v>
      </c>
    </row>
    <row r="26" spans="1:6" x14ac:dyDescent="0.2">
      <c r="A26" t="s">
        <v>37</v>
      </c>
      <c r="B26" s="6">
        <f>'C-D'!P38</f>
        <v>1.4142287376638527</v>
      </c>
      <c r="C26" s="6">
        <f>'C-D'!Q38</f>
        <v>144.22975001521871</v>
      </c>
      <c r="D26" s="6">
        <f>AVERAGE(C25:C26)</f>
        <v>143.62468001165593</v>
      </c>
      <c r="E26" s="6">
        <f>STDEV(C25:C26)</f>
        <v>0.85569820522365037</v>
      </c>
      <c r="F26" s="6">
        <f>E26/D26*100</f>
        <v>0.5957877191818326</v>
      </c>
    </row>
    <row r="27" spans="1:6" x14ac:dyDescent="0.2">
      <c r="A27" t="s">
        <v>38</v>
      </c>
      <c r="B27" s="6">
        <f>'C-D'!P39</f>
        <v>0.79391354580154272</v>
      </c>
      <c r="C27" s="6">
        <f>'C-D'!Q39</f>
        <v>143.15864737061389</v>
      </c>
    </row>
    <row r="28" spans="1:6" x14ac:dyDescent="0.2">
      <c r="A28" t="s">
        <v>38</v>
      </c>
      <c r="B28" s="6">
        <f>'C-D'!P40</f>
        <v>2.7803323960639381</v>
      </c>
      <c r="C28" s="6">
        <f>'C-D'!Q40</f>
        <v>144.1576565679857</v>
      </c>
      <c r="D28" s="6">
        <f>AVERAGE(C27:C28)</f>
        <v>143.65815196929981</v>
      </c>
      <c r="E28" s="6">
        <f>STDEV(C27:C28)</f>
        <v>0.70640617792933347</v>
      </c>
      <c r="F28" s="6">
        <f>E28/D28*100</f>
        <v>0.49172717889361028</v>
      </c>
    </row>
    <row r="29" spans="1:6" x14ac:dyDescent="0.2">
      <c r="A29" t="s">
        <v>40</v>
      </c>
      <c r="B29" s="6">
        <f>'C-D'!P41</f>
        <v>2.2529540655589289</v>
      </c>
      <c r="C29" s="6">
        <f>'C-D'!Q41</f>
        <v>147.87046910048596</v>
      </c>
    </row>
    <row r="30" spans="1:6" x14ac:dyDescent="0.2">
      <c r="A30" t="s">
        <v>40</v>
      </c>
      <c r="B30" s="6">
        <f>'C-D'!P42</f>
        <v>2.3523668408334051</v>
      </c>
      <c r="C30" s="6">
        <f>'C-D'!Q42</f>
        <v>150.10536596470942</v>
      </c>
    </row>
    <row r="31" spans="1:6" x14ac:dyDescent="0.2">
      <c r="A31" t="s">
        <v>40</v>
      </c>
      <c r="B31" s="6">
        <f>'C-D'!P43</f>
        <v>2.3381200144839602</v>
      </c>
      <c r="C31" s="6">
        <f>'C-D'!Q43</f>
        <v>148.5553568491996</v>
      </c>
      <c r="D31" s="6">
        <f>AVERAGE(C29:C31)</f>
        <v>148.84373063813166</v>
      </c>
      <c r="E31" s="6">
        <f>STDEV(C29:C31)</f>
        <v>1.1450155370283135</v>
      </c>
      <c r="F31" s="6">
        <f>E31/D31*100</f>
        <v>0.76927360804471578</v>
      </c>
    </row>
    <row r="32" spans="1:6" x14ac:dyDescent="0.2">
      <c r="A32" t="s">
        <v>41</v>
      </c>
      <c r="B32" s="6">
        <f>'C-D'!P44</f>
        <v>0.67698231185208657</v>
      </c>
      <c r="C32" s="6">
        <f>'C-D'!Q44</f>
        <v>144.83739478475414</v>
      </c>
    </row>
    <row r="33" spans="1:6" x14ac:dyDescent="0.2">
      <c r="A33" t="s">
        <v>41</v>
      </c>
      <c r="B33" s="6">
        <f>'C-D'!P45</f>
        <v>1.5622953471251619</v>
      </c>
      <c r="C33" s="6">
        <f>'C-D'!Q45</f>
        <v>144.27094627078046</v>
      </c>
      <c r="D33" s="6">
        <f>AVERAGE(C32:C33)</f>
        <v>144.5541705277673</v>
      </c>
      <c r="E33" s="6">
        <f>STDEV(C32:C33)</f>
        <v>0.40053958542383378</v>
      </c>
      <c r="F33" s="6">
        <f>E33/D33*100</f>
        <v>0.27708614975373153</v>
      </c>
    </row>
    <row r="34" spans="1:6" x14ac:dyDescent="0.2">
      <c r="A34" t="s">
        <v>43</v>
      </c>
      <c r="B34" s="6">
        <f>'C-D'!P46</f>
        <v>1.8243302573576545</v>
      </c>
      <c r="C34" s="6">
        <f>'C-D'!Q46</f>
        <v>141.94850736348829</v>
      </c>
    </row>
    <row r="35" spans="1:6" x14ac:dyDescent="0.2">
      <c r="A35" t="s">
        <v>43</v>
      </c>
      <c r="B35" s="6">
        <f>'C-D'!P47</f>
        <v>1.8519638541655516</v>
      </c>
      <c r="C35" s="6">
        <f>'C-D'!Q47</f>
        <v>144.13190890825962</v>
      </c>
      <c r="D35" s="6">
        <f>AVERAGE(C34:C35)</f>
        <v>143.04020813587397</v>
      </c>
      <c r="E35" s="6">
        <f>STDEV(C34:C35)</f>
        <v>1.5438980383609895</v>
      </c>
      <c r="F35" s="6">
        <f>E35/D35*100</f>
        <v>1.0793454920692229</v>
      </c>
    </row>
    <row r="36" spans="1:6" x14ac:dyDescent="0.2">
      <c r="A36" t="s">
        <v>44</v>
      </c>
      <c r="B36" s="6">
        <f>'C-D'!P48</f>
        <v>2.6197709201395178</v>
      </c>
      <c r="C36" s="6">
        <f>'C-D'!Q48</f>
        <v>144.18855375965697</v>
      </c>
    </row>
    <row r="37" spans="1:6" x14ac:dyDescent="0.2">
      <c r="A37" t="s">
        <v>44</v>
      </c>
      <c r="B37" s="6">
        <f>'C-D'!P49</f>
        <v>2.6133861938388692</v>
      </c>
      <c r="C37" s="6">
        <f>'C-D'!Q49</f>
        <v>145.60982457653643</v>
      </c>
      <c r="D37" s="6">
        <f>AVERAGE(C36:C37)</f>
        <v>144.89918916809671</v>
      </c>
      <c r="E37" s="6">
        <f>STDEV(C36:C37)</f>
        <v>1.0049902325180073</v>
      </c>
      <c r="F37" s="6">
        <f>E37/D37*100</f>
        <v>0.69357892082620554</v>
      </c>
    </row>
    <row r="38" spans="1:6" x14ac:dyDescent="0.2">
      <c r="A38" t="s">
        <v>84</v>
      </c>
      <c r="B38" s="6">
        <f>'E-F'!P32</f>
        <v>0.7341949046615972</v>
      </c>
      <c r="C38" s="6">
        <f>'E-F'!Q32</f>
        <v>142.06601220739984</v>
      </c>
    </row>
    <row r="39" spans="1:6" x14ac:dyDescent="0.2">
      <c r="A39" t="s">
        <v>84</v>
      </c>
      <c r="B39" s="6">
        <f>'E-F'!P33</f>
        <v>2.2100790694733727</v>
      </c>
      <c r="C39" s="6">
        <f>'E-F'!Q33</f>
        <v>144.58932174287798</v>
      </c>
    </row>
    <row r="40" spans="1:6" x14ac:dyDescent="0.2">
      <c r="A40" t="s">
        <v>84</v>
      </c>
      <c r="B40" s="6">
        <f>'E-F'!P34</f>
        <v>2.2412817296610905</v>
      </c>
      <c r="C40" s="6">
        <f>'E-F'!Q34</f>
        <v>145.78457362810448</v>
      </c>
      <c r="D40" s="6">
        <f>AVERAGE(C39:C40)</f>
        <v>145.18694768549125</v>
      </c>
      <c r="E40" s="6">
        <f>STDEV(C39:C40)</f>
        <v>0.8451707132696612</v>
      </c>
      <c r="F40" s="6">
        <f>E40/D40*100</f>
        <v>0.58212582242619904</v>
      </c>
    </row>
    <row r="41" spans="1:6" x14ac:dyDescent="0.2">
      <c r="A41" t="s">
        <v>86</v>
      </c>
      <c r="B41" s="6">
        <f>'E-F'!P35</f>
        <v>1.2373941527971244</v>
      </c>
      <c r="C41" s="6">
        <f>'E-F'!Q35</f>
        <v>143.89209147649589</v>
      </c>
    </row>
    <row r="42" spans="1:6" x14ac:dyDescent="0.2">
      <c r="A42" t="s">
        <v>86</v>
      </c>
      <c r="B42" s="6">
        <f>'E-F'!P36</f>
        <v>1.9441988376774371</v>
      </c>
      <c r="C42" s="6">
        <f>'E-F'!Q36</f>
        <v>144.52291886036542</v>
      </c>
      <c r="D42" s="6">
        <f>AVERAGE(C41:C42)</f>
        <v>144.20750516843066</v>
      </c>
      <c r="E42" s="6">
        <f>STDEV(C41:C42)</f>
        <v>0.44606232089231396</v>
      </c>
      <c r="F42" s="6">
        <f>E42/D42*100</f>
        <v>0.30931976832365599</v>
      </c>
    </row>
    <row r="43" spans="1:6" x14ac:dyDescent="0.2">
      <c r="A43" t="s">
        <v>87</v>
      </c>
      <c r="B43" s="6">
        <f>'E-F'!P37</f>
        <v>1.9594476896072084</v>
      </c>
      <c r="C43" s="6">
        <f>'E-F'!Q37</f>
        <v>143.8256885939833</v>
      </c>
    </row>
    <row r="44" spans="1:6" x14ac:dyDescent="0.2">
      <c r="A44" t="s">
        <v>87</v>
      </c>
      <c r="B44" s="6">
        <f>'E-F'!P38</f>
        <v>5.750658314040924E-2</v>
      </c>
      <c r="C44" s="6">
        <f>'E-F'!Q38</f>
        <v>142.6636381500131</v>
      </c>
      <c r="D44" s="6">
        <f>AVERAGE(C43:C44)</f>
        <v>143.2446633719982</v>
      </c>
      <c r="E44" s="6">
        <f>STDEV(C43:C44)</f>
        <v>0.82169374901216785</v>
      </c>
      <c r="F44" s="6">
        <f>E44/D44*100</f>
        <v>0.57362957171973394</v>
      </c>
    </row>
    <row r="45" spans="1:6" x14ac:dyDescent="0.2">
      <c r="A45" t="s">
        <v>88</v>
      </c>
      <c r="B45" s="6">
        <f>'E-F'!P39</f>
        <v>0.66319826967242002</v>
      </c>
      <c r="C45" s="6">
        <f>'E-F'!Q39</f>
        <v>141.26917761724883</v>
      </c>
    </row>
    <row r="46" spans="1:6" x14ac:dyDescent="0.2">
      <c r="A46" t="s">
        <v>88</v>
      </c>
      <c r="B46" s="6">
        <f>'E-F'!P40</f>
        <v>1.9995428450829229</v>
      </c>
      <c r="C46" s="6">
        <f>'E-F'!Q40</f>
        <v>142.82964535629455</v>
      </c>
      <c r="D46" s="6">
        <f>AVERAGE(C45:C46)</f>
        <v>142.0494114867717</v>
      </c>
      <c r="E46" s="6">
        <f>STDEV(C45:C46)</f>
        <v>1.1034173201020683</v>
      </c>
      <c r="F46" s="6">
        <f>E46/D46*100</f>
        <v>0.77678415457907302</v>
      </c>
    </row>
    <row r="47" spans="1:6" x14ac:dyDescent="0.2">
      <c r="A47" t="s">
        <v>89</v>
      </c>
      <c r="B47" s="6">
        <f>'E-F'!P41</f>
        <v>1.8959738190637316</v>
      </c>
      <c r="C47" s="6">
        <f>'E-F'!Q41</f>
        <v>145.75137218684822</v>
      </c>
    </row>
    <row r="48" spans="1:6" x14ac:dyDescent="0.2">
      <c r="A48" t="s">
        <v>89</v>
      </c>
      <c r="B48" s="6">
        <f>'E-F'!P42</f>
        <v>1.4086178554494422</v>
      </c>
      <c r="C48" s="6">
        <f>'E-F'!Q42</f>
        <v>148.00907019227603</v>
      </c>
    </row>
    <row r="49" spans="1:6" x14ac:dyDescent="0.2">
      <c r="A49" t="s">
        <v>89</v>
      </c>
      <c r="B49" s="6">
        <f>'E-F'!P43</f>
        <v>1.3176413509960101</v>
      </c>
      <c r="C49" s="6">
        <f>'E-F'!Q43</f>
        <v>146.91342263081842</v>
      </c>
      <c r="D49" s="6">
        <f>AVERAGE(C47:C49)</f>
        <v>146.89128833664756</v>
      </c>
      <c r="E49" s="6">
        <f>STDEV(C47:C49)</f>
        <v>1.1290117431461961</v>
      </c>
      <c r="F49" s="6">
        <f>E49/D49*100</f>
        <v>0.76860360878496137</v>
      </c>
    </row>
    <row r="50" spans="1:6" x14ac:dyDescent="0.2">
      <c r="A50" t="s">
        <v>90</v>
      </c>
      <c r="B50" s="6">
        <f>'E-F'!P44</f>
        <v>2.3259973394089219</v>
      </c>
      <c r="C50" s="6">
        <f>'E-F'!Q44</f>
        <v>143.75928571147071</v>
      </c>
    </row>
    <row r="51" spans="1:6" x14ac:dyDescent="0.2">
      <c r="A51" t="s">
        <v>90</v>
      </c>
      <c r="B51" s="6">
        <f>'E-F'!P45</f>
        <v>1.9475977892892151</v>
      </c>
      <c r="C51" s="6">
        <f>'E-F'!Q45</f>
        <v>144.45651597785283</v>
      </c>
      <c r="D51" s="6">
        <f>AVERAGE(C50:C51)</f>
        <v>144.10790084466177</v>
      </c>
      <c r="E51" s="6">
        <f>STDEV(C50:C51)</f>
        <v>0.49301624940730071</v>
      </c>
      <c r="F51" s="6">
        <f>E51/D51*100</f>
        <v>0.34211604396259837</v>
      </c>
    </row>
    <row r="52" spans="1:6" x14ac:dyDescent="0.2">
      <c r="A52" t="s">
        <v>91</v>
      </c>
      <c r="B52" s="6">
        <f>'E-F'!P46</f>
        <v>0.28753291570205641</v>
      </c>
      <c r="C52" s="6">
        <f>'E-F'!Q46</f>
        <v>142.89604823880714</v>
      </c>
    </row>
    <row r="53" spans="1:6" x14ac:dyDescent="0.2">
      <c r="A53" t="s">
        <v>91</v>
      </c>
      <c r="B53" s="6">
        <f>'E-F'!P47</f>
        <v>2.6049910898893889</v>
      </c>
      <c r="C53" s="6">
        <f>'E-F'!Q47</f>
        <v>143.12845832760118</v>
      </c>
      <c r="D53" s="6">
        <f>AVERAGE(C52:C53)</f>
        <v>143.01225328320416</v>
      </c>
      <c r="E53" s="6">
        <f>STDEV(C52:C53)</f>
        <v>0.16433874980243357</v>
      </c>
      <c r="F53" s="6">
        <f>E53/D53*100</f>
        <v>0.1149123561300702</v>
      </c>
    </row>
    <row r="54" spans="1:6" x14ac:dyDescent="0.2">
      <c r="A54" t="s">
        <v>92</v>
      </c>
      <c r="B54" s="6">
        <f>'E-F'!P48</f>
        <v>2.6954581444632839</v>
      </c>
      <c r="C54" s="6">
        <f>'E-F'!Q48</f>
        <v>142.69683959126937</v>
      </c>
    </row>
    <row r="55" spans="1:6" x14ac:dyDescent="0.2">
      <c r="A55" t="s">
        <v>92</v>
      </c>
      <c r="B55" s="6">
        <f>'E-F'!P49</f>
        <v>2.3366361996478306</v>
      </c>
      <c r="C55" s="6">
        <f>'E-F'!Q49</f>
        <v>143.16165976885745</v>
      </c>
      <c r="D55" s="6">
        <f>AVERAGE(C54:C55)</f>
        <v>142.92924968006341</v>
      </c>
      <c r="E55" s="6">
        <f>STDEV(C54:C55)</f>
        <v>0.32867749960486714</v>
      </c>
      <c r="F55" s="6">
        <f>E55/D55*100</f>
        <v>0.22995817884763789</v>
      </c>
    </row>
  </sheetData>
  <mergeCells count="9">
    <mergeCell ref="Q1:T1"/>
    <mergeCell ref="M1:P1"/>
    <mergeCell ref="I1:L1"/>
    <mergeCell ref="S2:T2"/>
    <mergeCell ref="Q2:R2"/>
    <mergeCell ref="O2:P2"/>
    <mergeCell ref="M2:N2"/>
    <mergeCell ref="K2:L2"/>
    <mergeCell ref="I2:J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00"/>
  <sheetViews>
    <sheetView topLeftCell="A38" workbookViewId="0">
      <selection activeCell="B14" activeCellId="2" sqref="B13 G14 B14"/>
    </sheetView>
  </sheetViews>
  <sheetFormatPr baseColWidth="10" defaultRowHeight="16" x14ac:dyDescent="0.2"/>
  <cols>
    <col min="14" max="14" width="15.5" customWidth="1"/>
  </cols>
  <sheetData>
    <row r="1" spans="1:28" x14ac:dyDescent="0.2">
      <c r="A1" s="1" t="s">
        <v>81</v>
      </c>
      <c r="B1" s="2">
        <v>43573.79965277778</v>
      </c>
      <c r="C1" s="1"/>
      <c r="D1" s="1" t="s">
        <v>1</v>
      </c>
      <c r="E1" s="3"/>
      <c r="L1" s="1" t="str">
        <f>'A-B'!C17</f>
        <v>Vial</v>
      </c>
      <c r="M1" s="1" t="str">
        <f>'A-B'!A17</f>
        <v>Sample ID</v>
      </c>
      <c r="N1" s="1" t="str">
        <f>'A-B'!B17</f>
        <v>Sample Name</v>
      </c>
      <c r="O1" s="1" t="str">
        <f>'A-B'!H17</f>
        <v>Ave</v>
      </c>
      <c r="P1" s="1" t="str">
        <f>'A-B'!I17</f>
        <v>Sd</v>
      </c>
      <c r="Q1" s="1" t="s">
        <v>2</v>
      </c>
      <c r="R1" s="1"/>
      <c r="S1" s="1"/>
      <c r="T1" s="1"/>
      <c r="V1" t="str">
        <f>"µM C"</f>
        <v>µM C</v>
      </c>
      <c r="W1" t="s">
        <v>3</v>
      </c>
      <c r="X1" t="s">
        <v>4</v>
      </c>
      <c r="Y1" t="s">
        <v>5</v>
      </c>
      <c r="Z1" t="s">
        <v>6</v>
      </c>
      <c r="AA1" t="s">
        <v>6</v>
      </c>
      <c r="AB1" t="s">
        <v>7</v>
      </c>
    </row>
    <row r="2" spans="1:28" x14ac:dyDescent="0.2">
      <c r="A2" s="1"/>
      <c r="B2" s="4"/>
      <c r="C2" s="1"/>
      <c r="D2" s="1"/>
      <c r="E2" s="1"/>
      <c r="L2" s="1"/>
      <c r="M2" s="1"/>
      <c r="N2" s="1"/>
      <c r="O2" s="5">
        <f>AVERAGE('A-B'!$O$3:$O$15)</f>
        <v>0.34085750315258517</v>
      </c>
      <c r="P2" s="5"/>
      <c r="Q2" s="5"/>
      <c r="R2" s="5"/>
      <c r="S2" s="5"/>
      <c r="T2" s="5"/>
      <c r="U2" s="6"/>
      <c r="V2">
        <v>0</v>
      </c>
      <c r="W2" t="str">
        <f t="shared" ref="W2:AB17" si="0">B29</f>
        <v>Nano 4/10/19</v>
      </c>
      <c r="X2">
        <f t="shared" si="0"/>
        <v>1</v>
      </c>
      <c r="Y2">
        <f t="shared" si="0"/>
        <v>1</v>
      </c>
      <c r="Z2">
        <f t="shared" si="0"/>
        <v>0</v>
      </c>
      <c r="AA2">
        <f t="shared" si="0"/>
        <v>0</v>
      </c>
      <c r="AB2">
        <f t="shared" si="0"/>
        <v>0</v>
      </c>
    </row>
    <row r="3" spans="1:28" x14ac:dyDescent="0.2">
      <c r="A3" s="1" t="s">
        <v>8</v>
      </c>
      <c r="B3" s="3" t="s">
        <v>97</v>
      </c>
      <c r="C3" s="1"/>
      <c r="D3" s="1" t="s">
        <v>10</v>
      </c>
      <c r="E3" s="3"/>
      <c r="L3" s="1">
        <f>'A-B'!C18</f>
        <v>0</v>
      </c>
      <c r="M3" s="1" t="str">
        <f>'A-B'!A18</f>
        <v>B01</v>
      </c>
      <c r="N3" s="1" t="str">
        <f>'A-B'!B18</f>
        <v>Untitled</v>
      </c>
      <c r="O3" s="5">
        <f>'A-B'!H18</f>
        <v>0</v>
      </c>
      <c r="P3" s="5">
        <f>'A-B'!I18</f>
        <v>0</v>
      </c>
      <c r="Q3" s="5">
        <f>(O3-O$2)</f>
        <v>-0.34085750315258517</v>
      </c>
      <c r="R3" s="5"/>
      <c r="S3" s="5"/>
      <c r="T3" s="5"/>
      <c r="U3" s="6"/>
      <c r="V3">
        <v>0</v>
      </c>
      <c r="W3" t="str">
        <f t="shared" si="0"/>
        <v>Nano 4/10/19</v>
      </c>
      <c r="X3">
        <f t="shared" si="0"/>
        <v>1</v>
      </c>
      <c r="Y3">
        <f t="shared" si="0"/>
        <v>2</v>
      </c>
      <c r="Z3">
        <f t="shared" si="0"/>
        <v>0</v>
      </c>
      <c r="AA3">
        <f t="shared" si="0"/>
        <v>0</v>
      </c>
      <c r="AB3">
        <f t="shared" si="0"/>
        <v>0</v>
      </c>
    </row>
    <row r="4" spans="1:28" x14ac:dyDescent="0.2">
      <c r="A4" s="1"/>
      <c r="B4" s="1"/>
      <c r="C4" s="1"/>
      <c r="D4" s="1"/>
      <c r="E4" s="1"/>
      <c r="L4" s="1">
        <f>'A-B'!C23</f>
        <v>0</v>
      </c>
      <c r="M4" s="1" t="str">
        <f>'A-B'!A23</f>
        <v>B01</v>
      </c>
      <c r="N4" s="1" t="str">
        <f>'A-B'!B23</f>
        <v>Untitled</v>
      </c>
      <c r="O4" s="5">
        <f>'A-B'!H23</f>
        <v>0</v>
      </c>
      <c r="P4" s="5">
        <f>'A-B'!I23</f>
        <v>0</v>
      </c>
      <c r="Q4" s="5">
        <f t="shared" ref="Q4:Q66" si="1">(O4-O$2)</f>
        <v>-0.34085750315258517</v>
      </c>
      <c r="R4" s="5"/>
      <c r="S4" s="5"/>
      <c r="T4" s="5"/>
      <c r="U4" s="6"/>
      <c r="V4">
        <v>0</v>
      </c>
      <c r="W4" t="str">
        <f t="shared" si="0"/>
        <v>Nano 4/10/19</v>
      </c>
      <c r="X4">
        <f t="shared" si="0"/>
        <v>1</v>
      </c>
      <c r="Y4">
        <f t="shared" si="0"/>
        <v>3</v>
      </c>
      <c r="Z4">
        <f t="shared" si="0"/>
        <v>0</v>
      </c>
      <c r="AA4">
        <f t="shared" si="0"/>
        <v>0</v>
      </c>
      <c r="AB4">
        <f t="shared" si="0"/>
        <v>0</v>
      </c>
    </row>
    <row r="5" spans="1:28" x14ac:dyDescent="0.2">
      <c r="A5" s="1" t="s">
        <v>11</v>
      </c>
      <c r="B5" s="3">
        <v>100</v>
      </c>
      <c r="C5" s="1"/>
      <c r="D5" s="1" t="s">
        <v>12</v>
      </c>
      <c r="E5" s="3"/>
      <c r="L5" s="1">
        <f>'A-B'!C60</f>
        <v>0</v>
      </c>
      <c r="M5" s="1" t="str">
        <f>'A-B'!A60</f>
        <v>B01</v>
      </c>
      <c r="N5" s="1" t="str">
        <f>'A-B'!B60</f>
        <v>Untitled</v>
      </c>
      <c r="O5" s="5">
        <f>'A-B'!H60</f>
        <v>0</v>
      </c>
      <c r="P5" s="5">
        <f>'A-B'!I60</f>
        <v>0</v>
      </c>
      <c r="Q5" s="5">
        <f t="shared" si="1"/>
        <v>-0.34085750315258517</v>
      </c>
      <c r="R5" s="5"/>
      <c r="S5" s="5"/>
      <c r="T5" s="5"/>
      <c r="U5" s="6"/>
    </row>
    <row r="6" spans="1:28" x14ac:dyDescent="0.2">
      <c r="A6" s="1"/>
      <c r="B6" s="1"/>
      <c r="C6" s="1"/>
      <c r="D6" s="1"/>
      <c r="E6" s="1"/>
      <c r="L6" s="1">
        <f>'A-B'!C99</f>
        <v>0</v>
      </c>
      <c r="M6" s="1" t="str">
        <f>'A-B'!A99</f>
        <v>B02</v>
      </c>
      <c r="N6" s="1" t="str">
        <f>'A-B'!B99</f>
        <v>Untitled</v>
      </c>
      <c r="O6" s="5">
        <f>'A-B'!H99</f>
        <v>0.35109289617486339</v>
      </c>
      <c r="P6" s="5">
        <f>'A-B'!I99</f>
        <v>0.60811073435136809</v>
      </c>
      <c r="Q6" s="5">
        <f t="shared" si="1"/>
        <v>1.0235393022278216E-2</v>
      </c>
      <c r="R6" s="5"/>
      <c r="S6" s="5"/>
      <c r="T6" s="5"/>
      <c r="U6" s="6"/>
    </row>
    <row r="7" spans="1:28" x14ac:dyDescent="0.2">
      <c r="A7" s="1" t="s">
        <v>13</v>
      </c>
      <c r="B7" s="3"/>
      <c r="C7" s="1"/>
      <c r="D7" s="1" t="s">
        <v>14</v>
      </c>
      <c r="E7" s="3"/>
      <c r="L7" s="1">
        <f>'A-B'!C104</f>
        <v>0</v>
      </c>
      <c r="M7" s="1" t="str">
        <f>'A-B'!A104</f>
        <v>B02</v>
      </c>
      <c r="N7" s="1" t="str">
        <f>'A-B'!B104</f>
        <v>Untitled</v>
      </c>
      <c r="O7" s="5">
        <f>'A-B'!H104</f>
        <v>0</v>
      </c>
      <c r="P7" s="5">
        <f>'A-B'!I104</f>
        <v>0</v>
      </c>
      <c r="Q7" s="5">
        <f t="shared" si="1"/>
        <v>-0.34085750315258517</v>
      </c>
      <c r="R7" s="5"/>
      <c r="S7" s="5"/>
      <c r="T7" s="5"/>
      <c r="U7" s="6"/>
      <c r="V7" s="6">
        <v>24.86266613289369</v>
      </c>
      <c r="W7">
        <f t="shared" si="0"/>
        <v>25</v>
      </c>
      <c r="X7">
        <f t="shared" si="0"/>
        <v>2</v>
      </c>
      <c r="Y7">
        <f t="shared" si="0"/>
        <v>1</v>
      </c>
      <c r="Z7">
        <f t="shared" si="0"/>
        <v>2.657</v>
      </c>
      <c r="AB7">
        <f t="shared" si="0"/>
        <v>1</v>
      </c>
    </row>
    <row r="8" spans="1:28" x14ac:dyDescent="0.2">
      <c r="A8" s="1"/>
      <c r="B8" s="1"/>
      <c r="C8" s="1"/>
      <c r="D8" s="1"/>
      <c r="E8" s="1"/>
      <c r="L8" s="1">
        <f>'A-B'!C176</f>
        <v>0</v>
      </c>
      <c r="M8" s="1" t="str">
        <f>'A-B'!A176</f>
        <v>B03</v>
      </c>
      <c r="N8" s="1" t="str">
        <f>'A-B'!B176</f>
        <v>Untitled</v>
      </c>
      <c r="O8" s="5">
        <f>'A-B'!H176</f>
        <v>1.4762295081967214</v>
      </c>
      <c r="P8" s="5">
        <f>'A-B'!I176</f>
        <v>0.18184163441130527</v>
      </c>
      <c r="Q8" s="5">
        <f t="shared" si="1"/>
        <v>1.1353720050441363</v>
      </c>
      <c r="R8" s="5"/>
      <c r="S8" s="5"/>
      <c r="T8" s="5"/>
      <c r="U8" s="6"/>
      <c r="V8" s="6">
        <v>24.86266613289369</v>
      </c>
      <c r="W8">
        <f t="shared" si="0"/>
        <v>25</v>
      </c>
      <c r="X8">
        <f t="shared" si="0"/>
        <v>2</v>
      </c>
      <c r="Y8">
        <f t="shared" si="0"/>
        <v>2</v>
      </c>
      <c r="Z8">
        <f t="shared" si="0"/>
        <v>3.2650000000000001</v>
      </c>
      <c r="AB8">
        <f t="shared" si="0"/>
        <v>1</v>
      </c>
    </row>
    <row r="9" spans="1:28" x14ac:dyDescent="0.2">
      <c r="A9" s="1" t="s">
        <v>15</v>
      </c>
      <c r="B9" s="2"/>
      <c r="C9" s="1"/>
      <c r="D9" s="1" t="s">
        <v>16</v>
      </c>
      <c r="E9" s="3"/>
      <c r="L9" s="1">
        <f>'A-B'!C181</f>
        <v>0</v>
      </c>
      <c r="M9" s="1" t="str">
        <f>'A-B'!A181</f>
        <v>B03</v>
      </c>
      <c r="N9" s="1" t="str">
        <f>'A-B'!B181</f>
        <v>Untitled</v>
      </c>
      <c r="O9" s="5">
        <f>'A-B'!H181</f>
        <v>0</v>
      </c>
      <c r="P9" s="5">
        <f>'A-B'!I181</f>
        <v>0</v>
      </c>
      <c r="Q9" s="5">
        <f t="shared" si="1"/>
        <v>-0.34085750315258517</v>
      </c>
      <c r="R9" s="5"/>
      <c r="S9" s="5"/>
      <c r="T9" s="5"/>
      <c r="U9" s="6"/>
      <c r="V9" s="6">
        <v>24.86266613289369</v>
      </c>
      <c r="W9">
        <f t="shared" si="0"/>
        <v>25</v>
      </c>
      <c r="X9">
        <f t="shared" si="0"/>
        <v>2</v>
      </c>
      <c r="Y9">
        <f t="shared" si="0"/>
        <v>3</v>
      </c>
      <c r="Z9">
        <f t="shared" si="0"/>
        <v>2.9569999999999999</v>
      </c>
      <c r="AA9">
        <f t="shared" si="0"/>
        <v>2.9569999999999999</v>
      </c>
      <c r="AB9">
        <f t="shared" si="0"/>
        <v>0</v>
      </c>
    </row>
    <row r="10" spans="1:28" x14ac:dyDescent="0.2">
      <c r="A10" s="1"/>
      <c r="B10" s="4"/>
      <c r="C10" s="1"/>
      <c r="D10" s="1"/>
      <c r="E10" s="1"/>
      <c r="L10" s="1">
        <f>'A-B'!C254</f>
        <v>0</v>
      </c>
      <c r="M10" s="1" t="str">
        <f>'A-B'!A254</f>
        <v>B04</v>
      </c>
      <c r="N10" s="1" t="str">
        <f>'A-B'!B254</f>
        <v>Untitled</v>
      </c>
      <c r="O10" s="5">
        <f>'A-B'!H254</f>
        <v>1.8229508196721314</v>
      </c>
      <c r="P10" s="5">
        <f>'A-B'!I254</f>
        <v>0.57842201172634866</v>
      </c>
      <c r="Q10" s="5">
        <f t="shared" si="1"/>
        <v>1.4820933165195462</v>
      </c>
      <c r="R10" s="5"/>
      <c r="S10" s="5"/>
      <c r="T10" s="5"/>
      <c r="U10" s="6"/>
      <c r="V10" s="6">
        <v>24.86266613289369</v>
      </c>
      <c r="W10">
        <f t="shared" si="0"/>
        <v>25</v>
      </c>
      <c r="X10">
        <f t="shared" si="0"/>
        <v>2</v>
      </c>
      <c r="Y10">
        <f t="shared" si="0"/>
        <v>4</v>
      </c>
      <c r="Z10">
        <f t="shared" si="0"/>
        <v>3.0259999999999998</v>
      </c>
      <c r="AA10">
        <f t="shared" si="0"/>
        <v>3.0259999999999998</v>
      </c>
      <c r="AB10">
        <f t="shared" si="0"/>
        <v>0</v>
      </c>
    </row>
    <row r="11" spans="1:28" x14ac:dyDescent="0.2">
      <c r="A11" s="1" t="s">
        <v>17</v>
      </c>
      <c r="B11" s="3"/>
      <c r="C11" s="1"/>
      <c r="D11" s="1" t="s">
        <v>18</v>
      </c>
      <c r="E11" s="3"/>
      <c r="L11" s="1">
        <f>'A-B'!C259</f>
        <v>0</v>
      </c>
      <c r="M11" s="1" t="str">
        <f>'A-B'!A259</f>
        <v>B04</v>
      </c>
      <c r="N11" s="1" t="str">
        <f>'A-B'!B259</f>
        <v>Untitled</v>
      </c>
      <c r="O11" s="5">
        <f>'A-B'!H259</f>
        <v>0</v>
      </c>
      <c r="P11" s="5">
        <f>'A-B'!I259</f>
        <v>0</v>
      </c>
      <c r="Q11" s="5">
        <f t="shared" si="1"/>
        <v>-0.34085750315258517</v>
      </c>
      <c r="R11" s="5"/>
      <c r="S11" s="5"/>
      <c r="T11" s="5"/>
      <c r="U11" s="6"/>
      <c r="V11" s="6">
        <v>24.86266613289369</v>
      </c>
      <c r="W11">
        <f t="shared" si="0"/>
        <v>25</v>
      </c>
      <c r="X11">
        <f t="shared" si="0"/>
        <v>2</v>
      </c>
      <c r="Y11">
        <f t="shared" si="0"/>
        <v>5</v>
      </c>
      <c r="Z11">
        <f t="shared" si="0"/>
        <v>3.0990000000000002</v>
      </c>
      <c r="AA11">
        <f t="shared" si="0"/>
        <v>3.0990000000000002</v>
      </c>
      <c r="AB11">
        <f t="shared" si="0"/>
        <v>0</v>
      </c>
    </row>
    <row r="12" spans="1:28" x14ac:dyDescent="0.2">
      <c r="A12" s="1"/>
      <c r="B12" s="7"/>
      <c r="C12" s="1" t="s">
        <v>19</v>
      </c>
      <c r="D12" s="1"/>
      <c r="E12" s="1"/>
      <c r="L12" s="1">
        <f>'A-B'!C314</f>
        <v>0</v>
      </c>
      <c r="M12" s="1" t="str">
        <f>'A-B'!A314</f>
        <v>B05</v>
      </c>
      <c r="N12" s="1" t="str">
        <f>'A-B'!B314</f>
        <v>Untitled</v>
      </c>
      <c r="O12" s="5">
        <f>'A-B'!H314</f>
        <v>0.35546448087431692</v>
      </c>
      <c r="P12" s="5">
        <f>'A-B'!I314</f>
        <v>0.61568254116041243</v>
      </c>
      <c r="Q12" s="5">
        <f t="shared" si="1"/>
        <v>1.4606977721731751E-2</v>
      </c>
      <c r="R12" s="5"/>
      <c r="S12" s="5"/>
      <c r="T12" s="5"/>
      <c r="U12" s="6"/>
    </row>
    <row r="13" spans="1:28" x14ac:dyDescent="0.2">
      <c r="A13" s="1" t="s">
        <v>20</v>
      </c>
      <c r="B13" s="10">
        <v>0.122</v>
      </c>
      <c r="C13" s="1" t="s">
        <v>21</v>
      </c>
      <c r="D13" s="1" t="s">
        <v>22</v>
      </c>
      <c r="E13" s="3"/>
      <c r="L13" s="1">
        <f>'A-B'!C319</f>
        <v>0</v>
      </c>
      <c r="M13" s="1" t="str">
        <f>'A-B'!A319</f>
        <v>B05</v>
      </c>
      <c r="N13" s="1" t="str">
        <f>'A-B'!B319</f>
        <v>Untitled</v>
      </c>
      <c r="O13" s="5">
        <f>'A-B'!H319</f>
        <v>0</v>
      </c>
      <c r="P13" s="5">
        <f>'A-B'!I319</f>
        <v>0</v>
      </c>
      <c r="Q13" s="5">
        <f t="shared" si="1"/>
        <v>-0.34085750315258517</v>
      </c>
      <c r="R13" s="5"/>
      <c r="S13" s="5"/>
      <c r="T13" s="5"/>
      <c r="U13" s="6"/>
    </row>
    <row r="14" spans="1:28" x14ac:dyDescent="0.2">
      <c r="A14" s="1"/>
      <c r="B14" s="11">
        <f>SLOPE(ConcentrationC,AreaC)</f>
        <v>0.12399262366165896</v>
      </c>
      <c r="C14" s="1" t="s">
        <v>23</v>
      </c>
      <c r="D14" s="1"/>
      <c r="E14" s="1"/>
      <c r="F14" t="s">
        <v>129</v>
      </c>
      <c r="G14" s="18">
        <f>SLOPE(AA33:AA62,V33:V62)</f>
        <v>0.12340294535738459</v>
      </c>
      <c r="L14" s="1">
        <f>'A-B'!C345</f>
        <v>0</v>
      </c>
      <c r="M14" s="1" t="str">
        <f>'A-B'!A345</f>
        <v>B06</v>
      </c>
      <c r="N14" s="1" t="str">
        <f>'A-B'!B345</f>
        <v>Untitled</v>
      </c>
      <c r="O14" s="5">
        <f>'A-B'!H345</f>
        <v>0.42540983606557381</v>
      </c>
      <c r="P14" s="5">
        <f>'A-B'!I345</f>
        <v>0.73683145010512086</v>
      </c>
      <c r="Q14" s="5">
        <f t="shared" si="1"/>
        <v>8.4552332912988637E-2</v>
      </c>
      <c r="R14" s="5"/>
      <c r="S14" s="5"/>
      <c r="T14" s="5"/>
      <c r="U14" s="6"/>
      <c r="V14" s="6">
        <v>49.619920361122475</v>
      </c>
      <c r="W14">
        <f t="shared" si="0"/>
        <v>50</v>
      </c>
      <c r="X14">
        <f t="shared" si="0"/>
        <v>3</v>
      </c>
      <c r="Y14">
        <f t="shared" si="0"/>
        <v>1</v>
      </c>
      <c r="Z14">
        <f t="shared" si="0"/>
        <v>5.702</v>
      </c>
      <c r="AB14">
        <f t="shared" si="0"/>
        <v>1</v>
      </c>
    </row>
    <row r="15" spans="1:28" x14ac:dyDescent="0.2">
      <c r="A15" s="1" t="s">
        <v>24</v>
      </c>
      <c r="B15" s="8">
        <f>INTERCEPT(ConcentrationC,AreaC)</f>
        <v>-3.6370255886491343E-2</v>
      </c>
      <c r="C15" s="1"/>
      <c r="D15" s="1" t="s">
        <v>25</v>
      </c>
      <c r="E15" s="3"/>
      <c r="F15" t="s">
        <v>130</v>
      </c>
      <c r="G15" s="15">
        <f>INTERCEPT(AA33:AA62,V33:V62)</f>
        <v>6.4437837455495028E-2</v>
      </c>
      <c r="L15" s="1">
        <f>'A-B'!C351</f>
        <v>0</v>
      </c>
      <c r="M15" s="1" t="str">
        <f>'A-B'!A351</f>
        <v>B06</v>
      </c>
      <c r="N15" s="1" t="str">
        <f>'A-B'!B351</f>
        <v>Untitled</v>
      </c>
      <c r="O15" s="5">
        <f>'A-B'!H351</f>
        <v>0</v>
      </c>
      <c r="P15" s="5">
        <f>'A-B'!I351</f>
        <v>0</v>
      </c>
      <c r="Q15" s="5">
        <f t="shared" si="1"/>
        <v>-0.34085750315258517</v>
      </c>
      <c r="R15" s="5"/>
      <c r="S15" s="5"/>
      <c r="T15" s="5"/>
      <c r="U15" s="6"/>
      <c r="V15" s="6">
        <v>49.619920361122475</v>
      </c>
      <c r="W15">
        <f t="shared" si="0"/>
        <v>50</v>
      </c>
      <c r="X15">
        <f t="shared" si="0"/>
        <v>3</v>
      </c>
      <c r="Y15">
        <f t="shared" si="0"/>
        <v>2</v>
      </c>
      <c r="Z15">
        <f t="shared" si="0"/>
        <v>6.4349999999999996</v>
      </c>
      <c r="AB15">
        <f t="shared" si="0"/>
        <v>1</v>
      </c>
    </row>
    <row r="16" spans="1:28" x14ac:dyDescent="0.2">
      <c r="L16" s="1"/>
      <c r="M16" s="1"/>
      <c r="N16" s="1"/>
      <c r="O16" s="5"/>
      <c r="P16" s="5"/>
      <c r="Q16" s="5"/>
      <c r="R16" s="5"/>
      <c r="S16" s="5"/>
      <c r="T16" s="5"/>
      <c r="U16" s="6"/>
      <c r="V16" s="6">
        <v>49.619920361122475</v>
      </c>
      <c r="W16">
        <f t="shared" si="0"/>
        <v>50</v>
      </c>
      <c r="X16">
        <f t="shared" si="0"/>
        <v>3</v>
      </c>
      <c r="Y16">
        <f t="shared" si="0"/>
        <v>3</v>
      </c>
      <c r="Z16">
        <f t="shared" si="0"/>
        <v>6.0330000000000004</v>
      </c>
      <c r="AA16">
        <f t="shared" si="0"/>
        <v>6.0330000000000004</v>
      </c>
      <c r="AB16">
        <f t="shared" si="0"/>
        <v>0</v>
      </c>
    </row>
    <row r="17" spans="1:28" x14ac:dyDescent="0.2">
      <c r="A17" t="s">
        <v>26</v>
      </c>
      <c r="B17" t="s">
        <v>3</v>
      </c>
      <c r="C17" t="s">
        <v>4</v>
      </c>
      <c r="D17" t="s">
        <v>5</v>
      </c>
      <c r="E17" t="s">
        <v>6</v>
      </c>
      <c r="F17" t="s">
        <v>6</v>
      </c>
      <c r="G17" t="s">
        <v>7</v>
      </c>
      <c r="H17" t="s">
        <v>27</v>
      </c>
      <c r="I17" t="s">
        <v>28</v>
      </c>
      <c r="J17" t="s">
        <v>29</v>
      </c>
      <c r="L17" s="1">
        <f>'A-B'!C29</f>
        <v>1</v>
      </c>
      <c r="M17" s="1" t="str">
        <f>'A-B'!A29</f>
        <v>C01</v>
      </c>
      <c r="N17" s="1" t="str">
        <f>'A-B'!B29</f>
        <v>Nano 4/10/19</v>
      </c>
      <c r="O17" s="5">
        <f>'A-B'!H29</f>
        <v>0</v>
      </c>
      <c r="P17" s="5">
        <f>'A-B'!I29</f>
        <v>0</v>
      </c>
      <c r="Q17" s="9">
        <f t="shared" si="1"/>
        <v>-0.34085750315258517</v>
      </c>
      <c r="R17" s="9">
        <v>0</v>
      </c>
      <c r="S17" s="5"/>
      <c r="T17" s="5"/>
      <c r="U17" s="6"/>
      <c r="V17" s="6">
        <v>49.619920361122475</v>
      </c>
      <c r="W17">
        <f t="shared" si="0"/>
        <v>50</v>
      </c>
      <c r="X17">
        <f t="shared" si="0"/>
        <v>3</v>
      </c>
      <c r="Y17">
        <f t="shared" si="0"/>
        <v>4</v>
      </c>
      <c r="Z17">
        <f t="shared" si="0"/>
        <v>6.0359999999999996</v>
      </c>
      <c r="AA17">
        <f t="shared" si="0"/>
        <v>6.0359999999999996</v>
      </c>
      <c r="AB17">
        <f t="shared" si="0"/>
        <v>0</v>
      </c>
    </row>
    <row r="18" spans="1:28" x14ac:dyDescent="0.2">
      <c r="A18" t="s">
        <v>30</v>
      </c>
      <c r="B18" t="s">
        <v>31</v>
      </c>
      <c r="C18">
        <v>0</v>
      </c>
      <c r="D18">
        <v>1</v>
      </c>
      <c r="E18">
        <v>0</v>
      </c>
      <c r="F18">
        <v>0</v>
      </c>
      <c r="G18">
        <v>0</v>
      </c>
      <c r="H18" s="6">
        <f>AVERAGE(F18:F22)/B$13</f>
        <v>0</v>
      </c>
      <c r="I18" s="6">
        <f>STDEV(F18:F22)/B$13</f>
        <v>0</v>
      </c>
      <c r="J18" s="6" t="e">
        <f>I18/H18*100</f>
        <v>#DIV/0!</v>
      </c>
      <c r="L18" s="1">
        <f>'A-B'!C34</f>
        <v>2</v>
      </c>
      <c r="M18" s="1" t="str">
        <f>'A-B'!A34</f>
        <v>C02</v>
      </c>
      <c r="N18" s="1">
        <f>'A-B'!B34</f>
        <v>25</v>
      </c>
      <c r="O18" s="5">
        <f>'A-B'!H34</f>
        <v>24.814207650273225</v>
      </c>
      <c r="P18" s="5">
        <f>'A-B'!I34</f>
        <v>0.58204417254554885</v>
      </c>
      <c r="Q18" s="9">
        <f t="shared" si="1"/>
        <v>24.473350147120641</v>
      </c>
      <c r="R18" s="9">
        <v>24.86266613289369</v>
      </c>
      <c r="S18" s="5"/>
      <c r="T18" s="5"/>
      <c r="U18" s="6"/>
      <c r="V18" s="6">
        <v>49.619920361122475</v>
      </c>
      <c r="W18">
        <f t="shared" ref="W18:AB30" si="2">B45</f>
        <v>50</v>
      </c>
      <c r="X18">
        <f t="shared" si="2"/>
        <v>3</v>
      </c>
      <c r="Y18">
        <f t="shared" si="2"/>
        <v>5</v>
      </c>
      <c r="Z18">
        <f t="shared" si="2"/>
        <v>6.1870000000000003</v>
      </c>
      <c r="AA18">
        <f t="shared" si="2"/>
        <v>6.1870000000000003</v>
      </c>
      <c r="AB18">
        <f t="shared" si="2"/>
        <v>0</v>
      </c>
    </row>
    <row r="19" spans="1:28" x14ac:dyDescent="0.2">
      <c r="A19" t="s">
        <v>30</v>
      </c>
      <c r="B19" t="s">
        <v>31</v>
      </c>
      <c r="C19">
        <v>0</v>
      </c>
      <c r="D19">
        <v>2</v>
      </c>
      <c r="E19">
        <v>0</v>
      </c>
      <c r="F19">
        <v>0</v>
      </c>
      <c r="G19">
        <v>0</v>
      </c>
      <c r="H19" s="6"/>
      <c r="I19" s="6"/>
      <c r="J19" s="6"/>
      <c r="L19" s="1">
        <f>'A-B'!C41</f>
        <v>3</v>
      </c>
      <c r="M19" s="1" t="str">
        <f>'A-B'!A41</f>
        <v>C03</v>
      </c>
      <c r="N19" s="1">
        <f>'A-B'!B41</f>
        <v>50</v>
      </c>
      <c r="O19" s="5">
        <f>'A-B'!H41</f>
        <v>49.879781420765035</v>
      </c>
      <c r="P19" s="5">
        <f>'A-B'!I41</f>
        <v>0.72179256187211827</v>
      </c>
      <c r="Q19" s="9">
        <f t="shared" si="1"/>
        <v>49.538923917612451</v>
      </c>
      <c r="R19" s="9">
        <v>49.619920361122475</v>
      </c>
      <c r="S19" s="5"/>
      <c r="T19" s="5"/>
      <c r="U19" s="6"/>
    </row>
    <row r="20" spans="1:28" x14ac:dyDescent="0.2">
      <c r="A20" t="s">
        <v>30</v>
      </c>
      <c r="B20" t="s">
        <v>31</v>
      </c>
      <c r="C20">
        <v>0</v>
      </c>
      <c r="D20">
        <v>3</v>
      </c>
      <c r="E20">
        <v>0</v>
      </c>
      <c r="F20">
        <v>0</v>
      </c>
      <c r="G20">
        <v>0</v>
      </c>
      <c r="H20" s="6"/>
      <c r="I20" s="6"/>
      <c r="J20" s="6"/>
      <c r="L20" s="1">
        <f>'A-B'!C48</f>
        <v>4</v>
      </c>
      <c r="M20" s="1" t="str">
        <f>'A-B'!A48</f>
        <v>C04</v>
      </c>
      <c r="N20" s="1">
        <f>'A-B'!B48</f>
        <v>75</v>
      </c>
      <c r="O20" s="5">
        <f>'A-B'!H48</f>
        <v>75.88797814207652</v>
      </c>
      <c r="P20" s="5">
        <f>'A-B'!I48</f>
        <v>0.77615348067672696</v>
      </c>
      <c r="Q20" s="9">
        <f t="shared" si="1"/>
        <v>75.547120638923928</v>
      </c>
      <c r="R20" s="9">
        <v>75.176144793491801</v>
      </c>
      <c r="S20" s="5"/>
      <c r="T20" s="5"/>
      <c r="U20" s="6"/>
    </row>
    <row r="21" spans="1:28" x14ac:dyDescent="0.2">
      <c r="H21" s="6"/>
      <c r="I21" s="6"/>
      <c r="J21" s="6"/>
      <c r="L21" s="1">
        <f>'A-B'!C54</f>
        <v>5</v>
      </c>
      <c r="M21" s="1" t="str">
        <f>'A-B'!A54</f>
        <v>C05</v>
      </c>
      <c r="N21" s="1">
        <f>'A-B'!B54</f>
        <v>100</v>
      </c>
      <c r="O21" s="5">
        <f>'A-B'!H54</f>
        <v>101.44808743169399</v>
      </c>
      <c r="P21" s="5">
        <f>'A-B'!I54</f>
        <v>0.80866932169118766</v>
      </c>
      <c r="Q21" s="9">
        <f t="shared" si="1"/>
        <v>101.1072299285414</v>
      </c>
      <c r="R21" s="9">
        <v>99.787703772186319</v>
      </c>
      <c r="S21" s="5"/>
      <c r="T21" s="5"/>
      <c r="U21" s="6"/>
      <c r="V21" s="6">
        <v>75.176144793491801</v>
      </c>
      <c r="W21">
        <f t="shared" si="2"/>
        <v>75</v>
      </c>
      <c r="X21">
        <f t="shared" si="2"/>
        <v>4</v>
      </c>
      <c r="Y21">
        <f t="shared" si="2"/>
        <v>1</v>
      </c>
      <c r="Z21">
        <f t="shared" si="2"/>
        <v>8.6809999999999992</v>
      </c>
      <c r="AB21">
        <f t="shared" si="2"/>
        <v>1</v>
      </c>
    </row>
    <row r="22" spans="1:28" x14ac:dyDescent="0.2">
      <c r="H22" s="6"/>
      <c r="I22" s="6"/>
      <c r="J22" s="6"/>
      <c r="L22" s="1">
        <f>'A-B'!C67</f>
        <v>51</v>
      </c>
      <c r="M22" s="1" t="str">
        <f>'A-B'!A67</f>
        <v>C06</v>
      </c>
      <c r="N22" s="1" t="str">
        <f>'A-B'!B67</f>
        <v>Nano 4/18/19</v>
      </c>
      <c r="O22" s="5">
        <f>'A-B'!H67</f>
        <v>0</v>
      </c>
      <c r="P22" s="5">
        <f>'A-B'!I67</f>
        <v>0</v>
      </c>
      <c r="Q22" s="9">
        <f t="shared" si="1"/>
        <v>-0.34085750315258517</v>
      </c>
      <c r="R22" s="9">
        <v>0</v>
      </c>
      <c r="S22" s="5"/>
      <c r="T22" s="5"/>
      <c r="U22" s="6"/>
      <c r="V22" s="6">
        <v>75.176144793491801</v>
      </c>
      <c r="W22">
        <f t="shared" si="2"/>
        <v>75</v>
      </c>
      <c r="X22">
        <f t="shared" si="2"/>
        <v>4</v>
      </c>
      <c r="Y22">
        <f t="shared" si="2"/>
        <v>2</v>
      </c>
      <c r="Z22">
        <f t="shared" si="2"/>
        <v>9.3659999999999997</v>
      </c>
      <c r="AA22">
        <f t="shared" si="2"/>
        <v>9.3659999999999997</v>
      </c>
      <c r="AB22">
        <f t="shared" si="2"/>
        <v>0</v>
      </c>
    </row>
    <row r="23" spans="1:28" x14ac:dyDescent="0.2">
      <c r="A23" t="s">
        <v>30</v>
      </c>
      <c r="B23" t="s">
        <v>31</v>
      </c>
      <c r="C23">
        <v>0</v>
      </c>
      <c r="D23">
        <v>1</v>
      </c>
      <c r="E23">
        <v>0</v>
      </c>
      <c r="F23">
        <v>0</v>
      </c>
      <c r="G23">
        <v>0</v>
      </c>
      <c r="H23" s="6">
        <f>AVERAGE(F23:F27)/B$13</f>
        <v>0</v>
      </c>
      <c r="I23" s="6">
        <f>STDEV(F23:F27)/B$13</f>
        <v>0</v>
      </c>
      <c r="J23" s="6" t="e">
        <f>I23/H23*100</f>
        <v>#DIV/0!</v>
      </c>
      <c r="L23" s="1">
        <f>'A-B'!C72</f>
        <v>52</v>
      </c>
      <c r="M23" s="1" t="str">
        <f>'A-B'!A72</f>
        <v>C07</v>
      </c>
      <c r="N23" s="1">
        <f>'A-B'!B72</f>
        <v>25</v>
      </c>
      <c r="O23" s="5">
        <f>'A-B'!H72</f>
        <v>26.784153005464482</v>
      </c>
      <c r="P23" s="5">
        <f>'A-B'!I72</f>
        <v>1.1602728521614507</v>
      </c>
      <c r="Q23" s="9">
        <f t="shared" si="1"/>
        <v>26.443295502311898</v>
      </c>
      <c r="R23" s="9">
        <v>25.142735614103763</v>
      </c>
      <c r="S23" s="5"/>
      <c r="T23" s="5"/>
      <c r="U23" s="6"/>
      <c r="V23" s="6">
        <v>75.176144793491801</v>
      </c>
      <c r="W23">
        <f t="shared" si="2"/>
        <v>75</v>
      </c>
      <c r="X23">
        <f t="shared" si="2"/>
        <v>4</v>
      </c>
      <c r="Y23">
        <f t="shared" si="2"/>
        <v>3</v>
      </c>
      <c r="Z23">
        <f t="shared" si="2"/>
        <v>9.1880000000000006</v>
      </c>
      <c r="AA23">
        <f t="shared" si="2"/>
        <v>9.1880000000000006</v>
      </c>
      <c r="AB23">
        <f t="shared" si="2"/>
        <v>0</v>
      </c>
    </row>
    <row r="24" spans="1:28" x14ac:dyDescent="0.2">
      <c r="A24" t="s">
        <v>30</v>
      </c>
      <c r="B24" t="s">
        <v>31</v>
      </c>
      <c r="C24">
        <v>0</v>
      </c>
      <c r="D24">
        <v>2</v>
      </c>
      <c r="E24">
        <v>0.18110000000000001</v>
      </c>
      <c r="G24">
        <v>1</v>
      </c>
      <c r="H24" s="6"/>
      <c r="I24" s="6"/>
      <c r="J24" s="6"/>
      <c r="L24" s="1">
        <f>'A-B'!C79</f>
        <v>53</v>
      </c>
      <c r="M24" s="1" t="str">
        <f>'A-B'!A79</f>
        <v>C08</v>
      </c>
      <c r="N24" s="1">
        <f>'A-B'!B79</f>
        <v>50</v>
      </c>
      <c r="O24" s="5">
        <f>'A-B'!H79</f>
        <v>50.877049180327866</v>
      </c>
      <c r="P24" s="5">
        <f>'A-B'!I79</f>
        <v>1.0174835507935471</v>
      </c>
      <c r="Q24" s="9">
        <f t="shared" si="1"/>
        <v>50.536191677175282</v>
      </c>
      <c r="R24" s="9">
        <v>49.950700356268541</v>
      </c>
      <c r="S24" s="5"/>
      <c r="T24" s="5"/>
      <c r="U24" s="6"/>
      <c r="V24" s="6">
        <v>75.176144793491801</v>
      </c>
      <c r="W24">
        <f t="shared" si="2"/>
        <v>75</v>
      </c>
      <c r="X24">
        <f t="shared" si="2"/>
        <v>4</v>
      </c>
      <c r="Y24">
        <f t="shared" si="2"/>
        <v>4</v>
      </c>
      <c r="Z24">
        <f t="shared" si="2"/>
        <v>9.2210000000000001</v>
      </c>
      <c r="AA24">
        <f t="shared" si="2"/>
        <v>9.2210000000000001</v>
      </c>
      <c r="AB24">
        <f t="shared" si="2"/>
        <v>0</v>
      </c>
    </row>
    <row r="25" spans="1:28" x14ac:dyDescent="0.2">
      <c r="A25" t="s">
        <v>30</v>
      </c>
      <c r="B25" t="s">
        <v>31</v>
      </c>
      <c r="C25">
        <v>0</v>
      </c>
      <c r="D25">
        <v>3</v>
      </c>
      <c r="E25">
        <v>0</v>
      </c>
      <c r="F25">
        <v>0</v>
      </c>
      <c r="G25">
        <v>0</v>
      </c>
      <c r="H25" s="6"/>
      <c r="I25" s="6"/>
      <c r="J25" s="6"/>
      <c r="L25" s="1">
        <f>'A-B'!C85</f>
        <v>54</v>
      </c>
      <c r="M25" s="1" t="str">
        <f>'A-B'!A85</f>
        <v>C09</v>
      </c>
      <c r="N25" s="1">
        <f>'A-B'!B85</f>
        <v>75</v>
      </c>
      <c r="O25" s="5">
        <f>'A-B'!H85</f>
        <v>77.513661202185787</v>
      </c>
      <c r="P25" s="5">
        <f>'A-B'!I85</f>
        <v>1.9209787753495713</v>
      </c>
      <c r="Q25" s="13">
        <f t="shared" si="1"/>
        <v>77.172803699033196</v>
      </c>
      <c r="R25" s="13">
        <v>74.974662588078786</v>
      </c>
      <c r="S25" s="5"/>
      <c r="T25" s="5"/>
      <c r="U25" s="6"/>
    </row>
    <row r="26" spans="1:28" x14ac:dyDescent="0.2">
      <c r="A26" t="s">
        <v>30</v>
      </c>
      <c r="B26" t="s">
        <v>31</v>
      </c>
      <c r="C26">
        <v>0</v>
      </c>
      <c r="D26">
        <v>4</v>
      </c>
      <c r="E26">
        <v>0</v>
      </c>
      <c r="F26">
        <v>0</v>
      </c>
      <c r="G26">
        <v>0</v>
      </c>
      <c r="H26" s="6"/>
      <c r="I26" s="6"/>
      <c r="J26" s="6"/>
      <c r="L26" s="1">
        <f>'A-B'!C92</f>
        <v>55</v>
      </c>
      <c r="M26" s="1" t="str">
        <f>'A-B'!A92</f>
        <v>C10</v>
      </c>
      <c r="N26" s="1">
        <f>'A-B'!B92</f>
        <v>100</v>
      </c>
      <c r="O26" s="5">
        <f>'A-B'!H92</f>
        <v>101.12021857923497</v>
      </c>
      <c r="P26" s="5">
        <f>'A-B'!I92</f>
        <v>0.25041397240195318</v>
      </c>
      <c r="Q26" s="9">
        <f t="shared" si="1"/>
        <v>100.77936107608238</v>
      </c>
      <c r="R26" s="9">
        <v>99.566754846714673</v>
      </c>
      <c r="S26" s="5"/>
      <c r="T26" s="5"/>
      <c r="U26" s="6"/>
    </row>
    <row r="27" spans="1:28" x14ac:dyDescent="0.2">
      <c r="H27" s="6"/>
      <c r="I27" s="6"/>
      <c r="J27" s="6"/>
      <c r="L27" s="1"/>
      <c r="M27" s="1"/>
      <c r="N27" s="1"/>
      <c r="O27" s="5"/>
      <c r="P27" s="5"/>
      <c r="Q27" s="5"/>
      <c r="R27" s="5" t="s">
        <v>27</v>
      </c>
      <c r="S27" s="5" t="s">
        <v>28</v>
      </c>
      <c r="T27" s="5" t="s">
        <v>29</v>
      </c>
      <c r="U27" s="6"/>
      <c r="V27" s="6">
        <v>99.787703772186319</v>
      </c>
      <c r="W27">
        <f t="shared" si="2"/>
        <v>100</v>
      </c>
      <c r="X27">
        <f t="shared" si="2"/>
        <v>5</v>
      </c>
      <c r="Y27">
        <f t="shared" si="2"/>
        <v>1</v>
      </c>
      <c r="Z27">
        <f t="shared" si="2"/>
        <v>11.92</v>
      </c>
      <c r="AB27">
        <f t="shared" si="2"/>
        <v>1</v>
      </c>
    </row>
    <row r="28" spans="1:28" x14ac:dyDescent="0.2">
      <c r="H28" s="6"/>
      <c r="I28" s="6"/>
      <c r="J28" s="6"/>
      <c r="L28" s="1">
        <f>'A-B'!C114</f>
        <v>6</v>
      </c>
      <c r="M28" s="1" t="str">
        <f>'A-B'!A114</f>
        <v>D01</v>
      </c>
      <c r="N28" s="1" t="str">
        <f>'A-B'!B114</f>
        <v>CRW 05-18 SUR</v>
      </c>
      <c r="O28" s="5">
        <f>'A-B'!H114</f>
        <v>71.439890710382514</v>
      </c>
      <c r="P28" s="5">
        <f>'A-B'!I114</f>
        <v>1.2310463966369314</v>
      </c>
      <c r="Q28" s="5">
        <f t="shared" si="1"/>
        <v>71.099033207229922</v>
      </c>
      <c r="R28" s="5">
        <f>AVERAGE(Q28:Q31)</f>
        <v>72.271164354770917</v>
      </c>
      <c r="S28" s="5">
        <f>STDEV(Q28:Q31)</f>
        <v>1.2378044327235882</v>
      </c>
      <c r="T28" s="5">
        <f>S28/R28*100</f>
        <v>1.7127224167129054</v>
      </c>
      <c r="U28" s="9">
        <v>74.328137959890014</v>
      </c>
      <c r="V28" s="6">
        <v>99.787703772186319</v>
      </c>
      <c r="W28">
        <f t="shared" si="2"/>
        <v>100</v>
      </c>
      <c r="X28">
        <f t="shared" si="2"/>
        <v>5</v>
      </c>
      <c r="Y28">
        <f t="shared" si="2"/>
        <v>2</v>
      </c>
      <c r="Z28">
        <f t="shared" si="2"/>
        <v>12.49</v>
      </c>
      <c r="AA28">
        <f t="shared" si="2"/>
        <v>12.49</v>
      </c>
      <c r="AB28">
        <f t="shared" si="2"/>
        <v>0</v>
      </c>
    </row>
    <row r="29" spans="1:28" x14ac:dyDescent="0.2">
      <c r="A29" t="s">
        <v>32</v>
      </c>
      <c r="B29" t="s">
        <v>98</v>
      </c>
      <c r="C29">
        <v>1</v>
      </c>
      <c r="D29">
        <v>1</v>
      </c>
      <c r="E29">
        <v>0</v>
      </c>
      <c r="F29">
        <v>0</v>
      </c>
      <c r="G29">
        <v>0</v>
      </c>
      <c r="H29" s="6">
        <f>AVERAGE(F29:F33)/B$13</f>
        <v>0</v>
      </c>
      <c r="I29" s="6">
        <f>STDEV(F29:F33)/B$13</f>
        <v>0</v>
      </c>
      <c r="J29" s="6" t="e">
        <f>I29/H29*100</f>
        <v>#DIV/0!</v>
      </c>
      <c r="L29" s="1">
        <f>'A-B'!C186</f>
        <v>66</v>
      </c>
      <c r="M29" s="1" t="str">
        <f>'A-B'!A186</f>
        <v>D02</v>
      </c>
      <c r="N29" s="1" t="str">
        <f>'A-B'!B186</f>
        <v>CRW 05-18 SUR</v>
      </c>
      <c r="O29" s="5">
        <f>'A-B'!H186</f>
        <v>74.336065573770497</v>
      </c>
      <c r="P29" s="5">
        <f>'A-B'!I186</f>
        <v>0.98200005418686198</v>
      </c>
      <c r="Q29" s="5">
        <f t="shared" si="1"/>
        <v>73.995208070617906</v>
      </c>
      <c r="R29" s="5"/>
      <c r="S29" s="5"/>
      <c r="T29" s="5"/>
      <c r="U29" s="6"/>
      <c r="V29" s="6">
        <v>99.787703772186319</v>
      </c>
      <c r="W29">
        <f t="shared" si="2"/>
        <v>100</v>
      </c>
      <c r="X29">
        <f t="shared" si="2"/>
        <v>5</v>
      </c>
      <c r="Y29">
        <f t="shared" si="2"/>
        <v>3</v>
      </c>
      <c r="Z29">
        <f t="shared" si="2"/>
        <v>12.31</v>
      </c>
      <c r="AA29">
        <f t="shared" si="2"/>
        <v>12.31</v>
      </c>
      <c r="AB29">
        <f t="shared" si="2"/>
        <v>0</v>
      </c>
    </row>
    <row r="30" spans="1:28" x14ac:dyDescent="0.2">
      <c r="A30" t="s">
        <v>32</v>
      </c>
      <c r="B30" t="s">
        <v>98</v>
      </c>
      <c r="C30">
        <v>1</v>
      </c>
      <c r="D30">
        <v>2</v>
      </c>
      <c r="E30">
        <v>0</v>
      </c>
      <c r="F30">
        <v>0</v>
      </c>
      <c r="G30">
        <v>0</v>
      </c>
      <c r="H30" s="6"/>
      <c r="I30" s="6"/>
      <c r="J30" s="6"/>
      <c r="L30" s="1">
        <f>'A-B'!C265</f>
        <v>6</v>
      </c>
      <c r="M30" s="1" t="str">
        <f>'A-B'!A265</f>
        <v>D03</v>
      </c>
      <c r="N30" s="1" t="str">
        <f>'A-B'!B265</f>
        <v>CRW 05-18 SUR</v>
      </c>
      <c r="O30" s="5">
        <f>'A-B'!H265</f>
        <v>72.557377049180332</v>
      </c>
      <c r="P30" s="5">
        <f>'A-B'!I265</f>
        <v>0.93057157203801477</v>
      </c>
      <c r="Q30" s="5">
        <f t="shared" si="1"/>
        <v>72.21651954602774</v>
      </c>
      <c r="R30" s="5"/>
      <c r="S30" s="5"/>
      <c r="T30" s="5"/>
      <c r="U30" s="6"/>
      <c r="V30" s="6">
        <v>99.787703772186319</v>
      </c>
      <c r="W30">
        <f t="shared" si="2"/>
        <v>100</v>
      </c>
      <c r="X30">
        <f t="shared" si="2"/>
        <v>5</v>
      </c>
      <c r="Y30">
        <f t="shared" si="2"/>
        <v>4</v>
      </c>
      <c r="Z30">
        <f t="shared" si="2"/>
        <v>12.33</v>
      </c>
      <c r="AA30">
        <f t="shared" si="2"/>
        <v>12.33</v>
      </c>
      <c r="AB30">
        <f t="shared" si="2"/>
        <v>0</v>
      </c>
    </row>
    <row r="31" spans="1:28" x14ac:dyDescent="0.2">
      <c r="A31" t="s">
        <v>32</v>
      </c>
      <c r="B31" t="s">
        <v>98</v>
      </c>
      <c r="C31">
        <v>1</v>
      </c>
      <c r="D31">
        <v>3</v>
      </c>
      <c r="E31">
        <v>0</v>
      </c>
      <c r="F31">
        <v>0</v>
      </c>
      <c r="G31">
        <v>0</v>
      </c>
      <c r="H31" s="6"/>
      <c r="I31" s="6"/>
      <c r="J31" s="6"/>
      <c r="L31" s="1">
        <f>'A-B'!C326</f>
        <v>66</v>
      </c>
      <c r="M31" s="1" t="str">
        <f>'A-B'!A326</f>
        <v>D04</v>
      </c>
      <c r="N31" s="1" t="str">
        <f>'A-B'!B326</f>
        <v>CRW 05-18 SUR</v>
      </c>
      <c r="O31" s="5">
        <f>'A-B'!H326</f>
        <v>72.114754098360663</v>
      </c>
      <c r="P31" s="5">
        <f>'A-B'!I326</f>
        <v>0.44947638920836674</v>
      </c>
      <c r="Q31" s="5">
        <f t="shared" si="1"/>
        <v>71.773896595208072</v>
      </c>
      <c r="R31" s="5"/>
      <c r="S31" s="5"/>
      <c r="T31" s="5"/>
      <c r="U31" s="6"/>
    </row>
    <row r="32" spans="1:28" x14ac:dyDescent="0.2">
      <c r="H32" s="6"/>
      <c r="I32" s="6"/>
      <c r="J32" s="6"/>
      <c r="L32" s="1"/>
      <c r="M32" s="1"/>
      <c r="N32" s="1"/>
      <c r="O32" s="5"/>
      <c r="P32" s="5"/>
      <c r="Q32" s="5"/>
      <c r="R32" s="5" t="s">
        <v>27</v>
      </c>
      <c r="S32" s="5" t="s">
        <v>28</v>
      </c>
      <c r="T32" s="5" t="s">
        <v>29</v>
      </c>
      <c r="U32" s="6"/>
    </row>
    <row r="33" spans="1:28" x14ac:dyDescent="0.2">
      <c r="H33" s="6"/>
      <c r="I33" s="6"/>
      <c r="J33" s="6"/>
      <c r="L33" s="1">
        <f>'A-B'!C119</f>
        <v>7</v>
      </c>
      <c r="M33" s="1" t="str">
        <f>'A-B'!A119</f>
        <v>E01</v>
      </c>
      <c r="N33" s="1" t="str">
        <f>'A-B'!B119</f>
        <v>CRW 11-18 MID</v>
      </c>
      <c r="O33" s="5">
        <f>'A-B'!H119</f>
        <v>55.240437158469952</v>
      </c>
      <c r="P33" s="5">
        <f>'A-B'!I119</f>
        <v>0.8111993790063099</v>
      </c>
      <c r="Q33" s="5">
        <f t="shared" si="1"/>
        <v>54.899579655317368</v>
      </c>
      <c r="R33" s="5">
        <f>AVERAGE(Q33:Q36)</f>
        <v>55.002038671710807</v>
      </c>
      <c r="S33" s="5">
        <f>STDEV(Q33:Q36)</f>
        <v>1.1304004378757668</v>
      </c>
      <c r="T33" s="5">
        <f>S33/R33*100</f>
        <v>2.0551973439071185</v>
      </c>
      <c r="U33" s="9">
        <v>56.303259448707024</v>
      </c>
      <c r="V33">
        <v>0</v>
      </c>
      <c r="W33" t="str">
        <f t="shared" ref="W33:W62" si="3">B67</f>
        <v>Nano 4/18/19</v>
      </c>
      <c r="X33">
        <f t="shared" ref="X33:X62" si="4">C67</f>
        <v>51</v>
      </c>
      <c r="Y33">
        <f t="shared" ref="Y33:Y62" si="5">D67</f>
        <v>1</v>
      </c>
      <c r="Z33">
        <f t="shared" ref="Z33:Z62" si="6">E67</f>
        <v>0</v>
      </c>
      <c r="AA33">
        <f t="shared" ref="AA33:AA62" si="7">F67</f>
        <v>0</v>
      </c>
      <c r="AB33">
        <f t="shared" ref="AB33:AB62" si="8">G67</f>
        <v>0</v>
      </c>
    </row>
    <row r="34" spans="1:28" x14ac:dyDescent="0.2">
      <c r="A34" t="s">
        <v>35</v>
      </c>
      <c r="B34">
        <v>25</v>
      </c>
      <c r="C34">
        <v>2</v>
      </c>
      <c r="D34">
        <v>1</v>
      </c>
      <c r="E34">
        <v>2.657</v>
      </c>
      <c r="G34">
        <v>1</v>
      </c>
      <c r="H34" s="6">
        <f>AVERAGE(F34:F38)/B$13</f>
        <v>24.814207650273225</v>
      </c>
      <c r="I34" s="6">
        <f>STDEV(F34:F38)/B$13</f>
        <v>0.58204417254554885</v>
      </c>
      <c r="J34" s="6">
        <f>I34/H34*100</f>
        <v>2.3456085350327118</v>
      </c>
      <c r="L34" s="1">
        <f>'A-B'!C192</f>
        <v>67</v>
      </c>
      <c r="M34" s="1" t="str">
        <f>'A-B'!A192</f>
        <v>E02</v>
      </c>
      <c r="N34" s="1" t="str">
        <f>'A-B'!B192</f>
        <v>CRW 11-18 MID</v>
      </c>
      <c r="O34" s="5">
        <f>'A-B'!H192</f>
        <v>56.161202185792348</v>
      </c>
      <c r="P34" s="5">
        <f>'A-B'!I192</f>
        <v>0.44635142856092147</v>
      </c>
      <c r="Q34" s="5">
        <f t="shared" si="1"/>
        <v>55.820344682639764</v>
      </c>
      <c r="R34" s="5"/>
      <c r="S34" s="5"/>
      <c r="T34" s="5"/>
      <c r="V34">
        <v>0</v>
      </c>
      <c r="W34" t="str">
        <f t="shared" si="3"/>
        <v>Nano 4/18/19</v>
      </c>
      <c r="X34">
        <f t="shared" si="4"/>
        <v>51</v>
      </c>
      <c r="Y34">
        <f t="shared" si="5"/>
        <v>2</v>
      </c>
      <c r="Z34">
        <f t="shared" si="6"/>
        <v>0</v>
      </c>
      <c r="AA34">
        <f t="shared" si="7"/>
        <v>0</v>
      </c>
      <c r="AB34">
        <f t="shared" si="8"/>
        <v>0</v>
      </c>
    </row>
    <row r="35" spans="1:28" x14ac:dyDescent="0.2">
      <c r="A35" t="s">
        <v>35</v>
      </c>
      <c r="B35">
        <v>25</v>
      </c>
      <c r="C35">
        <v>2</v>
      </c>
      <c r="D35">
        <v>2</v>
      </c>
      <c r="E35">
        <v>3.2650000000000001</v>
      </c>
      <c r="G35">
        <v>1</v>
      </c>
      <c r="H35" s="6"/>
      <c r="I35" s="6"/>
      <c r="J35" s="6"/>
      <c r="L35" s="1">
        <f>'A-B'!C270</f>
        <v>7</v>
      </c>
      <c r="M35" s="1" t="str">
        <f>'A-B'!A270</f>
        <v>E03</v>
      </c>
      <c r="N35" s="1" t="str">
        <f>'A-B'!B270</f>
        <v>CRW 11-18 MID</v>
      </c>
      <c r="O35" s="5">
        <f>'A-B'!H270</f>
        <v>56.188524590163929</v>
      </c>
      <c r="P35" s="5">
        <f>'A-B'!I270</f>
        <v>0.53366887903796745</v>
      </c>
      <c r="Q35" s="5">
        <f t="shared" si="1"/>
        <v>55.847667087011345</v>
      </c>
      <c r="R35" s="5"/>
      <c r="S35" s="5"/>
      <c r="T35" s="5"/>
      <c r="U35" s="6"/>
      <c r="V35">
        <v>0</v>
      </c>
      <c r="W35" t="str">
        <f t="shared" si="3"/>
        <v>Nano 4/18/19</v>
      </c>
      <c r="X35">
        <f t="shared" si="4"/>
        <v>51</v>
      </c>
      <c r="Y35">
        <f t="shared" si="5"/>
        <v>3</v>
      </c>
      <c r="Z35">
        <f t="shared" si="6"/>
        <v>0</v>
      </c>
      <c r="AA35">
        <f t="shared" si="7"/>
        <v>0</v>
      </c>
      <c r="AB35">
        <f t="shared" si="8"/>
        <v>0</v>
      </c>
    </row>
    <row r="36" spans="1:28" x14ac:dyDescent="0.2">
      <c r="A36" t="s">
        <v>35</v>
      </c>
      <c r="B36">
        <v>25</v>
      </c>
      <c r="C36">
        <v>2</v>
      </c>
      <c r="D36">
        <v>3</v>
      </c>
      <c r="E36">
        <v>2.9569999999999999</v>
      </c>
      <c r="F36">
        <v>2.9569999999999999</v>
      </c>
      <c r="G36">
        <v>0</v>
      </c>
      <c r="H36" s="6"/>
      <c r="I36" s="6"/>
      <c r="J36" s="6"/>
      <c r="L36" s="1">
        <f>'A-B'!C332</f>
        <v>67</v>
      </c>
      <c r="M36" s="1" t="str">
        <f>'A-B'!A332</f>
        <v>E04</v>
      </c>
      <c r="N36" s="1" t="str">
        <f>'A-B'!B332</f>
        <v>CRW 11-18 MID</v>
      </c>
      <c r="O36" s="5">
        <f>'A-B'!H332</f>
        <v>53.781420765027327</v>
      </c>
      <c r="P36" s="5">
        <f>'A-B'!I332</f>
        <v>0.35562184913045908</v>
      </c>
      <c r="Q36" s="5">
        <f t="shared" si="1"/>
        <v>53.440563261874743</v>
      </c>
      <c r="R36" s="5"/>
      <c r="S36" s="5"/>
      <c r="T36" s="5"/>
      <c r="U36" s="6"/>
    </row>
    <row r="37" spans="1:28" x14ac:dyDescent="0.2">
      <c r="A37" t="s">
        <v>35</v>
      </c>
      <c r="B37">
        <v>25</v>
      </c>
      <c r="C37">
        <v>2</v>
      </c>
      <c r="D37">
        <v>4</v>
      </c>
      <c r="E37">
        <v>3.0259999999999998</v>
      </c>
      <c r="F37">
        <v>3.0259999999999998</v>
      </c>
      <c r="G37">
        <v>0</v>
      </c>
      <c r="H37" s="6"/>
      <c r="I37" s="6"/>
      <c r="J37" s="6"/>
      <c r="L37" s="1"/>
      <c r="M37" s="1"/>
      <c r="N37" s="1"/>
      <c r="O37" s="5"/>
      <c r="P37" s="5"/>
      <c r="Q37" s="5"/>
      <c r="R37" s="5" t="s">
        <v>27</v>
      </c>
      <c r="S37" s="5" t="s">
        <v>28</v>
      </c>
      <c r="T37" s="5" t="s">
        <v>29</v>
      </c>
      <c r="U37" s="6"/>
    </row>
    <row r="38" spans="1:28" x14ac:dyDescent="0.2">
      <c r="A38" t="s">
        <v>35</v>
      </c>
      <c r="B38">
        <v>25</v>
      </c>
      <c r="C38">
        <v>2</v>
      </c>
      <c r="D38">
        <v>5</v>
      </c>
      <c r="E38">
        <v>3.0990000000000002</v>
      </c>
      <c r="F38">
        <v>3.0990000000000002</v>
      </c>
      <c r="G38">
        <v>0</v>
      </c>
      <c r="H38" s="6"/>
      <c r="I38" s="6"/>
      <c r="J38" s="6"/>
      <c r="L38" s="1">
        <f>'A-B'!C125</f>
        <v>8</v>
      </c>
      <c r="M38" s="1" t="str">
        <f>'A-B'!A125</f>
        <v>F01</v>
      </c>
      <c r="N38" s="1" t="str">
        <f>'A-B'!B125</f>
        <v>CRW 05-18 DEEP</v>
      </c>
      <c r="O38" s="5">
        <f>'A-B'!H125</f>
        <v>36.196721311475414</v>
      </c>
      <c r="P38" s="5">
        <f>'A-B'!I125</f>
        <v>0.38655167614923458</v>
      </c>
      <c r="Q38" s="5">
        <f t="shared" si="1"/>
        <v>35.85586380832283</v>
      </c>
      <c r="R38" s="5">
        <f>AVERAGE(Q38:Q41)</f>
        <v>36.269115174443044</v>
      </c>
      <c r="S38" s="5">
        <f>STDEV(Q38:Q41)</f>
        <v>0.35487848776610448</v>
      </c>
      <c r="T38" s="5">
        <f>S38/R38*100</f>
        <v>0.97845918230773066</v>
      </c>
      <c r="U38" s="9">
        <v>38.158651318290786</v>
      </c>
      <c r="V38" s="6">
        <v>25.142735614103763</v>
      </c>
      <c r="W38">
        <f t="shared" si="3"/>
        <v>25</v>
      </c>
      <c r="X38">
        <f t="shared" si="4"/>
        <v>52</v>
      </c>
      <c r="Y38">
        <f t="shared" si="5"/>
        <v>1</v>
      </c>
      <c r="Z38">
        <f t="shared" si="6"/>
        <v>2.7549999999999999</v>
      </c>
      <c r="AB38">
        <f t="shared" si="8"/>
        <v>1</v>
      </c>
    </row>
    <row r="39" spans="1:28" x14ac:dyDescent="0.2">
      <c r="H39" s="6"/>
      <c r="I39" s="6"/>
      <c r="J39" s="6"/>
      <c r="L39" s="1">
        <f>'A-B'!C199</f>
        <v>68</v>
      </c>
      <c r="M39" s="1" t="str">
        <f>'A-B'!A199</f>
        <v>F02</v>
      </c>
      <c r="N39" s="1" t="str">
        <f>'A-B'!B199</f>
        <v>CRW 05-18 DEEP</v>
      </c>
      <c r="O39" s="5">
        <f>'A-B'!H199</f>
        <v>36.827868852459012</v>
      </c>
      <c r="P39" s="5">
        <f>'A-B'!I199</f>
        <v>0.28358760478698647</v>
      </c>
      <c r="Q39" s="5">
        <f t="shared" si="1"/>
        <v>36.487011349306428</v>
      </c>
      <c r="R39" s="5"/>
      <c r="S39" s="5"/>
      <c r="T39" s="5"/>
      <c r="U39" s="6"/>
      <c r="V39" s="6">
        <v>25.142735614103763</v>
      </c>
      <c r="W39">
        <f t="shared" si="3"/>
        <v>25</v>
      </c>
      <c r="X39">
        <f t="shared" si="4"/>
        <v>52</v>
      </c>
      <c r="Y39">
        <f t="shared" si="5"/>
        <v>2</v>
      </c>
      <c r="Z39">
        <f t="shared" si="6"/>
        <v>3.3809999999999998</v>
      </c>
      <c r="AA39">
        <f t="shared" si="7"/>
        <v>3.3809999999999998</v>
      </c>
      <c r="AB39">
        <f t="shared" si="8"/>
        <v>0</v>
      </c>
    </row>
    <row r="40" spans="1:28" x14ac:dyDescent="0.2">
      <c r="H40" s="6"/>
      <c r="I40" s="6"/>
      <c r="J40" s="6"/>
      <c r="L40" s="1">
        <f>'A-B'!C275</f>
        <v>8</v>
      </c>
      <c r="M40" s="1" t="str">
        <f>'A-B'!A275</f>
        <v>F03</v>
      </c>
      <c r="N40" s="1" t="str">
        <f>'A-B'!B275</f>
        <v>CRW 05-18 DEEP</v>
      </c>
      <c r="O40" s="5">
        <f>'A-B'!H275</f>
        <v>36.972677595628411</v>
      </c>
      <c r="P40" s="5">
        <f>'A-B'!I275</f>
        <v>8.6874934948549573E-2</v>
      </c>
      <c r="Q40" s="5">
        <f t="shared" si="1"/>
        <v>36.631820092475827</v>
      </c>
      <c r="R40" s="5"/>
      <c r="S40" s="5"/>
      <c r="T40" s="5"/>
      <c r="U40" s="6"/>
      <c r="V40" s="6">
        <v>25.142735614103763</v>
      </c>
      <c r="W40">
        <f t="shared" si="3"/>
        <v>25</v>
      </c>
      <c r="X40">
        <f t="shared" si="4"/>
        <v>52</v>
      </c>
      <c r="Y40">
        <f t="shared" si="5"/>
        <v>3</v>
      </c>
      <c r="Z40">
        <f t="shared" si="6"/>
        <v>2.98</v>
      </c>
      <c r="AB40">
        <f t="shared" si="8"/>
        <v>1</v>
      </c>
    </row>
    <row r="41" spans="1:28" x14ac:dyDescent="0.2">
      <c r="A41" t="s">
        <v>39</v>
      </c>
      <c r="B41">
        <v>50</v>
      </c>
      <c r="C41">
        <v>3</v>
      </c>
      <c r="D41">
        <v>1</v>
      </c>
      <c r="E41">
        <v>5.702</v>
      </c>
      <c r="G41">
        <v>1</v>
      </c>
      <c r="H41" s="6">
        <f>AVERAGE(F41:F45)/B$13</f>
        <v>49.879781420765035</v>
      </c>
      <c r="I41" s="6">
        <f>STDEV(F41:F45)/B$13</f>
        <v>0.72179256187211827</v>
      </c>
      <c r="J41" s="6">
        <f>I41/H41*100</f>
        <v>1.447064404279115</v>
      </c>
      <c r="L41" s="1">
        <f>'A-B'!C338</f>
        <v>68</v>
      </c>
      <c r="M41" s="1" t="str">
        <f>'A-B'!A338</f>
        <v>F04</v>
      </c>
      <c r="N41" s="1" t="str">
        <f>'A-B'!B338</f>
        <v>CRW 05-18 DEEP</v>
      </c>
      <c r="O41" s="5">
        <f>'A-B'!H338</f>
        <v>36.442622950819676</v>
      </c>
      <c r="P41" s="5">
        <f>'A-B'!I338</f>
        <v>0.10655737704918232</v>
      </c>
      <c r="Q41" s="5">
        <f t="shared" si="1"/>
        <v>36.101765447667091</v>
      </c>
      <c r="R41" s="5"/>
      <c r="S41" s="5"/>
      <c r="T41" s="5"/>
      <c r="U41" s="6"/>
      <c r="V41" s="6">
        <v>25.142735614103763</v>
      </c>
      <c r="W41">
        <f t="shared" si="3"/>
        <v>25</v>
      </c>
      <c r="X41">
        <f t="shared" si="4"/>
        <v>52</v>
      </c>
      <c r="Y41">
        <f t="shared" si="5"/>
        <v>4</v>
      </c>
      <c r="Z41">
        <f t="shared" si="6"/>
        <v>3.3130000000000002</v>
      </c>
      <c r="AA41">
        <f t="shared" si="7"/>
        <v>3.3130000000000002</v>
      </c>
      <c r="AB41">
        <f t="shared" si="8"/>
        <v>0</v>
      </c>
    </row>
    <row r="42" spans="1:28" x14ac:dyDescent="0.2">
      <c r="A42" t="s">
        <v>39</v>
      </c>
      <c r="B42">
        <v>50</v>
      </c>
      <c r="C42">
        <v>3</v>
      </c>
      <c r="D42">
        <v>2</v>
      </c>
      <c r="E42">
        <v>6.4349999999999996</v>
      </c>
      <c r="G42">
        <v>1</v>
      </c>
      <c r="H42" s="6"/>
      <c r="I42" s="6"/>
      <c r="J42" s="6"/>
      <c r="L42" s="1"/>
      <c r="M42" s="1"/>
      <c r="N42" s="1"/>
      <c r="O42" s="5"/>
      <c r="P42" s="5"/>
      <c r="Q42" s="5"/>
      <c r="R42" s="5"/>
      <c r="S42" s="5"/>
      <c r="T42" s="5"/>
      <c r="U42" s="6"/>
      <c r="V42" s="6">
        <v>25.142735614103763</v>
      </c>
      <c r="W42">
        <f t="shared" si="3"/>
        <v>25</v>
      </c>
      <c r="X42">
        <f t="shared" si="4"/>
        <v>52</v>
      </c>
      <c r="Y42">
        <f t="shared" si="5"/>
        <v>5</v>
      </c>
      <c r="Z42">
        <f t="shared" si="6"/>
        <v>3.109</v>
      </c>
      <c r="AA42">
        <f t="shared" si="7"/>
        <v>3.109</v>
      </c>
      <c r="AB42">
        <f t="shared" si="8"/>
        <v>0</v>
      </c>
    </row>
    <row r="43" spans="1:28" x14ac:dyDescent="0.2">
      <c r="A43" t="s">
        <v>39</v>
      </c>
      <c r="B43">
        <v>50</v>
      </c>
      <c r="C43">
        <v>3</v>
      </c>
      <c r="D43">
        <v>3</v>
      </c>
      <c r="E43">
        <v>6.0330000000000004</v>
      </c>
      <c r="F43">
        <v>6.0330000000000004</v>
      </c>
      <c r="G43">
        <v>0</v>
      </c>
      <c r="H43" s="6"/>
      <c r="I43" s="6"/>
      <c r="J43" s="6"/>
      <c r="L43" s="1">
        <f>'A-B'!C131</f>
        <v>9</v>
      </c>
      <c r="M43" s="1" t="str">
        <f>'A-B'!A131</f>
        <v>X01</v>
      </c>
      <c r="N43" s="1" t="s">
        <v>99</v>
      </c>
      <c r="O43" s="5">
        <f>'A-B'!H131</f>
        <v>139.42622950819674</v>
      </c>
      <c r="P43" s="5">
        <f>'A-B'!I131</f>
        <v>2.2176638128637154</v>
      </c>
      <c r="Q43" s="5">
        <f t="shared" si="1"/>
        <v>139.08537200504415</v>
      </c>
      <c r="R43" s="5"/>
      <c r="S43" s="5"/>
      <c r="T43" s="5"/>
      <c r="U43" s="6"/>
      <c r="V43" s="6"/>
    </row>
    <row r="44" spans="1:28" x14ac:dyDescent="0.2">
      <c r="A44" t="s">
        <v>39</v>
      </c>
      <c r="B44">
        <v>50</v>
      </c>
      <c r="C44">
        <v>3</v>
      </c>
      <c r="D44">
        <v>4</v>
      </c>
      <c r="E44">
        <v>6.0359999999999996</v>
      </c>
      <c r="F44">
        <v>6.0359999999999996</v>
      </c>
      <c r="G44">
        <v>0</v>
      </c>
      <c r="H44" s="6"/>
      <c r="I44" s="6"/>
      <c r="J44" s="6"/>
      <c r="L44" s="1">
        <f>'A-B'!C136</f>
        <v>10</v>
      </c>
      <c r="M44" s="1" t="str">
        <f>'A-B'!A136</f>
        <v>X02</v>
      </c>
      <c r="N44" s="1" t="s">
        <v>99</v>
      </c>
      <c r="O44" s="5">
        <f>'A-B'!H136</f>
        <v>136.0655737704918</v>
      </c>
      <c r="P44" s="5">
        <f>'A-B'!I136</f>
        <v>1.727156352926686</v>
      </c>
      <c r="Q44" s="5">
        <f t="shared" si="1"/>
        <v>135.7247162673392</v>
      </c>
      <c r="R44" s="5"/>
      <c r="S44" s="5"/>
      <c r="T44" s="5"/>
      <c r="U44" s="6"/>
      <c r="V44" s="6"/>
    </row>
    <row r="45" spans="1:28" x14ac:dyDescent="0.2">
      <c r="A45" t="s">
        <v>39</v>
      </c>
      <c r="B45">
        <v>50</v>
      </c>
      <c r="C45">
        <v>3</v>
      </c>
      <c r="D45">
        <v>5</v>
      </c>
      <c r="E45">
        <v>6.1870000000000003</v>
      </c>
      <c r="F45">
        <v>6.1870000000000003</v>
      </c>
      <c r="G45">
        <v>0</v>
      </c>
      <c r="H45" s="6"/>
      <c r="I45" s="6"/>
      <c r="J45" s="6"/>
      <c r="L45" s="1">
        <f>'A-B'!C141</f>
        <v>11</v>
      </c>
      <c r="M45" s="1" t="str">
        <f>'A-B'!A141</f>
        <v>X03</v>
      </c>
      <c r="N45" s="1" t="s">
        <v>99</v>
      </c>
      <c r="O45" s="5">
        <f>'A-B'!H141</f>
        <v>140.76502732240439</v>
      </c>
      <c r="P45" s="5">
        <f>'A-B'!I141</f>
        <v>0.98474433283825036</v>
      </c>
      <c r="Q45" s="5">
        <f t="shared" si="1"/>
        <v>140.4241698192518</v>
      </c>
      <c r="R45" s="5"/>
      <c r="S45" s="5"/>
      <c r="T45" s="5"/>
      <c r="U45" s="6"/>
      <c r="V45" s="6">
        <v>49.950700356268541</v>
      </c>
      <c r="W45">
        <f t="shared" si="3"/>
        <v>50</v>
      </c>
      <c r="X45">
        <f t="shared" si="4"/>
        <v>53</v>
      </c>
      <c r="Y45">
        <f t="shared" si="5"/>
        <v>1</v>
      </c>
      <c r="Z45">
        <f t="shared" si="6"/>
        <v>5.7060000000000004</v>
      </c>
      <c r="AB45">
        <f t="shared" si="8"/>
        <v>1</v>
      </c>
    </row>
    <row r="46" spans="1:28" x14ac:dyDescent="0.2">
      <c r="H46" s="6"/>
      <c r="I46" s="6"/>
      <c r="J46" s="6"/>
      <c r="L46" s="1">
        <f>'A-B'!C146</f>
        <v>12</v>
      </c>
      <c r="M46" s="1" t="str">
        <f>'A-B'!A146</f>
        <v>X04</v>
      </c>
      <c r="N46" s="1" t="s">
        <v>100</v>
      </c>
      <c r="O46" s="5">
        <f>'A-B'!H146</f>
        <v>140.24590163934425</v>
      </c>
      <c r="P46" s="5">
        <f>'A-B'!I146</f>
        <v>1.5638347564212181</v>
      </c>
      <c r="Q46" s="5">
        <f t="shared" si="1"/>
        <v>139.90504413619166</v>
      </c>
      <c r="R46" s="5"/>
      <c r="S46" s="5"/>
      <c r="T46" s="5"/>
      <c r="U46" s="6"/>
      <c r="V46" s="6">
        <v>49.950700356268541</v>
      </c>
      <c r="W46">
        <f t="shared" si="3"/>
        <v>50</v>
      </c>
      <c r="X46">
        <f t="shared" si="4"/>
        <v>53</v>
      </c>
      <c r="Y46">
        <f t="shared" si="5"/>
        <v>2</v>
      </c>
      <c r="Z46">
        <f t="shared" si="6"/>
        <v>6.1440000000000001</v>
      </c>
      <c r="AA46">
        <f t="shared" si="7"/>
        <v>6.1440000000000001</v>
      </c>
      <c r="AB46">
        <f t="shared" si="8"/>
        <v>0</v>
      </c>
    </row>
    <row r="47" spans="1:28" x14ac:dyDescent="0.2">
      <c r="H47" s="6"/>
      <c r="I47" s="6"/>
      <c r="J47" s="6"/>
      <c r="L47" s="1">
        <f>'A-B'!C151</f>
        <v>13</v>
      </c>
      <c r="M47" s="1" t="str">
        <f>'A-B'!A151</f>
        <v>X05</v>
      </c>
      <c r="N47" s="1" t="s">
        <v>100</v>
      </c>
      <c r="O47" s="5">
        <f>'A-B'!H151</f>
        <v>136.83060109289616</v>
      </c>
      <c r="P47" s="5">
        <f>'A-B'!I151</f>
        <v>2.1063075270172638</v>
      </c>
      <c r="Q47" s="5">
        <f t="shared" si="1"/>
        <v>136.48974358974357</v>
      </c>
      <c r="R47" s="5"/>
      <c r="S47" s="5"/>
      <c r="T47" s="5"/>
      <c r="U47" s="6"/>
      <c r="V47" s="6">
        <v>49.950700356268541</v>
      </c>
      <c r="W47">
        <f t="shared" si="3"/>
        <v>50</v>
      </c>
      <c r="X47">
        <f t="shared" si="4"/>
        <v>53</v>
      </c>
      <c r="Y47">
        <f t="shared" si="5"/>
        <v>3</v>
      </c>
      <c r="Z47">
        <f t="shared" si="6"/>
        <v>6.35</v>
      </c>
      <c r="AA47">
        <f t="shared" si="7"/>
        <v>6.35</v>
      </c>
      <c r="AB47">
        <f t="shared" si="8"/>
        <v>0</v>
      </c>
    </row>
    <row r="48" spans="1:28" x14ac:dyDescent="0.2">
      <c r="A48" t="s">
        <v>42</v>
      </c>
      <c r="B48">
        <v>75</v>
      </c>
      <c r="C48">
        <v>4</v>
      </c>
      <c r="D48">
        <v>1</v>
      </c>
      <c r="E48">
        <v>8.6809999999999992</v>
      </c>
      <c r="G48">
        <v>1</v>
      </c>
      <c r="H48" s="6">
        <f>AVERAGE(F48:F52)/B$13</f>
        <v>75.88797814207652</v>
      </c>
      <c r="I48" s="6">
        <f>STDEV(F48:F52)/B$13</f>
        <v>0.77615348067672696</v>
      </c>
      <c r="J48" s="6">
        <f>I48/H48*100</f>
        <v>1.0227621023498901</v>
      </c>
      <c r="L48" s="1">
        <f>'A-B'!C156</f>
        <v>14</v>
      </c>
      <c r="M48" s="1" t="str">
        <f>'A-B'!A156</f>
        <v>X06</v>
      </c>
      <c r="N48" s="1" t="s">
        <v>101</v>
      </c>
      <c r="O48" s="5">
        <f>'A-B'!H156</f>
        <v>139.91803278688525</v>
      </c>
      <c r="P48" s="5">
        <f>'A-B'!I156</f>
        <v>1.3642063095978159</v>
      </c>
      <c r="Q48" s="5">
        <f t="shared" si="1"/>
        <v>139.57717528373266</v>
      </c>
      <c r="R48" s="5"/>
      <c r="S48" s="5"/>
      <c r="T48" s="5"/>
      <c r="U48" s="6"/>
      <c r="V48" s="6">
        <v>49.950700356268541</v>
      </c>
      <c r="W48">
        <f t="shared" si="3"/>
        <v>50</v>
      </c>
      <c r="X48">
        <f t="shared" si="4"/>
        <v>53</v>
      </c>
      <c r="Y48">
        <f t="shared" si="5"/>
        <v>4</v>
      </c>
      <c r="Z48">
        <f t="shared" si="6"/>
        <v>6.1269999999999998</v>
      </c>
      <c r="AA48">
        <f t="shared" si="7"/>
        <v>6.1269999999999998</v>
      </c>
      <c r="AB48">
        <f t="shared" si="8"/>
        <v>0</v>
      </c>
    </row>
    <row r="49" spans="1:28" x14ac:dyDescent="0.2">
      <c r="A49" t="s">
        <v>42</v>
      </c>
      <c r="B49">
        <v>75</v>
      </c>
      <c r="C49">
        <v>4</v>
      </c>
      <c r="D49">
        <v>2</v>
      </c>
      <c r="E49">
        <v>9.3659999999999997</v>
      </c>
      <c r="F49">
        <v>9.3659999999999997</v>
      </c>
      <c r="G49">
        <v>0</v>
      </c>
      <c r="H49" s="6"/>
      <c r="I49" s="6"/>
      <c r="J49" s="6"/>
      <c r="L49" s="1">
        <f>'A-B'!C161</f>
        <v>15</v>
      </c>
      <c r="M49" s="1" t="str">
        <f>'A-B'!A161</f>
        <v>X07</v>
      </c>
      <c r="N49" s="1" t="s">
        <v>101</v>
      </c>
      <c r="O49" s="5">
        <f>'A-B'!H161</f>
        <v>137.6775956284153</v>
      </c>
      <c r="P49" s="5">
        <f>'A-B'!I161</f>
        <v>1.5580958939216629</v>
      </c>
      <c r="Q49" s="5">
        <f t="shared" si="1"/>
        <v>137.33673812526271</v>
      </c>
      <c r="R49" s="5"/>
      <c r="S49" s="5"/>
      <c r="T49" s="5"/>
      <c r="U49" s="6"/>
      <c r="V49" s="6"/>
    </row>
    <row r="50" spans="1:28" x14ac:dyDescent="0.2">
      <c r="A50" t="s">
        <v>42</v>
      </c>
      <c r="B50">
        <v>75</v>
      </c>
      <c r="C50">
        <v>4</v>
      </c>
      <c r="D50">
        <v>3</v>
      </c>
      <c r="E50">
        <v>9.1880000000000006</v>
      </c>
      <c r="F50">
        <v>9.1880000000000006</v>
      </c>
      <c r="G50">
        <v>0</v>
      </c>
      <c r="H50" s="6"/>
      <c r="I50" s="6"/>
      <c r="J50" s="6"/>
      <c r="L50" s="1">
        <f>'A-B'!C166</f>
        <v>16</v>
      </c>
      <c r="M50" s="1" t="str">
        <f>'A-B'!A166</f>
        <v>X08</v>
      </c>
      <c r="N50" s="1" t="s">
        <v>102</v>
      </c>
      <c r="O50" s="5">
        <f>'A-B'!H166</f>
        <v>139.23497267759561</v>
      </c>
      <c r="P50" s="5">
        <f>'A-B'!I166</f>
        <v>0.76160436419489153</v>
      </c>
      <c r="Q50" s="5">
        <f t="shared" si="1"/>
        <v>138.89411517444302</v>
      </c>
      <c r="R50" s="5"/>
      <c r="S50" s="5"/>
      <c r="T50" s="5"/>
      <c r="U50" s="6"/>
      <c r="V50" s="6"/>
    </row>
    <row r="51" spans="1:28" x14ac:dyDescent="0.2">
      <c r="A51" t="s">
        <v>42</v>
      </c>
      <c r="B51">
        <v>75</v>
      </c>
      <c r="C51">
        <v>4</v>
      </c>
      <c r="D51">
        <v>4</v>
      </c>
      <c r="E51">
        <v>9.2210000000000001</v>
      </c>
      <c r="F51">
        <v>9.2210000000000001</v>
      </c>
      <c r="G51">
        <v>0</v>
      </c>
      <c r="H51" s="6"/>
      <c r="I51" s="6"/>
      <c r="J51" s="6"/>
      <c r="L51" s="1">
        <f>'A-B'!C171</f>
        <v>17</v>
      </c>
      <c r="M51" s="1" t="str">
        <f>'A-B'!A171</f>
        <v>X09</v>
      </c>
      <c r="N51" s="1" t="s">
        <v>102</v>
      </c>
      <c r="O51" s="5">
        <f>'A-B'!H171</f>
        <v>138.82513661202185</v>
      </c>
      <c r="P51" s="5">
        <f>'A-B'!I171</f>
        <v>0.98474433283825036</v>
      </c>
      <c r="Q51" s="5">
        <f t="shared" si="1"/>
        <v>138.48427910886926</v>
      </c>
      <c r="R51" s="5"/>
      <c r="S51" s="5"/>
      <c r="T51" s="5"/>
      <c r="U51" s="6"/>
      <c r="V51" s="6">
        <v>74.974662588078786</v>
      </c>
      <c r="W51">
        <f t="shared" si="3"/>
        <v>75</v>
      </c>
      <c r="X51">
        <f t="shared" si="4"/>
        <v>54</v>
      </c>
      <c r="Y51">
        <f t="shared" si="5"/>
        <v>1</v>
      </c>
      <c r="Z51">
        <f t="shared" si="6"/>
        <v>8.6199999999999992</v>
      </c>
      <c r="AB51">
        <f t="shared" si="8"/>
        <v>1</v>
      </c>
    </row>
    <row r="52" spans="1:28" x14ac:dyDescent="0.2">
      <c r="H52" s="6"/>
      <c r="I52" s="6"/>
      <c r="J52" s="6"/>
      <c r="L52" s="1">
        <f>'A-B'!C205</f>
        <v>18</v>
      </c>
      <c r="M52" s="1" t="str">
        <f>'A-B'!A205</f>
        <v>X10</v>
      </c>
      <c r="N52" s="1" t="s">
        <v>103</v>
      </c>
      <c r="O52" s="5">
        <f>'A-B'!H205</f>
        <v>139.8360655737705</v>
      </c>
      <c r="P52" s="5">
        <f>'A-B'!I205</f>
        <v>2.7868852459016384</v>
      </c>
      <c r="Q52" s="5">
        <f t="shared" si="1"/>
        <v>139.49520807061791</v>
      </c>
      <c r="R52" s="5"/>
      <c r="S52" s="5"/>
      <c r="T52" s="5"/>
      <c r="U52" s="6"/>
      <c r="V52" s="6">
        <v>74.974662588078786</v>
      </c>
      <c r="W52">
        <f t="shared" si="3"/>
        <v>75</v>
      </c>
      <c r="X52">
        <f t="shared" si="4"/>
        <v>54</v>
      </c>
      <c r="Y52">
        <f t="shared" si="5"/>
        <v>2</v>
      </c>
      <c r="Z52">
        <f t="shared" si="6"/>
        <v>9.625</v>
      </c>
      <c r="AB52">
        <f t="shared" si="8"/>
        <v>0</v>
      </c>
    </row>
    <row r="53" spans="1:28" x14ac:dyDescent="0.2">
      <c r="H53" s="6"/>
      <c r="I53" s="6"/>
      <c r="J53" s="6"/>
      <c r="L53" s="1">
        <f>'A-B'!C210</f>
        <v>19</v>
      </c>
      <c r="M53" s="1" t="str">
        <f>'A-B'!A210</f>
        <v>X11</v>
      </c>
      <c r="N53" s="1" t="s">
        <v>103</v>
      </c>
      <c r="O53" s="5">
        <f>'A-B'!H210</f>
        <v>140.9562841530055</v>
      </c>
      <c r="P53" s="5">
        <f>'A-B'!I210</f>
        <v>0.92129591803755562</v>
      </c>
      <c r="Q53" s="5">
        <f t="shared" si="1"/>
        <v>140.61542664985291</v>
      </c>
      <c r="R53" s="5"/>
      <c r="S53" s="5"/>
      <c r="T53" s="5"/>
      <c r="U53" s="6"/>
      <c r="V53" s="6">
        <v>74.974662588078786</v>
      </c>
      <c r="W53">
        <f t="shared" si="3"/>
        <v>75</v>
      </c>
      <c r="X53">
        <f t="shared" si="4"/>
        <v>54</v>
      </c>
      <c r="Y53">
        <f t="shared" si="5"/>
        <v>3</v>
      </c>
      <c r="Z53">
        <f t="shared" si="6"/>
        <v>9.0850000000000009</v>
      </c>
      <c r="AB53">
        <f t="shared" si="8"/>
        <v>1</v>
      </c>
    </row>
    <row r="54" spans="1:28" x14ac:dyDescent="0.2">
      <c r="A54" t="s">
        <v>45</v>
      </c>
      <c r="B54">
        <v>100</v>
      </c>
      <c r="C54">
        <v>5</v>
      </c>
      <c r="D54">
        <v>1</v>
      </c>
      <c r="E54">
        <v>11.92</v>
      </c>
      <c r="G54">
        <v>1</v>
      </c>
      <c r="H54" s="6">
        <f>AVERAGE(F54:F58)/B$13</f>
        <v>101.44808743169399</v>
      </c>
      <c r="I54" s="6">
        <f>STDEV(F54:F58)/B$13</f>
        <v>0.80866932169118766</v>
      </c>
      <c r="J54" s="6">
        <f>I54/H54*100</f>
        <v>0.79712623684076134</v>
      </c>
      <c r="L54" s="1">
        <f>'A-B'!C216</f>
        <v>20</v>
      </c>
      <c r="M54" s="1" t="str">
        <f>'A-B'!A216</f>
        <v>X12</v>
      </c>
      <c r="N54" s="1" t="s">
        <v>103</v>
      </c>
      <c r="O54" s="5">
        <f>'A-B'!H216</f>
        <v>141.66666666666669</v>
      </c>
      <c r="P54" s="5">
        <f>'A-B'!I216</f>
        <v>2.6028085906089555</v>
      </c>
      <c r="Q54" s="5">
        <f t="shared" si="1"/>
        <v>141.32580916351409</v>
      </c>
      <c r="R54" s="5"/>
      <c r="S54" s="5"/>
      <c r="T54" s="5"/>
      <c r="U54" s="6"/>
      <c r="V54" s="6">
        <v>74.974662588078786</v>
      </c>
      <c r="W54">
        <f t="shared" si="3"/>
        <v>75</v>
      </c>
      <c r="X54">
        <f t="shared" si="4"/>
        <v>54</v>
      </c>
      <c r="Y54">
        <f t="shared" si="5"/>
        <v>4</v>
      </c>
      <c r="Z54">
        <f t="shared" si="6"/>
        <v>9.1890000000000001</v>
      </c>
      <c r="AB54">
        <f t="shared" si="8"/>
        <v>0</v>
      </c>
    </row>
    <row r="55" spans="1:28" x14ac:dyDescent="0.2">
      <c r="A55" t="s">
        <v>45</v>
      </c>
      <c r="B55">
        <v>100</v>
      </c>
      <c r="C55">
        <v>5</v>
      </c>
      <c r="D55">
        <v>2</v>
      </c>
      <c r="E55">
        <v>12.49</v>
      </c>
      <c r="F55">
        <v>12.49</v>
      </c>
      <c r="G55">
        <v>0</v>
      </c>
      <c r="H55" s="6"/>
      <c r="I55" s="6"/>
      <c r="J55" s="6"/>
      <c r="L55" s="1">
        <f>'A-B'!C221</f>
        <v>21</v>
      </c>
      <c r="M55" s="1" t="str">
        <f>'A-B'!A221</f>
        <v>X13</v>
      </c>
      <c r="N55" s="1" t="s">
        <v>104</v>
      </c>
      <c r="O55" s="5">
        <f>'A-B'!H221</f>
        <v>137.10382513661204</v>
      </c>
      <c r="P55" s="5">
        <f>'A-B'!I221</f>
        <v>1.5688390404323016</v>
      </c>
      <c r="Q55" s="5">
        <f t="shared" si="1"/>
        <v>136.76296763345945</v>
      </c>
      <c r="R55" s="5"/>
      <c r="S55" s="5"/>
      <c r="T55" s="5"/>
      <c r="U55" s="6"/>
      <c r="V55" s="6">
        <v>74.974662588078786</v>
      </c>
      <c r="W55">
        <f t="shared" si="3"/>
        <v>75</v>
      </c>
      <c r="X55">
        <f t="shared" si="4"/>
        <v>54</v>
      </c>
      <c r="Y55">
        <f t="shared" si="5"/>
        <v>5</v>
      </c>
      <c r="Z55">
        <f t="shared" si="6"/>
        <v>9.5559999999999992</v>
      </c>
      <c r="AB55">
        <f t="shared" si="8"/>
        <v>0</v>
      </c>
    </row>
    <row r="56" spans="1:28" x14ac:dyDescent="0.2">
      <c r="A56" t="s">
        <v>45</v>
      </c>
      <c r="B56">
        <v>100</v>
      </c>
      <c r="C56">
        <v>5</v>
      </c>
      <c r="D56">
        <v>3</v>
      </c>
      <c r="E56">
        <v>12.31</v>
      </c>
      <c r="F56">
        <v>12.31</v>
      </c>
      <c r="G56">
        <v>0</v>
      </c>
      <c r="H56" s="6"/>
      <c r="I56" s="6"/>
      <c r="J56" s="6"/>
      <c r="L56" s="1">
        <f>'A-B'!C227</f>
        <v>22</v>
      </c>
      <c r="M56" s="1" t="str">
        <f>'A-B'!A227</f>
        <v>X14</v>
      </c>
      <c r="N56" s="1" t="s">
        <v>104</v>
      </c>
      <c r="O56" s="5">
        <f>'A-B'!H227</f>
        <v>136.66666666666666</v>
      </c>
      <c r="P56" s="5">
        <f>'A-B'!I227</f>
        <v>1.6276908206127334</v>
      </c>
      <c r="Q56" s="5">
        <f t="shared" si="1"/>
        <v>136.32580916351407</v>
      </c>
      <c r="R56" s="5"/>
      <c r="S56" s="5"/>
      <c r="T56" s="5"/>
      <c r="U56" s="6"/>
      <c r="V56" s="14"/>
    </row>
    <row r="57" spans="1:28" x14ac:dyDescent="0.2">
      <c r="A57" t="s">
        <v>45</v>
      </c>
      <c r="B57">
        <v>100</v>
      </c>
      <c r="C57">
        <v>5</v>
      </c>
      <c r="D57">
        <v>4</v>
      </c>
      <c r="E57">
        <v>12.33</v>
      </c>
      <c r="F57">
        <v>12.33</v>
      </c>
      <c r="G57">
        <v>0</v>
      </c>
      <c r="H57" s="6"/>
      <c r="I57" s="6"/>
      <c r="J57" s="6"/>
      <c r="L57" s="1">
        <f>'A-B'!C232</f>
        <v>23</v>
      </c>
      <c r="M57" s="1" t="str">
        <f>'A-B'!A232</f>
        <v>X15</v>
      </c>
      <c r="N57" s="1" t="s">
        <v>105</v>
      </c>
      <c r="O57" s="5">
        <f>'A-B'!H232</f>
        <v>136.77595628415301</v>
      </c>
      <c r="P57" s="5">
        <f>'A-B'!I232</f>
        <v>1.2759884621678357</v>
      </c>
      <c r="Q57" s="5">
        <f t="shared" si="1"/>
        <v>136.43509878100042</v>
      </c>
      <c r="R57" s="5"/>
      <c r="S57" s="5"/>
      <c r="T57" s="5"/>
      <c r="U57" s="6"/>
    </row>
    <row r="58" spans="1:28" x14ac:dyDescent="0.2">
      <c r="H58" s="6"/>
      <c r="I58" s="6"/>
      <c r="J58" s="6"/>
      <c r="L58" s="1">
        <f>'A-B'!C238</f>
        <v>24</v>
      </c>
      <c r="M58" s="1" t="str">
        <f>'A-B'!A238</f>
        <v>X16</v>
      </c>
      <c r="N58" s="1" t="s">
        <v>105</v>
      </c>
      <c r="O58" s="5">
        <f>'A-B'!H238</f>
        <v>136.58469945355193</v>
      </c>
      <c r="P58" s="5">
        <f>'A-B'!I238</f>
        <v>1.3625636764799585</v>
      </c>
      <c r="Q58" s="5">
        <f t="shared" si="1"/>
        <v>136.24384195039934</v>
      </c>
      <c r="R58" s="5"/>
      <c r="S58" s="5"/>
      <c r="T58" s="5"/>
      <c r="U58" s="6"/>
      <c r="V58" s="14">
        <v>99.566754846714673</v>
      </c>
      <c r="W58">
        <f t="shared" si="3"/>
        <v>100</v>
      </c>
      <c r="X58">
        <f t="shared" si="4"/>
        <v>55</v>
      </c>
      <c r="Y58">
        <f t="shared" si="5"/>
        <v>1</v>
      </c>
      <c r="Z58">
        <f t="shared" si="6"/>
        <v>11.85</v>
      </c>
      <c r="AB58">
        <f t="shared" si="8"/>
        <v>1</v>
      </c>
    </row>
    <row r="59" spans="1:28" x14ac:dyDescent="0.2">
      <c r="H59" s="6"/>
      <c r="I59" s="6"/>
      <c r="J59" s="6"/>
      <c r="L59" s="1">
        <f>'A-B'!C243</f>
        <v>25</v>
      </c>
      <c r="M59" s="1" t="str">
        <f>'A-B'!A243</f>
        <v>X17</v>
      </c>
      <c r="N59" s="1" t="s">
        <v>106</v>
      </c>
      <c r="O59" s="5">
        <f>'A-B'!H243</f>
        <v>136.61202185792351</v>
      </c>
      <c r="P59" s="5">
        <f>'A-B'!I243</f>
        <v>0.42062306880712685</v>
      </c>
      <c r="Q59" s="5">
        <f t="shared" si="1"/>
        <v>136.27116435477092</v>
      </c>
      <c r="R59" s="5"/>
      <c r="S59" s="5"/>
      <c r="T59" s="5"/>
      <c r="U59" s="6"/>
      <c r="V59" s="14">
        <v>99.566754846714673</v>
      </c>
      <c r="W59">
        <f t="shared" si="3"/>
        <v>100</v>
      </c>
      <c r="X59">
        <f t="shared" si="4"/>
        <v>55</v>
      </c>
      <c r="Y59">
        <f t="shared" si="5"/>
        <v>2</v>
      </c>
      <c r="Z59">
        <f t="shared" si="6"/>
        <v>12.88</v>
      </c>
      <c r="AB59">
        <f t="shared" si="8"/>
        <v>1</v>
      </c>
    </row>
    <row r="60" spans="1:28" x14ac:dyDescent="0.2">
      <c r="A60" t="s">
        <v>30</v>
      </c>
      <c r="B60" t="s">
        <v>31</v>
      </c>
      <c r="C60">
        <v>0</v>
      </c>
      <c r="D60">
        <v>1</v>
      </c>
      <c r="E60">
        <v>0</v>
      </c>
      <c r="F60">
        <v>0</v>
      </c>
      <c r="G60">
        <v>0</v>
      </c>
      <c r="H60" s="6">
        <f>AVERAGE(F60:F64)/B$13</f>
        <v>0</v>
      </c>
      <c r="I60" s="6">
        <f>STDEV(F60:F64)/B$13</f>
        <v>0</v>
      </c>
      <c r="J60" s="6" t="e">
        <f>I60/H60*100</f>
        <v>#DIV/0!</v>
      </c>
      <c r="L60" s="1">
        <f>'A-B'!C249</f>
        <v>26</v>
      </c>
      <c r="M60" s="1" t="str">
        <f>'A-B'!A249</f>
        <v>X18</v>
      </c>
      <c r="N60" s="1" t="s">
        <v>106</v>
      </c>
      <c r="O60" s="5">
        <f>'A-B'!H249</f>
        <v>138.03278688524591</v>
      </c>
      <c r="P60" s="5">
        <f>'A-B'!I249</f>
        <v>1.9379656422191585</v>
      </c>
      <c r="Q60" s="5">
        <f t="shared" si="1"/>
        <v>137.69192938209332</v>
      </c>
      <c r="R60" s="5"/>
      <c r="S60" s="5"/>
      <c r="T60" s="5"/>
      <c r="U60" s="6"/>
      <c r="V60" s="14">
        <v>99.566754846714673</v>
      </c>
      <c r="W60">
        <f t="shared" si="3"/>
        <v>100</v>
      </c>
      <c r="X60">
        <f t="shared" si="4"/>
        <v>55</v>
      </c>
      <c r="Y60">
        <f t="shared" si="5"/>
        <v>3</v>
      </c>
      <c r="Z60">
        <f t="shared" si="6"/>
        <v>12.33</v>
      </c>
      <c r="AA60">
        <f t="shared" si="7"/>
        <v>12.33</v>
      </c>
      <c r="AB60">
        <f t="shared" si="8"/>
        <v>0</v>
      </c>
    </row>
    <row r="61" spans="1:28" x14ac:dyDescent="0.2">
      <c r="A61" t="s">
        <v>30</v>
      </c>
      <c r="B61" t="s">
        <v>31</v>
      </c>
      <c r="C61">
        <v>0</v>
      </c>
      <c r="D61">
        <v>2</v>
      </c>
      <c r="E61">
        <v>0.2026</v>
      </c>
      <c r="G61">
        <v>1</v>
      </c>
      <c r="H61" s="6"/>
      <c r="I61" s="6"/>
      <c r="J61" s="6"/>
      <c r="L61" s="1">
        <f>'A-B'!C281</f>
        <v>27</v>
      </c>
      <c r="M61" s="1" t="str">
        <f>'A-B'!A281</f>
        <v>X19</v>
      </c>
      <c r="N61" s="1" t="s">
        <v>123</v>
      </c>
      <c r="O61" s="5">
        <f>'A-B'!H281</f>
        <v>191.20218579234975</v>
      </c>
      <c r="P61" s="5">
        <f>'A-B'!I281</f>
        <v>0.68251344244791412</v>
      </c>
      <c r="Q61" s="5">
        <f t="shared" si="1"/>
        <v>190.86132828919716</v>
      </c>
      <c r="R61" s="5"/>
      <c r="S61" s="5"/>
      <c r="T61" s="5"/>
      <c r="U61" s="6"/>
      <c r="V61" s="14">
        <v>99.566754846714673</v>
      </c>
      <c r="W61">
        <f t="shared" si="3"/>
        <v>100</v>
      </c>
      <c r="X61">
        <f t="shared" si="4"/>
        <v>55</v>
      </c>
      <c r="Y61">
        <f t="shared" si="5"/>
        <v>4</v>
      </c>
      <c r="Z61">
        <f t="shared" si="6"/>
        <v>12.31</v>
      </c>
      <c r="AA61">
        <f t="shared" si="7"/>
        <v>12.31</v>
      </c>
      <c r="AB61">
        <f t="shared" si="8"/>
        <v>0</v>
      </c>
    </row>
    <row r="62" spans="1:28" x14ac:dyDescent="0.2">
      <c r="A62" t="s">
        <v>30</v>
      </c>
      <c r="B62" t="s">
        <v>31</v>
      </c>
      <c r="C62">
        <v>0</v>
      </c>
      <c r="D62">
        <v>3</v>
      </c>
      <c r="E62">
        <v>0.27100000000000002</v>
      </c>
      <c r="G62">
        <v>1</v>
      </c>
      <c r="H62" s="6"/>
      <c r="I62" s="6"/>
      <c r="J62" s="6"/>
      <c r="L62" s="1">
        <f>'A-B'!C286</f>
        <v>28</v>
      </c>
      <c r="M62" s="1" t="str">
        <f>'A-B'!A286</f>
        <v>X20</v>
      </c>
      <c r="N62" s="1" t="s">
        <v>124</v>
      </c>
      <c r="O62" s="5">
        <f>'A-B'!H286</f>
        <v>15.969945355191259</v>
      </c>
      <c r="P62" s="5">
        <f>'A-B'!I286</f>
        <v>0.47330890593097408</v>
      </c>
      <c r="Q62" s="5">
        <f t="shared" si="1"/>
        <v>15.629087852038673</v>
      </c>
      <c r="R62" s="5"/>
      <c r="S62" s="5"/>
      <c r="T62" s="5"/>
      <c r="U62" s="6"/>
      <c r="V62" s="14">
        <v>99.566754846714673</v>
      </c>
      <c r="W62">
        <f t="shared" si="3"/>
        <v>100</v>
      </c>
      <c r="X62">
        <f t="shared" si="4"/>
        <v>55</v>
      </c>
      <c r="Y62">
        <f t="shared" si="5"/>
        <v>5</v>
      </c>
      <c r="Z62">
        <f t="shared" si="6"/>
        <v>12.37</v>
      </c>
      <c r="AA62">
        <f t="shared" si="7"/>
        <v>12.37</v>
      </c>
      <c r="AB62">
        <f t="shared" si="8"/>
        <v>0</v>
      </c>
    </row>
    <row r="63" spans="1:28" x14ac:dyDescent="0.2">
      <c r="A63" t="s">
        <v>30</v>
      </c>
      <c r="B63" t="s">
        <v>31</v>
      </c>
      <c r="C63">
        <v>0</v>
      </c>
      <c r="D63">
        <v>4</v>
      </c>
      <c r="E63">
        <v>0</v>
      </c>
      <c r="F63">
        <v>0</v>
      </c>
      <c r="G63">
        <v>0</v>
      </c>
      <c r="H63" s="6"/>
      <c r="I63" s="6"/>
      <c r="J63" s="6"/>
      <c r="L63" s="1">
        <f>'A-B'!C292</f>
        <v>29</v>
      </c>
      <c r="M63" s="1" t="str">
        <f>'A-B'!A292</f>
        <v>X21</v>
      </c>
      <c r="N63" s="1" t="s">
        <v>125</v>
      </c>
      <c r="O63" s="5">
        <f>'A-B'!H292</f>
        <v>14.803278688524591</v>
      </c>
      <c r="P63" s="5">
        <f>'A-B'!I292</f>
        <v>0.68121609013731632</v>
      </c>
      <c r="Q63" s="5">
        <f t="shared" si="1"/>
        <v>14.462421185372005</v>
      </c>
      <c r="R63" s="5"/>
      <c r="S63" s="5"/>
      <c r="T63" s="5"/>
      <c r="U63" s="6"/>
    </row>
    <row r="64" spans="1:28" x14ac:dyDescent="0.2">
      <c r="A64" t="s">
        <v>30</v>
      </c>
      <c r="B64" t="s">
        <v>31</v>
      </c>
      <c r="C64">
        <v>0</v>
      </c>
      <c r="D64">
        <v>5</v>
      </c>
      <c r="E64">
        <v>0</v>
      </c>
      <c r="F64">
        <v>0</v>
      </c>
      <c r="G64">
        <v>0</v>
      </c>
      <c r="H64" s="6"/>
      <c r="I64" s="6"/>
      <c r="J64" s="6"/>
      <c r="L64" s="1">
        <f>'A-B'!C297</f>
        <v>30</v>
      </c>
      <c r="M64" s="1" t="str">
        <f>'A-B'!A297</f>
        <v>X22</v>
      </c>
      <c r="N64" s="1" t="s">
        <v>126</v>
      </c>
      <c r="O64" s="5">
        <f>'A-B'!H297</f>
        <v>51.439890710382507</v>
      </c>
      <c r="P64" s="5">
        <f>'A-B'!I297</f>
        <v>0.79505379928696729</v>
      </c>
      <c r="Q64" s="5">
        <f t="shared" si="1"/>
        <v>51.099033207229922</v>
      </c>
      <c r="R64" s="5"/>
      <c r="S64" s="5"/>
      <c r="T64" s="5"/>
      <c r="U64" s="6"/>
    </row>
    <row r="65" spans="1:21" x14ac:dyDescent="0.2">
      <c r="H65" s="6"/>
      <c r="I65" s="6"/>
      <c r="J65" s="6"/>
      <c r="L65" s="1">
        <f>'A-B'!C302</f>
        <v>31</v>
      </c>
      <c r="M65" s="1" t="str">
        <f>'A-B'!A302</f>
        <v>X23</v>
      </c>
      <c r="N65" s="1" t="s">
        <v>127</v>
      </c>
      <c r="O65" s="5">
        <f>'A-B'!H302</f>
        <v>63.63387978142076</v>
      </c>
      <c r="P65" s="5">
        <f>'A-B'!I302</f>
        <v>0.9544283319512884</v>
      </c>
      <c r="Q65" s="5">
        <f t="shared" si="1"/>
        <v>63.293022278268175</v>
      </c>
      <c r="R65" s="5"/>
      <c r="S65" s="5"/>
      <c r="T65" s="5"/>
      <c r="U65" s="6"/>
    </row>
    <row r="66" spans="1:21" x14ac:dyDescent="0.2">
      <c r="H66" s="6"/>
      <c r="I66" s="6"/>
      <c r="J66" s="6"/>
      <c r="L66" s="1">
        <f>'A-B'!C309</f>
        <v>32</v>
      </c>
      <c r="M66" s="1" t="str">
        <f>'A-B'!A309</f>
        <v>X24</v>
      </c>
      <c r="N66" s="1" t="s">
        <v>128</v>
      </c>
      <c r="O66" s="5">
        <f>'A-B'!H309</f>
        <v>1.3237704918032787</v>
      </c>
      <c r="P66" s="5">
        <f>'A-B'!I309</f>
        <v>0.22450488987802852</v>
      </c>
      <c r="Q66" s="5">
        <f t="shared" si="1"/>
        <v>0.98291298865069354</v>
      </c>
      <c r="R66" s="5"/>
      <c r="S66" s="5"/>
      <c r="T66" s="5"/>
      <c r="U66" s="6"/>
    </row>
    <row r="67" spans="1:21" x14ac:dyDescent="0.2">
      <c r="A67" t="s">
        <v>107</v>
      </c>
      <c r="B67" t="s">
        <v>33</v>
      </c>
      <c r="C67">
        <v>51</v>
      </c>
      <c r="D67">
        <v>1</v>
      </c>
      <c r="E67">
        <v>0</v>
      </c>
      <c r="F67">
        <v>0</v>
      </c>
      <c r="G67">
        <v>0</v>
      </c>
      <c r="H67" s="6">
        <f>AVERAGE(F67:F71)/B$13</f>
        <v>0</v>
      </c>
      <c r="I67" s="6">
        <f>STDEV(F67:F71)/B$13</f>
        <v>0</v>
      </c>
      <c r="J67" s="6" t="e">
        <f>I67/H67*100</f>
        <v>#DIV/0!</v>
      </c>
      <c r="L67" s="1"/>
      <c r="M67" s="1"/>
      <c r="N67" s="1"/>
      <c r="O67" s="5"/>
      <c r="P67" s="5"/>
      <c r="Q67" s="5"/>
      <c r="R67" s="5"/>
      <c r="S67" s="5"/>
      <c r="T67" s="5"/>
      <c r="U67" s="6"/>
    </row>
    <row r="68" spans="1:21" x14ac:dyDescent="0.2">
      <c r="A68" t="s">
        <v>107</v>
      </c>
      <c r="B68" t="s">
        <v>33</v>
      </c>
      <c r="C68">
        <v>51</v>
      </c>
      <c r="D68">
        <v>2</v>
      </c>
      <c r="E68">
        <v>0</v>
      </c>
      <c r="F68">
        <v>0</v>
      </c>
      <c r="G68">
        <v>0</v>
      </c>
      <c r="H68" s="6"/>
      <c r="I68" s="6"/>
      <c r="J68" s="6"/>
      <c r="L68" s="1"/>
      <c r="M68" s="1"/>
      <c r="N68" s="1"/>
      <c r="O68" s="5"/>
      <c r="P68" s="5"/>
      <c r="Q68" s="5"/>
      <c r="R68" s="5"/>
      <c r="S68" s="5"/>
      <c r="T68" s="5"/>
      <c r="U68" s="6"/>
    </row>
    <row r="69" spans="1:21" x14ac:dyDescent="0.2">
      <c r="A69" t="s">
        <v>107</v>
      </c>
      <c r="B69" t="s">
        <v>33</v>
      </c>
      <c r="C69">
        <v>51</v>
      </c>
      <c r="D69">
        <v>3</v>
      </c>
      <c r="E69">
        <v>0</v>
      </c>
      <c r="F69">
        <v>0</v>
      </c>
      <c r="G69">
        <v>0</v>
      </c>
      <c r="H69" s="6"/>
      <c r="I69" s="6"/>
      <c r="J69" s="6"/>
      <c r="L69" s="1"/>
      <c r="M69" s="1"/>
      <c r="N69" s="1"/>
      <c r="O69" s="5"/>
      <c r="P69" s="5"/>
      <c r="Q69" s="5"/>
      <c r="R69" s="5"/>
      <c r="S69" s="5"/>
      <c r="T69" s="5"/>
      <c r="U69" s="6"/>
    </row>
    <row r="70" spans="1:21" x14ac:dyDescent="0.2">
      <c r="H70" s="6"/>
      <c r="I70" s="6"/>
      <c r="J70" s="6"/>
      <c r="L70" s="1"/>
      <c r="M70" s="1"/>
      <c r="N70" s="1"/>
      <c r="O70" s="5"/>
      <c r="P70" s="5"/>
      <c r="Q70" s="5"/>
      <c r="R70" s="5"/>
      <c r="S70" s="5"/>
      <c r="T70" s="5"/>
      <c r="U70" s="6"/>
    </row>
    <row r="71" spans="1:21" x14ac:dyDescent="0.2">
      <c r="H71" s="6"/>
      <c r="I71" s="6"/>
      <c r="J71" s="6"/>
      <c r="L71" s="1"/>
      <c r="M71" s="1"/>
      <c r="N71" s="1"/>
      <c r="O71" s="5"/>
      <c r="P71" s="5"/>
      <c r="Q71" s="5"/>
      <c r="R71" s="5"/>
      <c r="S71" s="5"/>
      <c r="T71" s="5"/>
      <c r="U71" s="6"/>
    </row>
    <row r="72" spans="1:21" x14ac:dyDescent="0.2">
      <c r="A72" t="s">
        <v>108</v>
      </c>
      <c r="B72">
        <v>25</v>
      </c>
      <c r="C72">
        <v>52</v>
      </c>
      <c r="D72">
        <v>1</v>
      </c>
      <c r="E72">
        <v>2.7549999999999999</v>
      </c>
      <c r="G72">
        <v>1</v>
      </c>
      <c r="H72" s="6">
        <f>AVERAGE(F72:F76)/B$13</f>
        <v>26.784153005464482</v>
      </c>
      <c r="I72" s="6">
        <f>STDEV(F72:F76)/B$13</f>
        <v>1.1602728521614507</v>
      </c>
      <c r="J72" s="6">
        <f>I72/H72*100</f>
        <v>4.3319378138436289</v>
      </c>
      <c r="L72" s="1"/>
      <c r="M72" s="1"/>
      <c r="N72" s="1"/>
      <c r="O72" s="5"/>
      <c r="P72" s="5"/>
      <c r="Q72" s="5"/>
      <c r="R72" s="5"/>
      <c r="S72" s="5"/>
      <c r="T72" s="5"/>
      <c r="U72" s="6"/>
    </row>
    <row r="73" spans="1:21" x14ac:dyDescent="0.2">
      <c r="A73" t="s">
        <v>108</v>
      </c>
      <c r="B73">
        <v>25</v>
      </c>
      <c r="C73">
        <v>52</v>
      </c>
      <c r="D73">
        <v>2</v>
      </c>
      <c r="E73">
        <v>3.3809999999999998</v>
      </c>
      <c r="F73">
        <v>3.3809999999999998</v>
      </c>
      <c r="G73">
        <v>0</v>
      </c>
      <c r="H73" s="6"/>
      <c r="I73" s="6"/>
      <c r="J73" s="6"/>
      <c r="L73" s="1"/>
      <c r="M73" s="1"/>
      <c r="N73" s="1"/>
      <c r="O73" s="5"/>
      <c r="P73" s="5"/>
      <c r="Q73" s="5"/>
      <c r="R73" s="5"/>
      <c r="S73" s="5"/>
      <c r="T73" s="5"/>
      <c r="U73" s="6"/>
    </row>
    <row r="74" spans="1:21" x14ac:dyDescent="0.2">
      <c r="A74" t="s">
        <v>108</v>
      </c>
      <c r="B74">
        <v>25</v>
      </c>
      <c r="C74">
        <v>52</v>
      </c>
      <c r="D74">
        <v>3</v>
      </c>
      <c r="E74">
        <v>2.98</v>
      </c>
      <c r="G74">
        <v>1</v>
      </c>
      <c r="H74" s="6"/>
      <c r="I74" s="6"/>
      <c r="J74" s="6"/>
      <c r="L74" s="1"/>
      <c r="M74" s="1"/>
      <c r="N74" s="1"/>
      <c r="O74" s="5"/>
      <c r="P74" s="5"/>
      <c r="Q74" s="5"/>
      <c r="R74" s="5"/>
      <c r="S74" s="5"/>
      <c r="T74" s="5"/>
      <c r="U74" s="6"/>
    </row>
    <row r="75" spans="1:21" x14ac:dyDescent="0.2">
      <c r="A75" t="s">
        <v>108</v>
      </c>
      <c r="B75">
        <v>25</v>
      </c>
      <c r="C75">
        <v>52</v>
      </c>
      <c r="D75">
        <v>4</v>
      </c>
      <c r="E75">
        <v>3.3130000000000002</v>
      </c>
      <c r="F75">
        <v>3.3130000000000002</v>
      </c>
      <c r="G75">
        <v>0</v>
      </c>
      <c r="H75" s="6"/>
      <c r="I75" s="6"/>
      <c r="J75" s="6"/>
      <c r="L75" s="1"/>
      <c r="M75" s="1"/>
      <c r="N75" s="1"/>
      <c r="O75" s="5"/>
      <c r="P75" s="5"/>
      <c r="Q75" s="5"/>
      <c r="R75" s="5"/>
      <c r="S75" s="5"/>
      <c r="T75" s="5"/>
      <c r="U75" s="6"/>
    </row>
    <row r="76" spans="1:21" x14ac:dyDescent="0.2">
      <c r="A76" t="s">
        <v>108</v>
      </c>
      <c r="B76">
        <v>25</v>
      </c>
      <c r="C76">
        <v>52</v>
      </c>
      <c r="D76">
        <v>5</v>
      </c>
      <c r="E76">
        <v>3.109</v>
      </c>
      <c r="F76">
        <v>3.109</v>
      </c>
      <c r="G76">
        <v>0</v>
      </c>
      <c r="H76" s="6"/>
      <c r="I76" s="6"/>
      <c r="J76" s="6"/>
      <c r="O76" s="6"/>
      <c r="P76" s="6"/>
      <c r="Q76" s="6"/>
      <c r="R76" s="6"/>
      <c r="S76" s="6"/>
      <c r="T76" s="6"/>
      <c r="U76" s="6"/>
    </row>
    <row r="77" spans="1:21" x14ac:dyDescent="0.2">
      <c r="H77" s="6"/>
      <c r="I77" s="6"/>
      <c r="J77" s="6"/>
      <c r="O77" s="6"/>
      <c r="P77" s="6"/>
      <c r="Q77" s="6"/>
      <c r="R77" s="6"/>
      <c r="S77" s="6"/>
      <c r="T77" s="6"/>
      <c r="U77" s="6"/>
    </row>
    <row r="78" spans="1:21" x14ac:dyDescent="0.2">
      <c r="H78" s="6"/>
      <c r="I78" s="6"/>
      <c r="J78" s="6"/>
      <c r="O78" s="6"/>
      <c r="P78" s="6"/>
      <c r="Q78" s="6"/>
      <c r="R78" s="6"/>
      <c r="S78" s="6"/>
      <c r="T78" s="6"/>
      <c r="U78" s="6"/>
    </row>
    <row r="79" spans="1:21" x14ac:dyDescent="0.2">
      <c r="A79" t="s">
        <v>109</v>
      </c>
      <c r="B79">
        <v>50</v>
      </c>
      <c r="C79">
        <v>53</v>
      </c>
      <c r="D79">
        <v>1</v>
      </c>
      <c r="E79">
        <v>5.7060000000000004</v>
      </c>
      <c r="G79">
        <v>1</v>
      </c>
      <c r="H79" s="6">
        <f>AVERAGE(F79:F83)/B$13</f>
        <v>50.877049180327866</v>
      </c>
      <c r="I79" s="6">
        <f>STDEV(F79:F83)/B$13</f>
        <v>1.0174835507935471</v>
      </c>
      <c r="J79" s="6">
        <f>I79/H79*100</f>
        <v>1.9998871144967418</v>
      </c>
      <c r="O79" s="6"/>
      <c r="P79" s="6"/>
      <c r="Q79" s="6"/>
      <c r="R79" s="6"/>
      <c r="S79" s="6"/>
      <c r="T79" s="6"/>
      <c r="U79" s="6"/>
    </row>
    <row r="80" spans="1:21" x14ac:dyDescent="0.2">
      <c r="A80" t="s">
        <v>109</v>
      </c>
      <c r="B80">
        <v>50</v>
      </c>
      <c r="C80">
        <v>53</v>
      </c>
      <c r="D80">
        <v>2</v>
      </c>
      <c r="E80">
        <v>6.1440000000000001</v>
      </c>
      <c r="F80">
        <v>6.1440000000000001</v>
      </c>
      <c r="G80">
        <v>0</v>
      </c>
      <c r="H80" s="6"/>
      <c r="I80" s="6"/>
      <c r="J80" s="6"/>
      <c r="O80" s="6"/>
      <c r="P80" s="6"/>
      <c r="Q80" s="6"/>
      <c r="R80" s="6"/>
      <c r="S80" s="6"/>
      <c r="T80" s="6"/>
      <c r="U80" s="6"/>
    </row>
    <row r="81" spans="1:21" x14ac:dyDescent="0.2">
      <c r="A81" t="s">
        <v>109</v>
      </c>
      <c r="B81">
        <v>50</v>
      </c>
      <c r="C81">
        <v>53</v>
      </c>
      <c r="D81">
        <v>3</v>
      </c>
      <c r="E81">
        <v>6.35</v>
      </c>
      <c r="F81">
        <v>6.35</v>
      </c>
      <c r="G81">
        <v>0</v>
      </c>
      <c r="H81" s="6"/>
      <c r="I81" s="6"/>
      <c r="J81" s="6"/>
      <c r="O81" s="6"/>
      <c r="P81" s="6"/>
      <c r="Q81" s="6"/>
      <c r="R81" s="6"/>
      <c r="S81" s="6"/>
      <c r="T81" s="6"/>
      <c r="U81" s="6"/>
    </row>
    <row r="82" spans="1:21" x14ac:dyDescent="0.2">
      <c r="A82" t="s">
        <v>109</v>
      </c>
      <c r="B82">
        <v>50</v>
      </c>
      <c r="C82">
        <v>53</v>
      </c>
      <c r="D82">
        <v>4</v>
      </c>
      <c r="E82">
        <v>6.1269999999999998</v>
      </c>
      <c r="F82">
        <v>6.1269999999999998</v>
      </c>
      <c r="G82">
        <v>0</v>
      </c>
      <c r="H82" s="6"/>
      <c r="I82" s="6"/>
      <c r="J82" s="6"/>
      <c r="O82" s="6"/>
      <c r="P82" s="6"/>
      <c r="Q82" s="6"/>
      <c r="R82" s="6"/>
      <c r="S82" s="6"/>
      <c r="T82" s="6"/>
      <c r="U82" s="6"/>
    </row>
    <row r="83" spans="1:21" x14ac:dyDescent="0.2">
      <c r="H83" s="6"/>
      <c r="I83" s="6"/>
      <c r="J83" s="6"/>
      <c r="O83" s="6"/>
      <c r="P83" s="6"/>
      <c r="Q83" s="6"/>
      <c r="R83" s="6"/>
      <c r="S83" s="6"/>
      <c r="T83" s="6"/>
      <c r="U83" s="6"/>
    </row>
    <row r="84" spans="1:21" x14ac:dyDescent="0.2">
      <c r="H84" s="6"/>
      <c r="I84" s="6"/>
      <c r="J84" s="6"/>
      <c r="O84" s="6"/>
      <c r="P84" s="6"/>
      <c r="Q84" s="6"/>
      <c r="R84" s="6"/>
      <c r="S84" s="6"/>
      <c r="T84" s="6"/>
      <c r="U84" s="6"/>
    </row>
    <row r="85" spans="1:21" x14ac:dyDescent="0.2">
      <c r="A85" t="s">
        <v>110</v>
      </c>
      <c r="B85">
        <v>75</v>
      </c>
      <c r="C85">
        <v>54</v>
      </c>
      <c r="D85">
        <v>1</v>
      </c>
      <c r="E85">
        <v>8.6199999999999992</v>
      </c>
      <c r="G85">
        <v>1</v>
      </c>
      <c r="H85" s="6">
        <f>AVERAGE(F85:F89)/B$13</f>
        <v>77.513661202185787</v>
      </c>
      <c r="I85" s="6">
        <f>STDEV(F85:F89)/B$13</f>
        <v>1.9209787753495713</v>
      </c>
      <c r="J85" s="6">
        <f>I85/H85*100</f>
        <v>2.4782454415859823</v>
      </c>
      <c r="O85" s="6"/>
      <c r="P85" s="6"/>
      <c r="Q85" s="6"/>
      <c r="R85" s="6"/>
      <c r="S85" s="6"/>
      <c r="T85" s="6"/>
      <c r="U85" s="6"/>
    </row>
    <row r="86" spans="1:21" x14ac:dyDescent="0.2">
      <c r="A86" t="s">
        <v>110</v>
      </c>
      <c r="B86">
        <v>75</v>
      </c>
      <c r="C86">
        <v>54</v>
      </c>
      <c r="D86">
        <v>2</v>
      </c>
      <c r="E86">
        <v>9.625</v>
      </c>
      <c r="F86">
        <v>9.625</v>
      </c>
      <c r="G86">
        <v>0</v>
      </c>
      <c r="H86" s="6"/>
      <c r="I86" s="6"/>
      <c r="J86" s="6"/>
      <c r="O86" s="6"/>
      <c r="P86" s="6"/>
      <c r="Q86" s="6"/>
      <c r="R86" s="6"/>
      <c r="S86" s="6"/>
      <c r="T86" s="6"/>
      <c r="U86" s="6"/>
    </row>
    <row r="87" spans="1:21" x14ac:dyDescent="0.2">
      <c r="A87" t="s">
        <v>110</v>
      </c>
      <c r="B87">
        <v>75</v>
      </c>
      <c r="C87">
        <v>54</v>
      </c>
      <c r="D87">
        <v>3</v>
      </c>
      <c r="E87">
        <v>9.0850000000000009</v>
      </c>
      <c r="G87">
        <v>1</v>
      </c>
      <c r="H87" s="6"/>
      <c r="I87" s="6"/>
      <c r="J87" s="6"/>
      <c r="O87" s="6"/>
      <c r="P87" s="6"/>
      <c r="Q87" s="6"/>
      <c r="R87" s="6"/>
      <c r="S87" s="6"/>
      <c r="T87" s="6"/>
      <c r="U87" s="6"/>
    </row>
    <row r="88" spans="1:21" x14ac:dyDescent="0.2">
      <c r="A88" t="s">
        <v>110</v>
      </c>
      <c r="B88">
        <v>75</v>
      </c>
      <c r="C88">
        <v>54</v>
      </c>
      <c r="D88">
        <v>4</v>
      </c>
      <c r="E88">
        <v>9.1890000000000001</v>
      </c>
      <c r="F88">
        <v>9.1890000000000001</v>
      </c>
      <c r="G88">
        <v>0</v>
      </c>
      <c r="H88" s="6"/>
      <c r="I88" s="6"/>
      <c r="J88" s="6"/>
      <c r="O88" s="6"/>
      <c r="P88" s="6"/>
      <c r="Q88" s="6"/>
      <c r="R88" s="6"/>
      <c r="S88" s="6"/>
      <c r="T88" s="6"/>
      <c r="U88" s="6"/>
    </row>
    <row r="89" spans="1:21" x14ac:dyDescent="0.2">
      <c r="A89" t="s">
        <v>110</v>
      </c>
      <c r="B89">
        <v>75</v>
      </c>
      <c r="C89">
        <v>54</v>
      </c>
      <c r="D89">
        <v>5</v>
      </c>
      <c r="E89">
        <v>9.5559999999999992</v>
      </c>
      <c r="F89">
        <v>9.5559999999999992</v>
      </c>
      <c r="G89">
        <v>0</v>
      </c>
      <c r="H89" s="6"/>
      <c r="I89" s="6"/>
      <c r="J89" s="6"/>
      <c r="O89" s="6"/>
      <c r="P89" s="6"/>
      <c r="Q89" s="6"/>
      <c r="R89" s="6"/>
      <c r="S89" s="6"/>
      <c r="T89" s="6"/>
      <c r="U89" s="6"/>
    </row>
    <row r="90" spans="1:21" x14ac:dyDescent="0.2">
      <c r="H90" s="6"/>
      <c r="I90" s="6"/>
      <c r="J90" s="6"/>
      <c r="O90" s="6"/>
      <c r="P90" s="6"/>
      <c r="Q90" s="6"/>
      <c r="R90" s="6"/>
      <c r="S90" s="6"/>
      <c r="T90" s="6"/>
      <c r="U90" s="6"/>
    </row>
    <row r="91" spans="1:21" x14ac:dyDescent="0.2">
      <c r="H91" s="6"/>
      <c r="I91" s="6"/>
      <c r="J91" s="6"/>
      <c r="O91" s="6"/>
      <c r="P91" s="6"/>
      <c r="Q91" s="6"/>
      <c r="R91" s="6"/>
      <c r="S91" s="6"/>
      <c r="T91" s="6"/>
      <c r="U91" s="6"/>
    </row>
    <row r="92" spans="1:21" x14ac:dyDescent="0.2">
      <c r="A92" t="s">
        <v>111</v>
      </c>
      <c r="B92">
        <v>100</v>
      </c>
      <c r="C92">
        <v>55</v>
      </c>
      <c r="D92">
        <v>1</v>
      </c>
      <c r="E92">
        <v>11.85</v>
      </c>
      <c r="G92">
        <v>1</v>
      </c>
      <c r="H92" s="6">
        <f>AVERAGE(F92:F96)/B$13</f>
        <v>101.12021857923497</v>
      </c>
      <c r="I92" s="6">
        <f>STDEV(F92:F96)/B$13</f>
        <v>0.25041397240195318</v>
      </c>
      <c r="J92" s="6">
        <f>I92/H92*100</f>
        <v>0.24763986462878915</v>
      </c>
      <c r="O92" s="6"/>
      <c r="P92" s="6"/>
      <c r="Q92" s="6"/>
      <c r="R92" s="6"/>
      <c r="S92" s="6"/>
      <c r="T92" s="6"/>
      <c r="U92" s="6"/>
    </row>
    <row r="93" spans="1:21" x14ac:dyDescent="0.2">
      <c r="A93" t="s">
        <v>111</v>
      </c>
      <c r="B93">
        <v>100</v>
      </c>
      <c r="C93">
        <v>55</v>
      </c>
      <c r="D93">
        <v>2</v>
      </c>
      <c r="E93">
        <v>12.88</v>
      </c>
      <c r="G93">
        <v>1</v>
      </c>
      <c r="H93" s="6"/>
      <c r="I93" s="6"/>
      <c r="J93" s="6"/>
      <c r="O93" s="6"/>
      <c r="P93" s="6"/>
      <c r="Q93" s="6"/>
      <c r="R93" s="6"/>
      <c r="S93" s="6"/>
      <c r="T93" s="6"/>
      <c r="U93" s="6"/>
    </row>
    <row r="94" spans="1:21" x14ac:dyDescent="0.2">
      <c r="A94" t="s">
        <v>111</v>
      </c>
      <c r="B94">
        <v>100</v>
      </c>
      <c r="C94">
        <v>55</v>
      </c>
      <c r="D94">
        <v>3</v>
      </c>
      <c r="E94">
        <v>12.33</v>
      </c>
      <c r="F94">
        <v>12.33</v>
      </c>
      <c r="G94">
        <v>0</v>
      </c>
      <c r="H94" s="6"/>
      <c r="I94" s="6"/>
      <c r="J94" s="6"/>
      <c r="O94" s="6"/>
      <c r="P94" s="6"/>
      <c r="Q94" s="6"/>
      <c r="R94" s="6"/>
      <c r="S94" s="6"/>
      <c r="T94" s="6"/>
      <c r="U94" s="6"/>
    </row>
    <row r="95" spans="1:21" x14ac:dyDescent="0.2">
      <c r="A95" t="s">
        <v>111</v>
      </c>
      <c r="B95">
        <v>100</v>
      </c>
      <c r="C95">
        <v>55</v>
      </c>
      <c r="D95">
        <v>4</v>
      </c>
      <c r="E95">
        <v>12.31</v>
      </c>
      <c r="F95">
        <v>12.31</v>
      </c>
      <c r="G95">
        <v>0</v>
      </c>
      <c r="H95" s="6"/>
      <c r="I95" s="6"/>
      <c r="J95" s="6"/>
      <c r="O95" s="6"/>
      <c r="P95" s="6"/>
      <c r="Q95" s="6"/>
      <c r="R95" s="6"/>
      <c r="S95" s="6"/>
      <c r="T95" s="6"/>
      <c r="U95" s="6"/>
    </row>
    <row r="96" spans="1:21" x14ac:dyDescent="0.2">
      <c r="A96" t="s">
        <v>111</v>
      </c>
      <c r="B96">
        <v>100</v>
      </c>
      <c r="C96">
        <v>55</v>
      </c>
      <c r="D96">
        <v>5</v>
      </c>
      <c r="E96">
        <v>12.37</v>
      </c>
      <c r="F96">
        <v>12.37</v>
      </c>
      <c r="G96">
        <v>0</v>
      </c>
      <c r="H96" s="6"/>
      <c r="I96" s="6"/>
      <c r="J96" s="6"/>
      <c r="O96" s="6"/>
      <c r="P96" s="6"/>
      <c r="Q96" s="6"/>
      <c r="R96" s="6"/>
      <c r="S96" s="6"/>
      <c r="T96" s="6"/>
      <c r="U96" s="6"/>
    </row>
    <row r="97" spans="1:21" x14ac:dyDescent="0.2">
      <c r="H97" s="6"/>
      <c r="I97" s="6"/>
      <c r="J97" s="6"/>
      <c r="O97" s="6"/>
      <c r="P97" s="6"/>
      <c r="Q97" s="6"/>
      <c r="R97" s="6"/>
      <c r="S97" s="6"/>
      <c r="T97" s="6"/>
      <c r="U97" s="6"/>
    </row>
    <row r="98" spans="1:21" x14ac:dyDescent="0.2">
      <c r="H98" s="6"/>
      <c r="I98" s="6"/>
      <c r="J98" s="6"/>
      <c r="O98" s="6"/>
      <c r="P98" s="6"/>
      <c r="Q98" s="6"/>
      <c r="R98" s="6"/>
      <c r="S98" s="6"/>
      <c r="T98" s="6"/>
      <c r="U98" s="6"/>
    </row>
    <row r="99" spans="1:21" x14ac:dyDescent="0.2">
      <c r="A99" t="s">
        <v>63</v>
      </c>
      <c r="B99" t="s">
        <v>31</v>
      </c>
      <c r="C99">
        <v>0</v>
      </c>
      <c r="D99">
        <v>1</v>
      </c>
      <c r="E99">
        <v>0.1285</v>
      </c>
      <c r="F99">
        <v>0.1285</v>
      </c>
      <c r="G99">
        <v>0</v>
      </c>
      <c r="H99" s="6">
        <f>AVERAGE(F99:F103)/B$13</f>
        <v>0.35109289617486339</v>
      </c>
      <c r="I99" s="6">
        <f>STDEV(F99:F103)/B$13</f>
        <v>0.60811073435136809</v>
      </c>
      <c r="J99" s="6">
        <f>I99/H99*100</f>
        <v>173.20508075688772</v>
      </c>
      <c r="O99" s="6"/>
      <c r="P99" s="6"/>
      <c r="Q99" s="6"/>
      <c r="R99" s="6"/>
      <c r="S99" s="6"/>
      <c r="T99" s="6"/>
      <c r="U99" s="6"/>
    </row>
    <row r="100" spans="1:21" x14ac:dyDescent="0.2">
      <c r="A100" t="s">
        <v>63</v>
      </c>
      <c r="B100" t="s">
        <v>31</v>
      </c>
      <c r="C100">
        <v>0</v>
      </c>
      <c r="D100">
        <v>2</v>
      </c>
      <c r="E100">
        <v>0</v>
      </c>
      <c r="F100">
        <v>0</v>
      </c>
      <c r="G100">
        <v>0</v>
      </c>
      <c r="H100" s="6"/>
      <c r="I100" s="6"/>
      <c r="J100" s="6"/>
      <c r="O100" s="6"/>
      <c r="P100" s="6"/>
      <c r="Q100" s="6"/>
      <c r="R100" s="6"/>
      <c r="S100" s="6"/>
      <c r="T100" s="6"/>
      <c r="U100" s="6"/>
    </row>
    <row r="101" spans="1:21" x14ac:dyDescent="0.2">
      <c r="A101" t="s">
        <v>63</v>
      </c>
      <c r="B101" t="s">
        <v>31</v>
      </c>
      <c r="C101">
        <v>0</v>
      </c>
      <c r="D101">
        <v>3</v>
      </c>
      <c r="E101">
        <v>0</v>
      </c>
      <c r="F101">
        <v>0</v>
      </c>
      <c r="G101">
        <v>0</v>
      </c>
      <c r="H101" s="6"/>
      <c r="I101" s="6"/>
      <c r="J101" s="6"/>
      <c r="O101" s="6"/>
      <c r="P101" s="6"/>
      <c r="Q101" s="6"/>
      <c r="R101" s="6"/>
      <c r="S101" s="6"/>
      <c r="T101" s="6"/>
      <c r="U101" s="6"/>
    </row>
    <row r="102" spans="1:21" x14ac:dyDescent="0.2">
      <c r="H102" s="6"/>
      <c r="I102" s="6"/>
      <c r="J102" s="6"/>
      <c r="O102" s="6"/>
      <c r="P102" s="6"/>
      <c r="Q102" s="6"/>
      <c r="R102" s="6"/>
      <c r="S102" s="6"/>
      <c r="T102" s="6"/>
      <c r="U102" s="6"/>
    </row>
    <row r="103" spans="1:21" x14ac:dyDescent="0.2">
      <c r="H103" s="6"/>
      <c r="I103" s="6"/>
      <c r="J103" s="6"/>
      <c r="O103" s="6"/>
      <c r="P103" s="6"/>
      <c r="Q103" s="6"/>
      <c r="R103" s="6"/>
      <c r="S103" s="6"/>
      <c r="T103" s="6"/>
      <c r="U103" s="6"/>
    </row>
    <row r="104" spans="1:21" x14ac:dyDescent="0.2">
      <c r="A104" t="s">
        <v>63</v>
      </c>
      <c r="B104" t="s">
        <v>31</v>
      </c>
      <c r="C104">
        <v>0</v>
      </c>
      <c r="D104">
        <v>1</v>
      </c>
      <c r="E104">
        <v>0</v>
      </c>
      <c r="F104">
        <v>0</v>
      </c>
      <c r="G104">
        <v>0</v>
      </c>
      <c r="H104" s="6">
        <f>AVERAGE(F104:F108)/B$13</f>
        <v>0</v>
      </c>
      <c r="I104" s="6">
        <f>STDEV(F104:F108)/B$13</f>
        <v>0</v>
      </c>
      <c r="J104" s="6" t="e">
        <f>I104/H104*100</f>
        <v>#DIV/0!</v>
      </c>
      <c r="O104" s="6"/>
      <c r="P104" s="6"/>
      <c r="Q104" s="6"/>
      <c r="R104" s="6"/>
      <c r="S104" s="6"/>
      <c r="T104" s="6"/>
      <c r="U104" s="6"/>
    </row>
    <row r="105" spans="1:21" x14ac:dyDescent="0.2">
      <c r="A105" t="s">
        <v>63</v>
      </c>
      <c r="B105" t="s">
        <v>31</v>
      </c>
      <c r="C105">
        <v>0</v>
      </c>
      <c r="D105">
        <v>2</v>
      </c>
      <c r="E105">
        <v>0</v>
      </c>
      <c r="F105">
        <v>0</v>
      </c>
      <c r="G105">
        <v>0</v>
      </c>
      <c r="H105" s="6"/>
      <c r="I105" s="6"/>
      <c r="J105" s="6"/>
      <c r="O105" s="6"/>
      <c r="P105" s="6"/>
      <c r="Q105" s="6"/>
      <c r="R105" s="6"/>
      <c r="S105" s="6"/>
      <c r="T105" s="6"/>
      <c r="U105" s="6"/>
    </row>
    <row r="106" spans="1:21" x14ac:dyDescent="0.2">
      <c r="A106" t="s">
        <v>63</v>
      </c>
      <c r="B106" t="s">
        <v>31</v>
      </c>
      <c r="C106">
        <v>0</v>
      </c>
      <c r="D106">
        <v>3</v>
      </c>
      <c r="E106">
        <v>0</v>
      </c>
      <c r="F106">
        <v>0</v>
      </c>
      <c r="G106">
        <v>0</v>
      </c>
      <c r="H106" s="6"/>
      <c r="I106" s="6"/>
      <c r="J106" s="6"/>
      <c r="O106" s="6"/>
      <c r="P106" s="6"/>
      <c r="Q106" s="6"/>
      <c r="R106" s="6"/>
      <c r="S106" s="6"/>
      <c r="T106" s="6"/>
      <c r="U106" s="6"/>
    </row>
    <row r="107" spans="1:21" x14ac:dyDescent="0.2">
      <c r="H107" s="6"/>
      <c r="I107" s="6"/>
      <c r="J107" s="6"/>
      <c r="O107" s="6"/>
      <c r="P107" s="6"/>
      <c r="Q107" s="6"/>
      <c r="R107" s="6"/>
      <c r="S107" s="6"/>
      <c r="T107" s="6"/>
      <c r="U107" s="6"/>
    </row>
    <row r="108" spans="1:21" x14ac:dyDescent="0.2">
      <c r="H108" s="6"/>
      <c r="I108" s="6"/>
      <c r="J108" s="6"/>
      <c r="O108" s="6"/>
      <c r="P108" s="6"/>
      <c r="Q108" s="6"/>
      <c r="R108" s="6"/>
      <c r="S108" s="6"/>
      <c r="T108" s="6"/>
      <c r="U108" s="6"/>
    </row>
    <row r="109" spans="1:21" x14ac:dyDescent="0.2">
      <c r="A109" t="s">
        <v>46</v>
      </c>
      <c r="B109" t="s">
        <v>47</v>
      </c>
      <c r="C109">
        <v>61</v>
      </c>
      <c r="D109">
        <v>1</v>
      </c>
      <c r="E109">
        <v>7.2549999999999999</v>
      </c>
      <c r="F109">
        <v>7.2549999999999999</v>
      </c>
      <c r="G109">
        <v>0</v>
      </c>
      <c r="H109" s="6">
        <f>AVERAGE(F109:F113)/B$13</f>
        <v>60.745901639344268</v>
      </c>
      <c r="I109" s="6">
        <f>STDEV(F109:F113)/B$13</f>
        <v>1.1836531029402044</v>
      </c>
      <c r="J109" s="6">
        <f>I109/H109*100</f>
        <v>1.9485316227055045</v>
      </c>
      <c r="O109" s="6"/>
      <c r="P109" s="6"/>
      <c r="Q109" s="6"/>
      <c r="R109" s="6"/>
      <c r="S109" s="6"/>
      <c r="T109" s="6"/>
      <c r="U109" s="6"/>
    </row>
    <row r="110" spans="1:21" x14ac:dyDescent="0.2">
      <c r="A110" t="s">
        <v>46</v>
      </c>
      <c r="B110" t="s">
        <v>47</v>
      </c>
      <c r="C110">
        <v>61</v>
      </c>
      <c r="D110">
        <v>2</v>
      </c>
      <c r="E110">
        <v>7.54</v>
      </c>
      <c r="F110">
        <v>7.54</v>
      </c>
      <c r="G110">
        <v>0</v>
      </c>
      <c r="H110" s="6"/>
      <c r="I110" s="6"/>
      <c r="J110" s="6"/>
      <c r="O110" s="6"/>
      <c r="P110" s="6"/>
      <c r="Q110" s="6"/>
      <c r="R110" s="6"/>
      <c r="S110" s="6"/>
      <c r="T110" s="6"/>
      <c r="U110" s="6"/>
    </row>
    <row r="111" spans="1:21" x14ac:dyDescent="0.2">
      <c r="A111" t="s">
        <v>46</v>
      </c>
      <c r="B111" t="s">
        <v>47</v>
      </c>
      <c r="C111">
        <v>61</v>
      </c>
      <c r="D111">
        <v>3</v>
      </c>
      <c r="E111">
        <v>7.4379999999999997</v>
      </c>
      <c r="F111">
        <v>7.4379999999999997</v>
      </c>
      <c r="G111">
        <v>0</v>
      </c>
      <c r="H111" s="6"/>
      <c r="I111" s="6"/>
      <c r="J111" s="6"/>
      <c r="O111" s="6"/>
      <c r="P111" s="6"/>
      <c r="Q111" s="6"/>
      <c r="R111" s="6"/>
      <c r="S111" s="6"/>
      <c r="T111" s="6"/>
      <c r="U111" s="6"/>
    </row>
    <row r="112" spans="1:21" x14ac:dyDescent="0.2">
      <c r="H112" s="6"/>
      <c r="I112" s="6"/>
      <c r="J112" s="6"/>
      <c r="O112" s="6"/>
      <c r="P112" s="6"/>
      <c r="Q112" s="6"/>
      <c r="R112" s="6"/>
      <c r="S112" s="6"/>
      <c r="T112" s="6"/>
      <c r="U112" s="6"/>
    </row>
    <row r="113" spans="1:21" x14ac:dyDescent="0.2">
      <c r="H113" s="6"/>
      <c r="I113" s="6"/>
      <c r="J113" s="6"/>
      <c r="O113" s="6"/>
      <c r="P113" s="6"/>
      <c r="Q113" s="6"/>
      <c r="R113" s="6"/>
      <c r="S113" s="6"/>
      <c r="T113" s="6"/>
      <c r="U113" s="6"/>
    </row>
    <row r="114" spans="1:21" x14ac:dyDescent="0.2">
      <c r="A114" t="s">
        <v>48</v>
      </c>
      <c r="B114" t="s">
        <v>49</v>
      </c>
      <c r="C114">
        <v>6</v>
      </c>
      <c r="D114">
        <v>1</v>
      </c>
      <c r="E114">
        <v>8.5429999999999993</v>
      </c>
      <c r="F114">
        <v>8.5429999999999993</v>
      </c>
      <c r="G114">
        <v>0</v>
      </c>
      <c r="H114" s="6">
        <f>AVERAGE(F114:F118)/B$13</f>
        <v>71.439890710382514</v>
      </c>
      <c r="I114" s="6">
        <f>STDEV(F114:F118)/B$13</f>
        <v>1.2310463966369314</v>
      </c>
      <c r="J114" s="6">
        <f>I114/H114*100</f>
        <v>1.7231918811684586</v>
      </c>
      <c r="O114" s="6"/>
      <c r="P114" s="6"/>
      <c r="Q114" s="6"/>
      <c r="R114" s="6"/>
      <c r="S114" s="6"/>
      <c r="T114" s="6"/>
      <c r="U114" s="6"/>
    </row>
    <row r="115" spans="1:21" x14ac:dyDescent="0.2">
      <c r="A115" t="s">
        <v>48</v>
      </c>
      <c r="B115" t="s">
        <v>49</v>
      </c>
      <c r="C115">
        <v>6</v>
      </c>
      <c r="D115">
        <v>2</v>
      </c>
      <c r="E115">
        <v>8.8160000000000007</v>
      </c>
      <c r="F115">
        <v>8.8160000000000007</v>
      </c>
      <c r="G115">
        <v>0</v>
      </c>
      <c r="H115" s="6"/>
      <c r="I115" s="6"/>
      <c r="J115" s="6"/>
      <c r="O115" s="6"/>
      <c r="P115" s="6"/>
      <c r="Q115" s="6"/>
      <c r="R115" s="6"/>
      <c r="S115" s="6"/>
      <c r="T115" s="6"/>
      <c r="U115" s="6"/>
    </row>
    <row r="116" spans="1:21" x14ac:dyDescent="0.2">
      <c r="A116" t="s">
        <v>48</v>
      </c>
      <c r="B116" t="s">
        <v>49</v>
      </c>
      <c r="C116">
        <v>6</v>
      </c>
      <c r="D116">
        <v>3</v>
      </c>
      <c r="E116">
        <v>8.7880000000000003</v>
      </c>
      <c r="F116">
        <v>8.7880000000000003</v>
      </c>
      <c r="G116">
        <v>0</v>
      </c>
      <c r="H116" s="6"/>
      <c r="I116" s="6"/>
      <c r="J116" s="6"/>
      <c r="O116" s="6"/>
      <c r="P116" s="6"/>
      <c r="Q116" s="6"/>
      <c r="R116" s="6"/>
      <c r="S116" s="6"/>
      <c r="T116" s="6"/>
      <c r="U116" s="6"/>
    </row>
    <row r="117" spans="1:21" x14ac:dyDescent="0.2">
      <c r="H117" s="6"/>
      <c r="I117" s="6"/>
      <c r="J117" s="6"/>
      <c r="O117" s="6"/>
      <c r="P117" s="6"/>
      <c r="Q117" s="6"/>
      <c r="R117" s="6"/>
      <c r="S117" s="6"/>
      <c r="T117" s="6"/>
      <c r="U117" s="6"/>
    </row>
    <row r="118" spans="1:21" x14ac:dyDescent="0.2">
      <c r="H118" s="6"/>
      <c r="I118" s="6"/>
      <c r="J118" s="6"/>
      <c r="O118" s="6"/>
      <c r="P118" s="6"/>
      <c r="Q118" s="6"/>
      <c r="R118" s="6"/>
      <c r="S118" s="6"/>
      <c r="T118" s="6"/>
      <c r="U118" s="6"/>
    </row>
    <row r="119" spans="1:21" x14ac:dyDescent="0.2">
      <c r="A119" t="s">
        <v>50</v>
      </c>
      <c r="B119" t="s">
        <v>51</v>
      </c>
      <c r="C119">
        <v>7</v>
      </c>
      <c r="D119">
        <v>1</v>
      </c>
      <c r="E119">
        <v>6.3390000000000004</v>
      </c>
      <c r="G119">
        <v>1</v>
      </c>
      <c r="H119" s="6">
        <f>AVERAGE(F119:F123)/B$13</f>
        <v>55.240437158469952</v>
      </c>
      <c r="I119" s="6">
        <f>STDEV(F119:F123)/B$13</f>
        <v>0.8111993790063099</v>
      </c>
      <c r="J119" s="6">
        <f>I119/H119*100</f>
        <v>1.4684883406682629</v>
      </c>
      <c r="O119" s="6"/>
      <c r="P119" s="6"/>
      <c r="Q119" s="6"/>
      <c r="R119" s="6"/>
      <c r="S119" s="6"/>
      <c r="T119" s="6"/>
      <c r="U119" s="6"/>
    </row>
    <row r="120" spans="1:21" x14ac:dyDescent="0.2">
      <c r="A120" t="s">
        <v>50</v>
      </c>
      <c r="B120" t="s">
        <v>51</v>
      </c>
      <c r="C120">
        <v>7</v>
      </c>
      <c r="D120">
        <v>2</v>
      </c>
      <c r="E120">
        <v>6.8250000000000002</v>
      </c>
      <c r="F120">
        <v>6.8250000000000002</v>
      </c>
      <c r="G120">
        <v>0</v>
      </c>
      <c r="H120" s="6"/>
      <c r="I120" s="6"/>
      <c r="J120" s="6"/>
      <c r="O120" s="6"/>
      <c r="P120" s="6"/>
      <c r="Q120" s="6"/>
      <c r="R120" s="6"/>
      <c r="S120" s="6"/>
      <c r="T120" s="6"/>
      <c r="U120" s="6"/>
    </row>
    <row r="121" spans="1:21" x14ac:dyDescent="0.2">
      <c r="A121" t="s">
        <v>50</v>
      </c>
      <c r="B121" t="s">
        <v>51</v>
      </c>
      <c r="C121">
        <v>7</v>
      </c>
      <c r="D121">
        <v>3</v>
      </c>
      <c r="E121">
        <v>6.6310000000000002</v>
      </c>
      <c r="F121">
        <v>6.6310000000000002</v>
      </c>
      <c r="G121">
        <v>0</v>
      </c>
      <c r="H121" s="6"/>
      <c r="I121" s="6"/>
      <c r="J121" s="6"/>
      <c r="O121" s="6"/>
      <c r="P121" s="6"/>
      <c r="Q121" s="6"/>
      <c r="R121" s="6"/>
      <c r="S121" s="6"/>
      <c r="T121" s="6"/>
      <c r="U121" s="6"/>
    </row>
    <row r="122" spans="1:21" x14ac:dyDescent="0.2">
      <c r="A122" t="s">
        <v>50</v>
      </c>
      <c r="B122" t="s">
        <v>51</v>
      </c>
      <c r="C122">
        <v>7</v>
      </c>
      <c r="D122">
        <v>4</v>
      </c>
      <c r="E122">
        <v>6.7619999999999996</v>
      </c>
      <c r="F122">
        <v>6.7619999999999996</v>
      </c>
      <c r="G122">
        <v>0</v>
      </c>
      <c r="H122" s="6"/>
      <c r="I122" s="6"/>
      <c r="J122" s="6"/>
      <c r="O122" s="6"/>
      <c r="P122" s="6"/>
      <c r="Q122" s="6"/>
      <c r="R122" s="6"/>
      <c r="S122" s="6"/>
      <c r="T122" s="6"/>
      <c r="U122" s="6"/>
    </row>
    <row r="123" spans="1:21" x14ac:dyDescent="0.2">
      <c r="H123" s="6"/>
      <c r="I123" s="6"/>
      <c r="J123" s="6"/>
      <c r="O123" s="6"/>
      <c r="P123" s="6"/>
      <c r="Q123" s="6"/>
      <c r="R123" s="6"/>
      <c r="S123" s="6"/>
      <c r="T123" s="6"/>
      <c r="U123" s="6"/>
    </row>
    <row r="124" spans="1:21" x14ac:dyDescent="0.2">
      <c r="H124" s="6"/>
      <c r="I124" s="6"/>
      <c r="J124" s="6"/>
      <c r="O124" s="6"/>
      <c r="P124" s="6"/>
      <c r="Q124" s="6"/>
      <c r="R124" s="6"/>
      <c r="S124" s="6"/>
      <c r="T124" s="6"/>
      <c r="U124" s="6"/>
    </row>
    <row r="125" spans="1:21" x14ac:dyDescent="0.2">
      <c r="A125" t="s">
        <v>52</v>
      </c>
      <c r="B125" t="s">
        <v>53</v>
      </c>
      <c r="C125">
        <v>8</v>
      </c>
      <c r="D125">
        <v>1</v>
      </c>
      <c r="E125">
        <v>4.2469999999999999</v>
      </c>
      <c r="G125">
        <v>1</v>
      </c>
      <c r="H125" s="6">
        <f>AVERAGE(F125:F129)/B$13</f>
        <v>36.196721311475414</v>
      </c>
      <c r="I125" s="6">
        <f>STDEV(F125:F129)/B$13</f>
        <v>0.38655167614923458</v>
      </c>
      <c r="J125" s="6">
        <f>I125/H125*100</f>
        <v>1.0679190328398238</v>
      </c>
      <c r="O125" s="6"/>
      <c r="P125" s="6"/>
      <c r="Q125" s="6"/>
      <c r="R125" s="6"/>
      <c r="S125" s="6"/>
      <c r="T125" s="6"/>
      <c r="U125" s="6"/>
    </row>
    <row r="126" spans="1:21" x14ac:dyDescent="0.2">
      <c r="A126" t="s">
        <v>52</v>
      </c>
      <c r="B126" t="s">
        <v>53</v>
      </c>
      <c r="C126">
        <v>8</v>
      </c>
      <c r="D126">
        <v>2</v>
      </c>
      <c r="E126">
        <v>4.4560000000000004</v>
      </c>
      <c r="F126">
        <v>4.4560000000000004</v>
      </c>
      <c r="G126">
        <v>0</v>
      </c>
      <c r="H126" s="6"/>
      <c r="I126" s="6"/>
      <c r="J126" s="6"/>
      <c r="O126" s="6"/>
      <c r="P126" s="6"/>
      <c r="Q126" s="6"/>
      <c r="R126" s="6"/>
      <c r="S126" s="6"/>
      <c r="T126" s="6"/>
      <c r="U126" s="6"/>
    </row>
    <row r="127" spans="1:21" x14ac:dyDescent="0.2">
      <c r="A127" t="s">
        <v>52</v>
      </c>
      <c r="B127" t="s">
        <v>53</v>
      </c>
      <c r="C127">
        <v>8</v>
      </c>
      <c r="D127">
        <v>3</v>
      </c>
      <c r="E127">
        <v>4.3639999999999999</v>
      </c>
      <c r="F127">
        <v>4.3639999999999999</v>
      </c>
      <c r="G127">
        <v>0</v>
      </c>
      <c r="H127" s="6"/>
      <c r="I127" s="6"/>
      <c r="J127" s="6"/>
      <c r="O127" s="6"/>
      <c r="P127" s="6"/>
      <c r="Q127" s="6"/>
      <c r="R127" s="6"/>
      <c r="S127" s="6"/>
      <c r="T127" s="6"/>
      <c r="U127" s="6"/>
    </row>
    <row r="128" spans="1:21" x14ac:dyDescent="0.2">
      <c r="A128" t="s">
        <v>52</v>
      </c>
      <c r="B128" t="s">
        <v>53</v>
      </c>
      <c r="C128">
        <v>8</v>
      </c>
      <c r="D128">
        <v>4</v>
      </c>
      <c r="E128">
        <v>4.4279999999999999</v>
      </c>
      <c r="F128">
        <v>4.4279999999999999</v>
      </c>
      <c r="G128">
        <v>0</v>
      </c>
      <c r="H128" s="6"/>
      <c r="I128" s="6"/>
      <c r="J128" s="6"/>
      <c r="O128" s="6"/>
      <c r="P128" s="6"/>
      <c r="Q128" s="6"/>
      <c r="R128" s="6"/>
      <c r="S128" s="6"/>
      <c r="T128" s="6"/>
      <c r="U128" s="6"/>
    </row>
    <row r="129" spans="1:21" x14ac:dyDescent="0.2">
      <c r="H129" s="6"/>
      <c r="I129" s="6"/>
      <c r="J129" s="6"/>
      <c r="O129" s="6"/>
      <c r="P129" s="6"/>
      <c r="Q129" s="6"/>
      <c r="R129" s="6"/>
      <c r="S129" s="6"/>
      <c r="T129" s="6"/>
      <c r="U129" s="6"/>
    </row>
    <row r="130" spans="1:21" x14ac:dyDescent="0.2">
      <c r="H130" s="6"/>
      <c r="I130" s="6"/>
      <c r="J130" s="6"/>
      <c r="O130" s="6"/>
      <c r="P130" s="6"/>
      <c r="Q130" s="6"/>
      <c r="R130" s="6"/>
      <c r="S130" s="6"/>
      <c r="T130" s="6"/>
      <c r="U130" s="6"/>
    </row>
    <row r="131" spans="1:21" x14ac:dyDescent="0.2">
      <c r="A131" t="s">
        <v>54</v>
      </c>
      <c r="B131">
        <v>9</v>
      </c>
      <c r="C131">
        <v>9</v>
      </c>
      <c r="D131">
        <v>1</v>
      </c>
      <c r="E131">
        <v>17.03</v>
      </c>
      <c r="F131">
        <v>17.03</v>
      </c>
      <c r="G131">
        <v>0</v>
      </c>
      <c r="H131" s="6">
        <f>AVERAGE(F131:F135)/B$13</f>
        <v>139.42622950819674</v>
      </c>
      <c r="I131" s="6">
        <f>STDEV(F131:F135)/B$13</f>
        <v>2.2176638128637154</v>
      </c>
      <c r="J131" s="6">
        <f>I131/H131*100</f>
        <v>1.5905642867100132</v>
      </c>
      <c r="O131" s="6"/>
      <c r="P131" s="6"/>
      <c r="Q131" s="6"/>
      <c r="R131" s="6"/>
      <c r="S131" s="6"/>
      <c r="T131" s="6"/>
      <c r="U131" s="6"/>
    </row>
    <row r="132" spans="1:21" x14ac:dyDescent="0.2">
      <c r="A132" t="s">
        <v>54</v>
      </c>
      <c r="B132">
        <v>9</v>
      </c>
      <c r="C132">
        <v>9</v>
      </c>
      <c r="D132">
        <v>2</v>
      </c>
      <c r="E132">
        <v>17.27</v>
      </c>
      <c r="F132">
        <v>17.27</v>
      </c>
      <c r="G132">
        <v>0</v>
      </c>
      <c r="H132" s="6"/>
      <c r="I132" s="6"/>
      <c r="J132" s="6"/>
      <c r="O132" s="6"/>
      <c r="P132" s="6"/>
      <c r="Q132" s="6"/>
      <c r="R132" s="6"/>
      <c r="S132" s="6"/>
      <c r="T132" s="6"/>
      <c r="U132" s="6"/>
    </row>
    <row r="133" spans="1:21" x14ac:dyDescent="0.2">
      <c r="A133" t="s">
        <v>54</v>
      </c>
      <c r="B133">
        <v>9</v>
      </c>
      <c r="C133">
        <v>9</v>
      </c>
      <c r="D133">
        <v>3</v>
      </c>
      <c r="E133">
        <v>16.73</v>
      </c>
      <c r="F133">
        <v>16.73</v>
      </c>
      <c r="G133">
        <v>0</v>
      </c>
      <c r="H133" s="6"/>
      <c r="I133" s="6"/>
      <c r="J133" s="6"/>
      <c r="O133" s="6"/>
      <c r="P133" s="6"/>
      <c r="Q133" s="6"/>
      <c r="R133" s="6"/>
      <c r="S133" s="6"/>
      <c r="T133" s="6"/>
      <c r="U133" s="6"/>
    </row>
    <row r="134" spans="1:21" x14ac:dyDescent="0.2">
      <c r="H134" s="6"/>
      <c r="I134" s="6"/>
      <c r="J134" s="6"/>
      <c r="O134" s="6"/>
      <c r="P134" s="6"/>
      <c r="Q134" s="6"/>
      <c r="R134" s="6"/>
      <c r="S134" s="6"/>
      <c r="T134" s="6"/>
      <c r="U134" s="6"/>
    </row>
    <row r="135" spans="1:21" x14ac:dyDescent="0.2">
      <c r="H135" s="6"/>
      <c r="I135" s="6"/>
      <c r="J135" s="6"/>
      <c r="O135" s="6"/>
      <c r="P135" s="6"/>
      <c r="Q135" s="6"/>
      <c r="R135" s="6"/>
      <c r="S135" s="6"/>
      <c r="T135" s="6"/>
      <c r="U135" s="6"/>
    </row>
    <row r="136" spans="1:21" x14ac:dyDescent="0.2">
      <c r="A136" t="s">
        <v>55</v>
      </c>
      <c r="B136">
        <v>10</v>
      </c>
      <c r="C136">
        <v>10</v>
      </c>
      <c r="D136">
        <v>1</v>
      </c>
      <c r="E136">
        <v>16.82</v>
      </c>
      <c r="F136">
        <v>16.82</v>
      </c>
      <c r="G136">
        <v>0</v>
      </c>
      <c r="H136" s="6">
        <f>AVERAGE(F136:F140)/B$13</f>
        <v>136.0655737704918</v>
      </c>
      <c r="I136" s="6">
        <f>STDEV(F136:F140)/B$13</f>
        <v>1.727156352926686</v>
      </c>
      <c r="J136" s="6">
        <f>I136/H136*100</f>
        <v>1.2693558738376849</v>
      </c>
      <c r="O136" s="6"/>
      <c r="P136" s="6"/>
      <c r="Q136" s="6"/>
      <c r="R136" s="6"/>
      <c r="S136" s="6"/>
      <c r="T136" s="6"/>
      <c r="U136" s="6"/>
    </row>
    <row r="137" spans="1:21" x14ac:dyDescent="0.2">
      <c r="A137" t="s">
        <v>55</v>
      </c>
      <c r="B137">
        <v>10</v>
      </c>
      <c r="C137">
        <v>10</v>
      </c>
      <c r="D137">
        <v>2</v>
      </c>
      <c r="E137">
        <v>16.579999999999998</v>
      </c>
      <c r="F137">
        <v>16.579999999999998</v>
      </c>
      <c r="G137">
        <v>0</v>
      </c>
      <c r="H137" s="6"/>
      <c r="I137" s="6"/>
      <c r="J137" s="6"/>
      <c r="O137" s="6"/>
      <c r="P137" s="6"/>
      <c r="Q137" s="6"/>
      <c r="R137" s="6"/>
      <c r="S137" s="6"/>
      <c r="T137" s="6"/>
      <c r="U137" s="6"/>
    </row>
    <row r="138" spans="1:21" x14ac:dyDescent="0.2">
      <c r="A138" t="s">
        <v>55</v>
      </c>
      <c r="B138">
        <v>10</v>
      </c>
      <c r="C138">
        <v>10</v>
      </c>
      <c r="D138">
        <v>3</v>
      </c>
      <c r="E138">
        <v>16.399999999999999</v>
      </c>
      <c r="F138">
        <v>16.399999999999999</v>
      </c>
      <c r="G138">
        <v>0</v>
      </c>
      <c r="H138" s="6"/>
      <c r="I138" s="6"/>
      <c r="J138" s="6"/>
      <c r="O138" s="6"/>
      <c r="P138" s="6"/>
      <c r="Q138" s="6"/>
      <c r="R138" s="6"/>
      <c r="S138" s="6"/>
      <c r="T138" s="6"/>
      <c r="U138" s="6"/>
    </row>
    <row r="139" spans="1:21" x14ac:dyDescent="0.2">
      <c r="H139" s="6"/>
      <c r="I139" s="6"/>
      <c r="J139" s="6"/>
      <c r="O139" s="6"/>
      <c r="P139" s="6"/>
      <c r="Q139" s="6"/>
      <c r="R139" s="6"/>
      <c r="S139" s="6"/>
      <c r="T139" s="6"/>
      <c r="U139" s="6"/>
    </row>
    <row r="140" spans="1:21" x14ac:dyDescent="0.2">
      <c r="H140" s="6"/>
      <c r="I140" s="6"/>
      <c r="J140" s="6"/>
      <c r="O140" s="6"/>
      <c r="P140" s="6"/>
      <c r="Q140" s="6"/>
      <c r="R140" s="6"/>
      <c r="S140" s="6"/>
      <c r="T140" s="6"/>
      <c r="U140" s="6"/>
    </row>
    <row r="141" spans="1:21" x14ac:dyDescent="0.2">
      <c r="A141" t="s">
        <v>56</v>
      </c>
      <c r="B141">
        <v>11</v>
      </c>
      <c r="C141">
        <v>11</v>
      </c>
      <c r="D141">
        <v>1</v>
      </c>
      <c r="E141">
        <v>17.05</v>
      </c>
      <c r="F141">
        <v>17.05</v>
      </c>
      <c r="G141">
        <v>0</v>
      </c>
      <c r="H141" s="6">
        <f>AVERAGE(F141:F145)/B$13</f>
        <v>140.76502732240439</v>
      </c>
      <c r="I141" s="6">
        <f>STDEV(F141:F145)/B$13</f>
        <v>0.98474433283825036</v>
      </c>
      <c r="J141" s="6">
        <f>I141/H141*100</f>
        <v>0.69956604390294952</v>
      </c>
      <c r="O141" s="6"/>
      <c r="P141" s="6"/>
      <c r="Q141" s="6"/>
      <c r="R141" s="6"/>
      <c r="S141" s="6"/>
      <c r="T141" s="6"/>
      <c r="U141" s="6"/>
    </row>
    <row r="142" spans="1:21" x14ac:dyDescent="0.2">
      <c r="A142" t="s">
        <v>56</v>
      </c>
      <c r="B142">
        <v>11</v>
      </c>
      <c r="C142">
        <v>11</v>
      </c>
      <c r="D142">
        <v>2</v>
      </c>
      <c r="E142">
        <v>17.29</v>
      </c>
      <c r="F142">
        <v>17.29</v>
      </c>
      <c r="G142">
        <v>0</v>
      </c>
      <c r="H142" s="6"/>
      <c r="I142" s="6"/>
      <c r="J142" s="6"/>
      <c r="O142" s="6"/>
      <c r="P142" s="6"/>
      <c r="Q142" s="6"/>
      <c r="R142" s="6"/>
      <c r="S142" s="6"/>
      <c r="T142" s="6"/>
      <c r="U142" s="6"/>
    </row>
    <row r="143" spans="1:21" x14ac:dyDescent="0.2">
      <c r="A143" t="s">
        <v>56</v>
      </c>
      <c r="B143">
        <v>11</v>
      </c>
      <c r="C143">
        <v>11</v>
      </c>
      <c r="D143">
        <v>3</v>
      </c>
      <c r="E143">
        <v>17.18</v>
      </c>
      <c r="F143">
        <v>17.18</v>
      </c>
      <c r="G143">
        <v>0</v>
      </c>
      <c r="H143" s="6"/>
      <c r="I143" s="6"/>
      <c r="J143" s="6"/>
      <c r="O143" s="6"/>
      <c r="P143" s="6"/>
      <c r="Q143" s="6"/>
      <c r="R143" s="6"/>
      <c r="S143" s="6"/>
      <c r="T143" s="6"/>
      <c r="U143" s="6"/>
    </row>
    <row r="144" spans="1:21" x14ac:dyDescent="0.2">
      <c r="H144" s="6"/>
      <c r="I144" s="6"/>
      <c r="J144" s="6"/>
      <c r="O144" s="6"/>
      <c r="P144" s="6"/>
      <c r="Q144" s="6"/>
      <c r="R144" s="6"/>
      <c r="S144" s="6"/>
      <c r="T144" s="6"/>
      <c r="U144" s="6"/>
    </row>
    <row r="145" spans="1:21" x14ac:dyDescent="0.2">
      <c r="H145" s="6"/>
      <c r="I145" s="6"/>
      <c r="J145" s="6"/>
      <c r="O145" s="6"/>
      <c r="P145" s="6"/>
      <c r="Q145" s="6"/>
      <c r="R145" s="6"/>
      <c r="S145" s="6"/>
      <c r="T145" s="6"/>
      <c r="U145" s="6"/>
    </row>
    <row r="146" spans="1:21" x14ac:dyDescent="0.2">
      <c r="A146" t="s">
        <v>57</v>
      </c>
      <c r="B146">
        <v>12</v>
      </c>
      <c r="C146">
        <v>12</v>
      </c>
      <c r="D146">
        <v>1</v>
      </c>
      <c r="E146">
        <v>16.93</v>
      </c>
      <c r="F146">
        <v>16.93</v>
      </c>
      <c r="G146">
        <v>0</v>
      </c>
      <c r="H146" s="6">
        <f>AVERAGE(F146:F150)/B$13</f>
        <v>140.24590163934425</v>
      </c>
      <c r="I146" s="6">
        <f>STDEV(F146:F150)/B$13</f>
        <v>1.5638347564212181</v>
      </c>
      <c r="J146" s="6">
        <f>I146/H146*100</f>
        <v>1.1150662786872509</v>
      </c>
      <c r="O146" s="6"/>
      <c r="P146" s="6"/>
      <c r="Q146" s="6"/>
      <c r="R146" s="6"/>
      <c r="S146" s="6"/>
      <c r="T146" s="6"/>
      <c r="U146" s="6"/>
    </row>
    <row r="147" spans="1:21" x14ac:dyDescent="0.2">
      <c r="A147" t="s">
        <v>57</v>
      </c>
      <c r="B147">
        <v>12</v>
      </c>
      <c r="C147">
        <v>12</v>
      </c>
      <c r="D147">
        <v>2</v>
      </c>
      <c r="E147">
        <v>17.309999999999999</v>
      </c>
      <c r="F147">
        <v>17.309999999999999</v>
      </c>
      <c r="G147">
        <v>0</v>
      </c>
      <c r="H147" s="6"/>
      <c r="I147" s="6"/>
      <c r="J147" s="6"/>
      <c r="O147" s="6"/>
      <c r="P147" s="6"/>
      <c r="Q147" s="6"/>
      <c r="R147" s="6"/>
      <c r="S147" s="6"/>
      <c r="T147" s="6"/>
      <c r="U147" s="6"/>
    </row>
    <row r="148" spans="1:21" x14ac:dyDescent="0.2">
      <c r="A148" t="s">
        <v>57</v>
      </c>
      <c r="B148">
        <v>12</v>
      </c>
      <c r="C148">
        <v>12</v>
      </c>
      <c r="D148">
        <v>3</v>
      </c>
      <c r="E148">
        <v>17.09</v>
      </c>
      <c r="F148">
        <v>17.09</v>
      </c>
      <c r="G148">
        <v>0</v>
      </c>
      <c r="H148" s="6"/>
      <c r="I148" s="6"/>
      <c r="J148" s="6"/>
      <c r="O148" s="6"/>
      <c r="P148" s="6"/>
      <c r="Q148" s="6"/>
      <c r="R148" s="6"/>
      <c r="S148" s="6"/>
      <c r="T148" s="6"/>
      <c r="U148" s="6"/>
    </row>
    <row r="149" spans="1:21" x14ac:dyDescent="0.2">
      <c r="H149" s="6"/>
      <c r="I149" s="6"/>
      <c r="J149" s="6"/>
      <c r="O149" s="6"/>
      <c r="P149" s="6"/>
      <c r="Q149" s="6"/>
      <c r="R149" s="6"/>
      <c r="S149" s="6"/>
      <c r="T149" s="6"/>
      <c r="U149" s="6"/>
    </row>
    <row r="150" spans="1:21" x14ac:dyDescent="0.2">
      <c r="H150" s="6"/>
      <c r="I150" s="6"/>
      <c r="J150" s="6"/>
      <c r="O150" s="6"/>
      <c r="P150" s="6"/>
      <c r="Q150" s="6"/>
      <c r="R150" s="6"/>
      <c r="S150" s="6"/>
      <c r="T150" s="6"/>
      <c r="U150" s="6"/>
    </row>
    <row r="151" spans="1:21" x14ac:dyDescent="0.2">
      <c r="A151" t="s">
        <v>58</v>
      </c>
      <c r="B151">
        <v>13</v>
      </c>
      <c r="C151">
        <v>13</v>
      </c>
      <c r="D151">
        <v>1</v>
      </c>
      <c r="E151">
        <v>16.73</v>
      </c>
      <c r="F151">
        <v>16.73</v>
      </c>
      <c r="G151">
        <v>0</v>
      </c>
      <c r="H151" s="6">
        <f>AVERAGE(F151:F155)/B$13</f>
        <v>136.83060109289616</v>
      </c>
      <c r="I151" s="6">
        <f>STDEV(F151:F155)/B$13</f>
        <v>2.1063075270172638</v>
      </c>
      <c r="J151" s="6">
        <f>I151/H151*100</f>
        <v>1.5393541431476012</v>
      </c>
      <c r="O151" s="6"/>
      <c r="P151" s="6"/>
      <c r="Q151" s="6"/>
      <c r="R151" s="6"/>
      <c r="S151" s="6"/>
      <c r="T151" s="6"/>
      <c r="U151" s="6"/>
    </row>
    <row r="152" spans="1:21" x14ac:dyDescent="0.2">
      <c r="A152" t="s">
        <v>58</v>
      </c>
      <c r="B152">
        <v>13</v>
      </c>
      <c r="C152">
        <v>13</v>
      </c>
      <c r="D152">
        <v>2</v>
      </c>
      <c r="E152">
        <v>16.93</v>
      </c>
      <c r="F152">
        <v>16.93</v>
      </c>
      <c r="G152">
        <v>0</v>
      </c>
      <c r="H152" s="6"/>
      <c r="I152" s="6"/>
      <c r="J152" s="6"/>
      <c r="O152" s="6"/>
      <c r="P152" s="6"/>
      <c r="Q152" s="6"/>
      <c r="R152" s="6"/>
      <c r="S152" s="6"/>
      <c r="T152" s="6"/>
      <c r="U152" s="6"/>
    </row>
    <row r="153" spans="1:21" x14ac:dyDescent="0.2">
      <c r="A153" t="s">
        <v>58</v>
      </c>
      <c r="B153">
        <v>13</v>
      </c>
      <c r="C153">
        <v>13</v>
      </c>
      <c r="D153">
        <v>3</v>
      </c>
      <c r="E153">
        <v>16.420000000000002</v>
      </c>
      <c r="F153">
        <v>16.420000000000002</v>
      </c>
      <c r="G153">
        <v>0</v>
      </c>
      <c r="H153" s="6"/>
      <c r="I153" s="6"/>
      <c r="J153" s="6"/>
      <c r="O153" s="6"/>
      <c r="P153" s="6"/>
      <c r="Q153" s="6"/>
      <c r="R153" s="6"/>
      <c r="S153" s="6"/>
      <c r="T153" s="6"/>
      <c r="U153" s="6"/>
    </row>
    <row r="154" spans="1:21" x14ac:dyDescent="0.2">
      <c r="H154" s="6"/>
      <c r="I154" s="6"/>
      <c r="J154" s="6"/>
      <c r="O154" s="6"/>
      <c r="P154" s="6"/>
      <c r="Q154" s="6"/>
      <c r="R154" s="6"/>
      <c r="S154" s="6"/>
      <c r="T154" s="6"/>
      <c r="U154" s="6"/>
    </row>
    <row r="155" spans="1:21" x14ac:dyDescent="0.2">
      <c r="H155" s="6"/>
      <c r="I155" s="6"/>
      <c r="J155" s="6"/>
      <c r="O155" s="6"/>
      <c r="P155" s="6"/>
      <c r="Q155" s="6"/>
      <c r="R155" s="6"/>
      <c r="S155" s="6"/>
      <c r="T155" s="6"/>
      <c r="U155" s="6"/>
    </row>
    <row r="156" spans="1:21" x14ac:dyDescent="0.2">
      <c r="A156" t="s">
        <v>59</v>
      </c>
      <c r="B156">
        <v>14</v>
      </c>
      <c r="C156">
        <v>14</v>
      </c>
      <c r="D156">
        <v>1</v>
      </c>
      <c r="E156">
        <v>17.260000000000002</v>
      </c>
      <c r="F156">
        <v>17.260000000000002</v>
      </c>
      <c r="G156">
        <v>0</v>
      </c>
      <c r="H156" s="6">
        <f>AVERAGE(F156:F160)/B$13</f>
        <v>139.91803278688525</v>
      </c>
      <c r="I156" s="6">
        <f>STDEV(F156:F160)/B$13</f>
        <v>1.3642063095978159</v>
      </c>
      <c r="J156" s="6">
        <f>I156/H156*100</f>
        <v>0.97500392367272126</v>
      </c>
      <c r="O156" s="6"/>
      <c r="P156" s="6"/>
      <c r="Q156" s="6"/>
      <c r="R156" s="6"/>
      <c r="S156" s="6"/>
      <c r="T156" s="6"/>
      <c r="U156" s="6"/>
    </row>
    <row r="157" spans="1:21" x14ac:dyDescent="0.2">
      <c r="A157" t="s">
        <v>59</v>
      </c>
      <c r="B157">
        <v>14</v>
      </c>
      <c r="C157">
        <v>14</v>
      </c>
      <c r="D157">
        <v>2</v>
      </c>
      <c r="E157">
        <v>16.95</v>
      </c>
      <c r="F157">
        <v>16.95</v>
      </c>
      <c r="G157">
        <v>0</v>
      </c>
      <c r="H157" s="6"/>
      <c r="I157" s="6"/>
      <c r="J157" s="6"/>
      <c r="O157" s="6"/>
      <c r="P157" s="6"/>
      <c r="Q157" s="6"/>
      <c r="R157" s="6"/>
      <c r="S157" s="6"/>
      <c r="T157" s="6"/>
      <c r="U157" s="6"/>
    </row>
    <row r="158" spans="1:21" x14ac:dyDescent="0.2">
      <c r="A158" t="s">
        <v>59</v>
      </c>
      <c r="B158">
        <v>14</v>
      </c>
      <c r="C158">
        <v>14</v>
      </c>
      <c r="D158">
        <v>3</v>
      </c>
      <c r="E158">
        <v>17</v>
      </c>
      <c r="F158">
        <v>17</v>
      </c>
      <c r="G158">
        <v>0</v>
      </c>
      <c r="H158" s="6"/>
      <c r="I158" s="6"/>
      <c r="J158" s="6"/>
      <c r="O158" s="6"/>
      <c r="P158" s="6"/>
      <c r="Q158" s="6"/>
      <c r="R158" s="6"/>
      <c r="S158" s="6"/>
      <c r="T158" s="6"/>
      <c r="U158" s="6"/>
    </row>
    <row r="159" spans="1:21" x14ac:dyDescent="0.2">
      <c r="H159" s="6"/>
      <c r="I159" s="6"/>
      <c r="J159" s="6"/>
      <c r="O159" s="6"/>
      <c r="P159" s="6"/>
      <c r="Q159" s="6"/>
      <c r="R159" s="6"/>
      <c r="S159" s="6"/>
      <c r="T159" s="6"/>
      <c r="U159" s="6"/>
    </row>
    <row r="160" spans="1:21" x14ac:dyDescent="0.2">
      <c r="H160" s="6"/>
      <c r="I160" s="6"/>
      <c r="J160" s="6"/>
      <c r="O160" s="6"/>
      <c r="P160" s="6"/>
      <c r="Q160" s="6"/>
      <c r="R160" s="6"/>
      <c r="S160" s="6"/>
      <c r="T160" s="6"/>
      <c r="U160" s="6"/>
    </row>
    <row r="161" spans="1:21" x14ac:dyDescent="0.2">
      <c r="A161" t="s">
        <v>60</v>
      </c>
      <c r="B161">
        <v>15</v>
      </c>
      <c r="C161">
        <v>15</v>
      </c>
      <c r="D161">
        <v>1</v>
      </c>
      <c r="E161">
        <v>16.79</v>
      </c>
      <c r="F161">
        <v>16.79</v>
      </c>
      <c r="G161">
        <v>0</v>
      </c>
      <c r="H161" s="6">
        <f>AVERAGE(F161:F165)/B$13</f>
        <v>137.6775956284153</v>
      </c>
      <c r="I161" s="6">
        <f>STDEV(F161:F165)/B$13</f>
        <v>1.5580958939216629</v>
      </c>
      <c r="J161" s="6">
        <f>I161/H161*100</f>
        <v>1.1316989425983899</v>
      </c>
      <c r="O161" s="6"/>
      <c r="P161" s="6"/>
      <c r="Q161" s="6"/>
      <c r="R161" s="6"/>
      <c r="S161" s="6"/>
      <c r="T161" s="6"/>
      <c r="U161" s="6"/>
    </row>
    <row r="162" spans="1:21" x14ac:dyDescent="0.2">
      <c r="A162" t="s">
        <v>60</v>
      </c>
      <c r="B162">
        <v>15</v>
      </c>
      <c r="C162">
        <v>15</v>
      </c>
      <c r="D162">
        <v>2</v>
      </c>
      <c r="E162">
        <v>16.989999999999998</v>
      </c>
      <c r="F162">
        <v>16.989999999999998</v>
      </c>
      <c r="G162">
        <v>0</v>
      </c>
      <c r="H162" s="6"/>
      <c r="I162" s="6"/>
      <c r="J162" s="6"/>
      <c r="O162" s="6"/>
      <c r="P162" s="6"/>
      <c r="Q162" s="6"/>
      <c r="R162" s="6"/>
      <c r="S162" s="6"/>
      <c r="T162" s="6"/>
      <c r="U162" s="6"/>
    </row>
    <row r="163" spans="1:21" x14ac:dyDescent="0.2">
      <c r="A163" t="s">
        <v>60</v>
      </c>
      <c r="B163">
        <v>15</v>
      </c>
      <c r="C163">
        <v>15</v>
      </c>
      <c r="D163">
        <v>3</v>
      </c>
      <c r="E163">
        <v>16.61</v>
      </c>
      <c r="F163">
        <v>16.61</v>
      </c>
      <c r="G163">
        <v>0</v>
      </c>
      <c r="H163" s="6"/>
      <c r="I163" s="6"/>
      <c r="J163" s="6"/>
      <c r="O163" s="6"/>
      <c r="P163" s="6"/>
      <c r="Q163" s="6"/>
      <c r="R163" s="6"/>
      <c r="S163" s="6"/>
      <c r="T163" s="6"/>
      <c r="U163" s="6"/>
    </row>
    <row r="164" spans="1:21" x14ac:dyDescent="0.2">
      <c r="H164" s="6"/>
      <c r="I164" s="6"/>
      <c r="J164" s="6"/>
      <c r="O164" s="6"/>
      <c r="P164" s="6"/>
      <c r="Q164" s="6"/>
      <c r="R164" s="6"/>
      <c r="S164" s="6"/>
      <c r="T164" s="6"/>
      <c r="U164" s="6"/>
    </row>
    <row r="165" spans="1:21" x14ac:dyDescent="0.2">
      <c r="H165" s="6"/>
      <c r="I165" s="6"/>
      <c r="J165" s="6"/>
      <c r="O165" s="6"/>
      <c r="P165" s="6"/>
      <c r="Q165" s="6"/>
      <c r="R165" s="6"/>
      <c r="S165" s="6"/>
      <c r="T165" s="6"/>
      <c r="U165" s="6"/>
    </row>
    <row r="166" spans="1:21" x14ac:dyDescent="0.2">
      <c r="A166" t="s">
        <v>61</v>
      </c>
      <c r="B166">
        <v>16</v>
      </c>
      <c r="C166">
        <v>16</v>
      </c>
      <c r="D166">
        <v>1</v>
      </c>
      <c r="E166">
        <v>16.88</v>
      </c>
      <c r="F166">
        <v>16.88</v>
      </c>
      <c r="G166">
        <v>0</v>
      </c>
      <c r="H166" s="6">
        <f>AVERAGE(F166:F170)/B$13</f>
        <v>139.23497267759561</v>
      </c>
      <c r="I166" s="6">
        <f>STDEV(F166:F170)/B$13</f>
        <v>0.76160436419489153</v>
      </c>
      <c r="J166" s="6">
        <f>I166/H166*100</f>
        <v>0.54699214539899987</v>
      </c>
      <c r="O166" s="6"/>
      <c r="P166" s="6"/>
      <c r="Q166" s="6"/>
      <c r="R166" s="6"/>
      <c r="S166" s="6"/>
      <c r="T166" s="6"/>
      <c r="U166" s="6"/>
    </row>
    <row r="167" spans="1:21" x14ac:dyDescent="0.2">
      <c r="A167" t="s">
        <v>61</v>
      </c>
      <c r="B167">
        <v>16</v>
      </c>
      <c r="C167">
        <v>16</v>
      </c>
      <c r="D167">
        <v>2</v>
      </c>
      <c r="E167">
        <v>17.03</v>
      </c>
      <c r="F167">
        <v>17.03</v>
      </c>
      <c r="G167">
        <v>0</v>
      </c>
      <c r="H167" s="6"/>
      <c r="I167" s="6"/>
      <c r="J167" s="6"/>
      <c r="O167" s="6"/>
      <c r="P167" s="6"/>
      <c r="Q167" s="6"/>
      <c r="R167" s="6"/>
      <c r="S167" s="6"/>
      <c r="T167" s="6"/>
      <c r="U167" s="6"/>
    </row>
    <row r="168" spans="1:21" x14ac:dyDescent="0.2">
      <c r="A168" t="s">
        <v>61</v>
      </c>
      <c r="B168">
        <v>16</v>
      </c>
      <c r="C168">
        <v>16</v>
      </c>
      <c r="D168">
        <v>3</v>
      </c>
      <c r="E168">
        <v>17.05</v>
      </c>
      <c r="F168">
        <v>17.05</v>
      </c>
      <c r="G168">
        <v>0</v>
      </c>
      <c r="H168" s="6"/>
      <c r="I168" s="6"/>
      <c r="J168" s="6"/>
      <c r="O168" s="6"/>
      <c r="P168" s="6"/>
      <c r="Q168" s="6"/>
      <c r="R168" s="6"/>
      <c r="S168" s="6"/>
      <c r="T168" s="6"/>
      <c r="U168" s="6"/>
    </row>
    <row r="169" spans="1:21" x14ac:dyDescent="0.2">
      <c r="H169" s="6"/>
      <c r="I169" s="6"/>
      <c r="J169" s="6"/>
      <c r="O169" s="6"/>
      <c r="P169" s="6"/>
      <c r="Q169" s="6"/>
      <c r="R169" s="6"/>
      <c r="S169" s="6"/>
      <c r="T169" s="6"/>
      <c r="U169" s="6"/>
    </row>
    <row r="170" spans="1:21" x14ac:dyDescent="0.2">
      <c r="H170" s="6"/>
      <c r="I170" s="6"/>
      <c r="J170" s="6"/>
      <c r="O170" s="6"/>
      <c r="P170" s="6"/>
      <c r="Q170" s="6"/>
      <c r="R170" s="6"/>
      <c r="S170" s="6"/>
      <c r="T170" s="6"/>
      <c r="U170" s="6"/>
    </row>
    <row r="171" spans="1:21" x14ac:dyDescent="0.2">
      <c r="A171" t="s">
        <v>62</v>
      </c>
      <c r="B171">
        <v>17</v>
      </c>
      <c r="C171">
        <v>17</v>
      </c>
      <c r="D171">
        <v>1</v>
      </c>
      <c r="E171">
        <v>16.82</v>
      </c>
      <c r="F171">
        <v>16.82</v>
      </c>
      <c r="G171">
        <v>0</v>
      </c>
      <c r="H171" s="6">
        <f>AVERAGE(F171:F175)/B$13</f>
        <v>138.82513661202185</v>
      </c>
      <c r="I171" s="6">
        <f>STDEV(F171:F175)/B$13</f>
        <v>0.98474433283825036</v>
      </c>
      <c r="J171" s="6">
        <f>I171/H171*100</f>
        <v>0.7093415190293243</v>
      </c>
      <c r="O171" s="6"/>
      <c r="P171" s="6"/>
      <c r="Q171" s="6"/>
      <c r="R171" s="6"/>
      <c r="S171" s="6"/>
      <c r="T171" s="6"/>
      <c r="U171" s="6"/>
    </row>
    <row r="172" spans="1:21" x14ac:dyDescent="0.2">
      <c r="A172" t="s">
        <v>62</v>
      </c>
      <c r="B172">
        <v>17</v>
      </c>
      <c r="C172">
        <v>17</v>
      </c>
      <c r="D172">
        <v>2</v>
      </c>
      <c r="E172">
        <v>17.059999999999999</v>
      </c>
      <c r="F172">
        <v>17.059999999999999</v>
      </c>
      <c r="G172">
        <v>0</v>
      </c>
      <c r="H172" s="6"/>
      <c r="I172" s="6"/>
      <c r="J172" s="6"/>
      <c r="O172" s="6"/>
      <c r="P172" s="6"/>
      <c r="Q172" s="6"/>
      <c r="R172" s="6"/>
      <c r="S172" s="6"/>
      <c r="T172" s="6"/>
      <c r="U172" s="6"/>
    </row>
    <row r="173" spans="1:21" x14ac:dyDescent="0.2">
      <c r="A173" t="s">
        <v>62</v>
      </c>
      <c r="B173">
        <v>17</v>
      </c>
      <c r="C173">
        <v>17</v>
      </c>
      <c r="D173">
        <v>3</v>
      </c>
      <c r="E173">
        <v>16.93</v>
      </c>
      <c r="F173">
        <v>16.93</v>
      </c>
      <c r="G173">
        <v>0</v>
      </c>
      <c r="H173" s="6"/>
      <c r="I173" s="6"/>
      <c r="J173" s="6"/>
      <c r="O173" s="6"/>
      <c r="P173" s="6"/>
      <c r="Q173" s="6"/>
      <c r="R173" s="6"/>
      <c r="S173" s="6"/>
      <c r="T173" s="6"/>
      <c r="U173" s="6"/>
    </row>
    <row r="174" spans="1:21" x14ac:dyDescent="0.2">
      <c r="H174" s="6"/>
      <c r="I174" s="6"/>
      <c r="J174" s="6"/>
      <c r="O174" s="6"/>
      <c r="P174" s="6"/>
      <c r="Q174" s="6"/>
      <c r="R174" s="6"/>
      <c r="S174" s="6"/>
      <c r="T174" s="6"/>
      <c r="U174" s="6"/>
    </row>
    <row r="175" spans="1:21" x14ac:dyDescent="0.2">
      <c r="H175" s="6"/>
      <c r="I175" s="6"/>
      <c r="J175" s="6"/>
      <c r="O175" s="6"/>
      <c r="P175" s="6"/>
      <c r="Q175" s="6"/>
      <c r="R175" s="6"/>
      <c r="S175" s="6"/>
      <c r="T175" s="6"/>
      <c r="U175" s="6"/>
    </row>
    <row r="176" spans="1:21" x14ac:dyDescent="0.2">
      <c r="A176" t="s">
        <v>76</v>
      </c>
      <c r="B176" t="s">
        <v>31</v>
      </c>
      <c r="C176">
        <v>0</v>
      </c>
      <c r="D176">
        <v>1</v>
      </c>
      <c r="E176">
        <v>0.19209999999999999</v>
      </c>
      <c r="F176">
        <v>0.19209999999999999</v>
      </c>
      <c r="G176">
        <v>0</v>
      </c>
      <c r="H176" s="6">
        <f>AVERAGE(F176:F180)/B$13</f>
        <v>1.4762295081967214</v>
      </c>
      <c r="I176" s="6">
        <f>STDEV(F176:F180)/B$13</f>
        <v>0.18184163441130527</v>
      </c>
      <c r="J176" s="6">
        <f>I176/H176*100</f>
        <v>12.317978566451551</v>
      </c>
      <c r="O176" s="6"/>
      <c r="P176" s="6"/>
      <c r="Q176" s="6"/>
      <c r="R176" s="6"/>
      <c r="S176" s="6"/>
      <c r="T176" s="6"/>
      <c r="U176" s="6"/>
    </row>
    <row r="177" spans="1:21" x14ac:dyDescent="0.2">
      <c r="A177" t="s">
        <v>76</v>
      </c>
      <c r="B177" t="s">
        <v>31</v>
      </c>
      <c r="C177">
        <v>0</v>
      </c>
      <c r="D177">
        <v>2</v>
      </c>
      <c r="E177">
        <v>0.1545</v>
      </c>
      <c r="F177">
        <v>0.1545</v>
      </c>
      <c r="G177">
        <v>0</v>
      </c>
      <c r="H177" s="6"/>
      <c r="I177" s="6"/>
      <c r="J177" s="6"/>
      <c r="O177" s="6"/>
      <c r="P177" s="6"/>
      <c r="Q177" s="6"/>
      <c r="R177" s="6"/>
      <c r="S177" s="6"/>
      <c r="T177" s="6"/>
      <c r="U177" s="6"/>
    </row>
    <row r="178" spans="1:21" x14ac:dyDescent="0.2">
      <c r="A178" t="s">
        <v>76</v>
      </c>
      <c r="B178" t="s">
        <v>31</v>
      </c>
      <c r="C178">
        <v>0</v>
      </c>
      <c r="D178">
        <v>3</v>
      </c>
      <c r="E178">
        <v>0.19370000000000001</v>
      </c>
      <c r="F178">
        <v>0.19370000000000001</v>
      </c>
      <c r="G178">
        <v>0</v>
      </c>
      <c r="H178" s="6"/>
      <c r="I178" s="6"/>
      <c r="J178" s="6"/>
      <c r="O178" s="6"/>
      <c r="P178" s="6"/>
      <c r="Q178" s="6"/>
      <c r="R178" s="6"/>
      <c r="S178" s="6"/>
      <c r="T178" s="6"/>
      <c r="U178" s="6"/>
    </row>
    <row r="179" spans="1:21" x14ac:dyDescent="0.2">
      <c r="H179" s="6"/>
      <c r="I179" s="6"/>
      <c r="J179" s="6"/>
      <c r="O179" s="6"/>
      <c r="P179" s="6"/>
      <c r="Q179" s="6"/>
      <c r="R179" s="6"/>
      <c r="S179" s="6"/>
      <c r="T179" s="6"/>
      <c r="U179" s="6"/>
    </row>
    <row r="180" spans="1:21" x14ac:dyDescent="0.2">
      <c r="H180" s="6"/>
      <c r="I180" s="6"/>
      <c r="J180" s="6"/>
      <c r="O180" s="6"/>
      <c r="P180" s="6"/>
      <c r="Q180" s="6"/>
      <c r="R180" s="6"/>
      <c r="S180" s="6"/>
      <c r="T180" s="6"/>
      <c r="U180" s="6"/>
    </row>
    <row r="181" spans="1:21" x14ac:dyDescent="0.2">
      <c r="A181" t="s">
        <v>76</v>
      </c>
      <c r="B181" t="s">
        <v>31</v>
      </c>
      <c r="C181">
        <v>0</v>
      </c>
      <c r="D181">
        <v>1</v>
      </c>
      <c r="E181">
        <v>0</v>
      </c>
      <c r="F181">
        <v>0</v>
      </c>
      <c r="G181">
        <v>0</v>
      </c>
      <c r="H181" s="6">
        <f>AVERAGE(F181:F185)/B$13</f>
        <v>0</v>
      </c>
      <c r="I181" s="6">
        <f>STDEV(F181:F185)/B$13</f>
        <v>0</v>
      </c>
      <c r="J181" s="6" t="e">
        <f>I181/H181*100</f>
        <v>#DIV/0!</v>
      </c>
      <c r="O181" s="6"/>
      <c r="P181" s="6"/>
      <c r="Q181" s="6"/>
      <c r="R181" s="6"/>
      <c r="S181" s="6"/>
      <c r="T181" s="6"/>
      <c r="U181" s="6"/>
    </row>
    <row r="182" spans="1:21" x14ac:dyDescent="0.2">
      <c r="A182" t="s">
        <v>76</v>
      </c>
      <c r="B182" t="s">
        <v>31</v>
      </c>
      <c r="C182">
        <v>0</v>
      </c>
      <c r="D182">
        <v>2</v>
      </c>
      <c r="E182">
        <v>0</v>
      </c>
      <c r="F182">
        <v>0</v>
      </c>
      <c r="G182">
        <v>0</v>
      </c>
      <c r="H182" s="6"/>
      <c r="I182" s="6"/>
      <c r="J182" s="6"/>
      <c r="O182" s="6"/>
      <c r="P182" s="6"/>
      <c r="Q182" s="6"/>
      <c r="R182" s="6"/>
      <c r="S182" s="6"/>
      <c r="T182" s="6"/>
      <c r="U182" s="6"/>
    </row>
    <row r="183" spans="1:21" x14ac:dyDescent="0.2">
      <c r="A183" t="s">
        <v>76</v>
      </c>
      <c r="B183" t="s">
        <v>31</v>
      </c>
      <c r="C183">
        <v>0</v>
      </c>
      <c r="D183">
        <v>3</v>
      </c>
      <c r="E183">
        <v>0</v>
      </c>
      <c r="F183">
        <v>0</v>
      </c>
      <c r="G183">
        <v>0</v>
      </c>
      <c r="H183" s="6"/>
      <c r="I183" s="6"/>
      <c r="J183" s="6"/>
      <c r="O183" s="6"/>
      <c r="P183" s="6"/>
      <c r="Q183" s="6"/>
      <c r="R183" s="6"/>
      <c r="S183" s="6"/>
      <c r="T183" s="6"/>
      <c r="U183" s="6"/>
    </row>
    <row r="184" spans="1:21" x14ac:dyDescent="0.2">
      <c r="H184" s="6"/>
      <c r="I184" s="6"/>
      <c r="J184" s="6"/>
      <c r="O184" s="6"/>
      <c r="P184" s="6"/>
      <c r="Q184" s="6"/>
      <c r="R184" s="6"/>
      <c r="S184" s="6"/>
      <c r="T184" s="6"/>
      <c r="U184" s="6"/>
    </row>
    <row r="185" spans="1:21" x14ac:dyDescent="0.2">
      <c r="H185" s="6"/>
      <c r="I185" s="6"/>
      <c r="J185" s="6"/>
      <c r="O185" s="6"/>
      <c r="P185" s="6"/>
      <c r="Q185" s="6"/>
      <c r="R185" s="6"/>
      <c r="S185" s="6"/>
      <c r="T185" s="6"/>
      <c r="U185" s="6"/>
    </row>
    <row r="186" spans="1:21" x14ac:dyDescent="0.2">
      <c r="A186" t="s">
        <v>64</v>
      </c>
      <c r="B186" t="s">
        <v>49</v>
      </c>
      <c r="C186">
        <v>66</v>
      </c>
      <c r="D186">
        <v>1</v>
      </c>
      <c r="E186">
        <v>9.7530000000000001</v>
      </c>
      <c r="G186">
        <v>1</v>
      </c>
      <c r="H186" s="6">
        <f>AVERAGE(F186:F190)/B$13</f>
        <v>74.336065573770497</v>
      </c>
      <c r="I186" s="6">
        <f>STDEV(F186:F190)/B$13</f>
        <v>0.98200005418686198</v>
      </c>
      <c r="J186" s="6">
        <f>I186/H186*100</f>
        <v>1.3210277495952933</v>
      </c>
      <c r="O186" s="6"/>
      <c r="P186" s="6"/>
      <c r="Q186" s="6"/>
      <c r="R186" s="6"/>
      <c r="S186" s="6"/>
      <c r="T186" s="6"/>
      <c r="U186" s="6"/>
    </row>
    <row r="187" spans="1:21" x14ac:dyDescent="0.2">
      <c r="A187" t="s">
        <v>64</v>
      </c>
      <c r="B187" t="s">
        <v>49</v>
      </c>
      <c r="C187">
        <v>66</v>
      </c>
      <c r="D187">
        <v>2</v>
      </c>
      <c r="E187">
        <v>9.1999999999999993</v>
      </c>
      <c r="F187">
        <v>9.1999999999999993</v>
      </c>
      <c r="G187">
        <v>0</v>
      </c>
      <c r="H187" s="6"/>
      <c r="I187" s="6"/>
      <c r="J187" s="6"/>
      <c r="O187" s="6"/>
      <c r="P187" s="6"/>
      <c r="Q187" s="6"/>
      <c r="R187" s="6"/>
      <c r="S187" s="6"/>
      <c r="T187" s="6"/>
      <c r="U187" s="6"/>
    </row>
    <row r="188" spans="1:21" x14ac:dyDescent="0.2">
      <c r="A188" t="s">
        <v>64</v>
      </c>
      <c r="B188" t="s">
        <v>49</v>
      </c>
      <c r="C188">
        <v>66</v>
      </c>
      <c r="D188">
        <v>3</v>
      </c>
      <c r="E188">
        <v>8.9649999999999999</v>
      </c>
      <c r="F188">
        <v>8.9649999999999999</v>
      </c>
      <c r="G188">
        <v>0</v>
      </c>
      <c r="H188" s="6"/>
      <c r="I188" s="6"/>
      <c r="J188" s="6"/>
      <c r="O188" s="6"/>
      <c r="P188" s="6"/>
      <c r="Q188" s="6"/>
      <c r="R188" s="6"/>
      <c r="S188" s="6"/>
      <c r="T188" s="6"/>
      <c r="U188" s="6"/>
    </row>
    <row r="189" spans="1:21" x14ac:dyDescent="0.2">
      <c r="A189" t="s">
        <v>64</v>
      </c>
      <c r="B189" t="s">
        <v>49</v>
      </c>
      <c r="C189">
        <v>66</v>
      </c>
      <c r="D189">
        <v>4</v>
      </c>
      <c r="E189">
        <v>9.0419999999999998</v>
      </c>
      <c r="F189">
        <v>9.0419999999999998</v>
      </c>
      <c r="G189">
        <v>0</v>
      </c>
      <c r="H189" s="6"/>
      <c r="I189" s="6"/>
      <c r="J189" s="6"/>
      <c r="O189" s="6"/>
      <c r="P189" s="6"/>
      <c r="Q189" s="6"/>
      <c r="R189" s="6"/>
      <c r="S189" s="6"/>
      <c r="T189" s="6"/>
      <c r="U189" s="6"/>
    </row>
    <row r="190" spans="1:21" x14ac:dyDescent="0.2">
      <c r="H190" s="6"/>
      <c r="I190" s="6"/>
      <c r="J190" s="6"/>
      <c r="O190" s="6"/>
      <c r="P190" s="6"/>
      <c r="Q190" s="6"/>
      <c r="R190" s="6"/>
      <c r="S190" s="6"/>
      <c r="T190" s="6"/>
      <c r="U190" s="6"/>
    </row>
    <row r="191" spans="1:21" x14ac:dyDescent="0.2">
      <c r="H191" s="6"/>
      <c r="I191" s="6"/>
      <c r="J191" s="6"/>
      <c r="O191" s="6"/>
      <c r="P191" s="6"/>
      <c r="Q191" s="6"/>
      <c r="R191" s="6"/>
      <c r="S191" s="6"/>
      <c r="T191" s="6"/>
      <c r="U191" s="6"/>
    </row>
    <row r="192" spans="1:21" x14ac:dyDescent="0.2">
      <c r="A192" t="s">
        <v>65</v>
      </c>
      <c r="B192" t="s">
        <v>51</v>
      </c>
      <c r="C192">
        <v>67</v>
      </c>
      <c r="D192">
        <v>1</v>
      </c>
      <c r="E192">
        <v>6.5119999999999996</v>
      </c>
      <c r="G192">
        <v>1</v>
      </c>
      <c r="H192" s="6">
        <f>AVERAGE(F192:F196)/B$13</f>
        <v>56.161202185792348</v>
      </c>
      <c r="I192" s="6">
        <f>STDEV(F192:F196)/B$13</f>
        <v>0.44635142856092147</v>
      </c>
      <c r="J192" s="6">
        <f>I192/H192*100</f>
        <v>0.79476829410507055</v>
      </c>
      <c r="O192" s="6"/>
      <c r="P192" s="6"/>
      <c r="Q192" s="6"/>
      <c r="R192" s="6"/>
      <c r="S192" s="6"/>
      <c r="T192" s="6"/>
      <c r="U192" s="6"/>
    </row>
    <row r="193" spans="1:21" x14ac:dyDescent="0.2">
      <c r="A193" t="s">
        <v>65</v>
      </c>
      <c r="B193" t="s">
        <v>51</v>
      </c>
      <c r="C193">
        <v>67</v>
      </c>
      <c r="D193">
        <v>2</v>
      </c>
      <c r="E193">
        <v>7.1059999999999999</v>
      </c>
      <c r="G193">
        <v>1</v>
      </c>
      <c r="H193" s="6"/>
      <c r="I193" s="6"/>
      <c r="J193" s="6"/>
      <c r="O193" s="6"/>
      <c r="P193" s="6"/>
      <c r="Q193" s="6"/>
      <c r="R193" s="6"/>
      <c r="S193" s="6"/>
      <c r="T193" s="6"/>
      <c r="U193" s="6"/>
    </row>
    <row r="194" spans="1:21" x14ac:dyDescent="0.2">
      <c r="A194" t="s">
        <v>65</v>
      </c>
      <c r="B194" t="s">
        <v>51</v>
      </c>
      <c r="C194">
        <v>67</v>
      </c>
      <c r="D194">
        <v>3</v>
      </c>
      <c r="E194">
        <v>6.8090000000000002</v>
      </c>
      <c r="F194">
        <v>6.8090000000000002</v>
      </c>
      <c r="G194">
        <v>0</v>
      </c>
      <c r="H194" s="6"/>
      <c r="I194" s="6"/>
      <c r="J194" s="6"/>
      <c r="O194" s="6"/>
      <c r="P194" s="6"/>
      <c r="Q194" s="6"/>
      <c r="R194" s="6"/>
      <c r="S194" s="6"/>
      <c r="T194" s="6"/>
      <c r="U194" s="6"/>
    </row>
    <row r="195" spans="1:21" x14ac:dyDescent="0.2">
      <c r="A195" t="s">
        <v>65</v>
      </c>
      <c r="B195" t="s">
        <v>51</v>
      </c>
      <c r="C195">
        <v>67</v>
      </c>
      <c r="D195">
        <v>4</v>
      </c>
      <c r="E195">
        <v>6.9130000000000003</v>
      </c>
      <c r="F195">
        <v>6.9130000000000003</v>
      </c>
      <c r="G195">
        <v>0</v>
      </c>
      <c r="H195" s="6"/>
      <c r="I195" s="6"/>
      <c r="J195" s="6"/>
      <c r="O195" s="6"/>
      <c r="P195" s="6"/>
      <c r="Q195" s="6"/>
      <c r="R195" s="6"/>
      <c r="S195" s="6"/>
      <c r="T195" s="6"/>
      <c r="U195" s="6"/>
    </row>
    <row r="196" spans="1:21" x14ac:dyDescent="0.2">
      <c r="A196" t="s">
        <v>65</v>
      </c>
      <c r="B196" t="s">
        <v>51</v>
      </c>
      <c r="C196">
        <v>67</v>
      </c>
      <c r="D196">
        <v>5</v>
      </c>
      <c r="E196">
        <v>6.8330000000000002</v>
      </c>
      <c r="F196">
        <v>6.8330000000000002</v>
      </c>
      <c r="G196">
        <v>0</v>
      </c>
      <c r="H196" s="6"/>
      <c r="I196" s="6"/>
      <c r="J196" s="6"/>
      <c r="O196" s="6"/>
      <c r="P196" s="6"/>
      <c r="Q196" s="6"/>
      <c r="R196" s="6"/>
      <c r="S196" s="6"/>
      <c r="T196" s="6"/>
      <c r="U196" s="6"/>
    </row>
    <row r="197" spans="1:21" x14ac:dyDescent="0.2">
      <c r="H197" s="6"/>
      <c r="I197" s="6"/>
      <c r="J197" s="6"/>
      <c r="O197" s="6"/>
      <c r="P197" s="6"/>
      <c r="Q197" s="6"/>
      <c r="R197" s="6"/>
      <c r="S197" s="6"/>
      <c r="T197" s="6"/>
      <c r="U197" s="6"/>
    </row>
    <row r="198" spans="1:21" x14ac:dyDescent="0.2">
      <c r="H198" s="6"/>
      <c r="I198" s="6"/>
      <c r="J198" s="6"/>
      <c r="O198" s="6"/>
      <c r="P198" s="6"/>
      <c r="Q198" s="6"/>
      <c r="R198" s="6"/>
      <c r="S198" s="6"/>
      <c r="T198" s="6"/>
      <c r="U198" s="6"/>
    </row>
    <row r="199" spans="1:21" x14ac:dyDescent="0.2">
      <c r="A199" t="s">
        <v>66</v>
      </c>
      <c r="B199" t="s">
        <v>53</v>
      </c>
      <c r="C199">
        <v>68</v>
      </c>
      <c r="D199">
        <v>1</v>
      </c>
      <c r="E199">
        <v>4.2910000000000004</v>
      </c>
      <c r="G199">
        <v>1</v>
      </c>
      <c r="H199" s="6">
        <f>AVERAGE(F199:F203)/B$13</f>
        <v>36.827868852459012</v>
      </c>
      <c r="I199" s="6">
        <f>STDEV(F199:F203)/B$13</f>
        <v>0.28358760478698647</v>
      </c>
      <c r="J199" s="6">
        <f>I199/H199*100</f>
        <v>0.77003533906103605</v>
      </c>
      <c r="O199" s="6"/>
      <c r="P199" s="6"/>
      <c r="Q199" s="6"/>
      <c r="R199" s="6"/>
      <c r="S199" s="6"/>
      <c r="T199" s="6"/>
      <c r="U199" s="6"/>
    </row>
    <row r="200" spans="1:21" x14ac:dyDescent="0.2">
      <c r="A200" t="s">
        <v>66</v>
      </c>
      <c r="B200" t="s">
        <v>53</v>
      </c>
      <c r="C200">
        <v>68</v>
      </c>
      <c r="D200">
        <v>2</v>
      </c>
      <c r="E200">
        <v>4.5049999999999999</v>
      </c>
      <c r="F200">
        <v>4.5049999999999999</v>
      </c>
      <c r="G200">
        <v>0</v>
      </c>
      <c r="H200" s="6"/>
      <c r="I200" s="6"/>
      <c r="J200" s="6"/>
      <c r="O200" s="6"/>
      <c r="P200" s="6"/>
      <c r="Q200" s="6"/>
      <c r="R200" s="6"/>
      <c r="S200" s="6"/>
      <c r="T200" s="6"/>
      <c r="U200" s="6"/>
    </row>
    <row r="201" spans="1:21" x14ac:dyDescent="0.2">
      <c r="A201" t="s">
        <v>66</v>
      </c>
      <c r="B201" t="s">
        <v>53</v>
      </c>
      <c r="C201">
        <v>68</v>
      </c>
      <c r="D201">
        <v>3</v>
      </c>
      <c r="E201">
        <v>4.5199999999999996</v>
      </c>
      <c r="F201">
        <v>4.5199999999999996</v>
      </c>
      <c r="G201">
        <v>0</v>
      </c>
      <c r="H201" s="6"/>
      <c r="I201" s="6"/>
      <c r="J201" s="6"/>
    </row>
    <row r="202" spans="1:21" x14ac:dyDescent="0.2">
      <c r="A202" t="s">
        <v>66</v>
      </c>
      <c r="B202" t="s">
        <v>53</v>
      </c>
      <c r="C202">
        <v>68</v>
      </c>
      <c r="D202">
        <v>4</v>
      </c>
      <c r="E202">
        <v>4.4539999999999997</v>
      </c>
      <c r="F202">
        <v>4.4539999999999997</v>
      </c>
      <c r="G202">
        <v>0</v>
      </c>
      <c r="H202" s="6"/>
      <c r="I202" s="6"/>
      <c r="J202" s="6"/>
    </row>
    <row r="203" spans="1:21" x14ac:dyDescent="0.2">
      <c r="H203" s="6"/>
      <c r="I203" s="6"/>
      <c r="J203" s="6"/>
    </row>
    <row r="204" spans="1:21" x14ac:dyDescent="0.2">
      <c r="H204" s="6"/>
      <c r="I204" s="6"/>
      <c r="J204" s="6"/>
    </row>
    <row r="205" spans="1:21" x14ac:dyDescent="0.2">
      <c r="A205" t="s">
        <v>67</v>
      </c>
      <c r="B205">
        <v>18</v>
      </c>
      <c r="C205">
        <v>18</v>
      </c>
      <c r="D205">
        <v>1</v>
      </c>
      <c r="E205">
        <v>17.059999999999999</v>
      </c>
      <c r="F205">
        <v>17.059999999999999</v>
      </c>
      <c r="G205">
        <v>0</v>
      </c>
      <c r="H205" s="6">
        <f>AVERAGE(F205:F209)/B$13</f>
        <v>139.8360655737705</v>
      </c>
      <c r="I205" s="6">
        <f>STDEV(F205:F209)/B$13</f>
        <v>2.7868852459016384</v>
      </c>
      <c r="J205" s="6">
        <f>I205/H205*100</f>
        <v>1.9929660023446654</v>
      </c>
    </row>
    <row r="206" spans="1:21" x14ac:dyDescent="0.2">
      <c r="A206" t="s">
        <v>67</v>
      </c>
      <c r="B206">
        <v>18</v>
      </c>
      <c r="C206">
        <v>18</v>
      </c>
      <c r="D206">
        <v>2</v>
      </c>
      <c r="E206">
        <v>17.399999999999999</v>
      </c>
      <c r="F206">
        <v>17.399999999999999</v>
      </c>
      <c r="G206">
        <v>0</v>
      </c>
      <c r="H206" s="6"/>
      <c r="I206" s="6"/>
      <c r="J206" s="6"/>
    </row>
    <row r="207" spans="1:21" x14ac:dyDescent="0.2">
      <c r="A207" t="s">
        <v>67</v>
      </c>
      <c r="B207">
        <v>18</v>
      </c>
      <c r="C207">
        <v>18</v>
      </c>
      <c r="D207">
        <v>3</v>
      </c>
      <c r="E207">
        <v>16.72</v>
      </c>
      <c r="F207">
        <v>16.72</v>
      </c>
      <c r="G207">
        <v>0</v>
      </c>
      <c r="H207" s="6"/>
      <c r="I207" s="6"/>
      <c r="J207" s="6"/>
    </row>
    <row r="208" spans="1:21" x14ac:dyDescent="0.2">
      <c r="H208" s="6"/>
      <c r="I208" s="6"/>
      <c r="J208" s="6"/>
    </row>
    <row r="209" spans="1:10" x14ac:dyDescent="0.2">
      <c r="H209" s="6"/>
      <c r="I209" s="6"/>
      <c r="J209" s="6"/>
    </row>
    <row r="210" spans="1:10" x14ac:dyDescent="0.2">
      <c r="A210" t="s">
        <v>68</v>
      </c>
      <c r="B210">
        <v>19</v>
      </c>
      <c r="C210">
        <v>19</v>
      </c>
      <c r="D210">
        <v>1</v>
      </c>
      <c r="E210">
        <v>17.100000000000001</v>
      </c>
      <c r="F210">
        <v>17.100000000000001</v>
      </c>
      <c r="G210">
        <v>0</v>
      </c>
      <c r="H210" s="6">
        <f>AVERAGE(F210:F214)/B$13</f>
        <v>140.9562841530055</v>
      </c>
      <c r="I210" s="6">
        <f>STDEV(F210:F214)/B$13</f>
        <v>0.92129591803755562</v>
      </c>
      <c r="J210" s="6">
        <f>I210/H210*100</f>
        <v>0.65360400465544732</v>
      </c>
    </row>
    <row r="211" spans="1:10" x14ac:dyDescent="0.2">
      <c r="A211" t="s">
        <v>68</v>
      </c>
      <c r="B211">
        <v>19</v>
      </c>
      <c r="C211">
        <v>19</v>
      </c>
      <c r="D211">
        <v>2</v>
      </c>
      <c r="E211">
        <v>17.95</v>
      </c>
      <c r="G211">
        <v>1</v>
      </c>
      <c r="H211" s="6"/>
      <c r="I211" s="6"/>
      <c r="J211" s="6"/>
    </row>
    <row r="212" spans="1:10" x14ac:dyDescent="0.2">
      <c r="A212" t="s">
        <v>68</v>
      </c>
      <c r="B212">
        <v>19</v>
      </c>
      <c r="C212">
        <v>19</v>
      </c>
      <c r="D212">
        <v>3</v>
      </c>
      <c r="E212">
        <v>17.32</v>
      </c>
      <c r="F212">
        <v>17.32</v>
      </c>
      <c r="G212">
        <v>0</v>
      </c>
      <c r="H212" s="6"/>
      <c r="I212" s="6"/>
      <c r="J212" s="6"/>
    </row>
    <row r="213" spans="1:10" x14ac:dyDescent="0.2">
      <c r="A213" t="s">
        <v>68</v>
      </c>
      <c r="B213">
        <v>19</v>
      </c>
      <c r="C213">
        <v>19</v>
      </c>
      <c r="D213">
        <v>4</v>
      </c>
      <c r="E213">
        <v>17.170000000000002</v>
      </c>
      <c r="F213">
        <v>17.170000000000002</v>
      </c>
      <c r="G213">
        <v>0</v>
      </c>
      <c r="H213" s="6"/>
      <c r="I213" s="6"/>
      <c r="J213" s="6"/>
    </row>
    <row r="214" spans="1:10" x14ac:dyDescent="0.2">
      <c r="H214" s="6"/>
      <c r="I214" s="6"/>
      <c r="J214" s="6"/>
    </row>
    <row r="215" spans="1:10" x14ac:dyDescent="0.2">
      <c r="H215" s="6"/>
      <c r="I215" s="6"/>
      <c r="J215" s="6"/>
    </row>
    <row r="216" spans="1:10" x14ac:dyDescent="0.2">
      <c r="A216" t="s">
        <v>69</v>
      </c>
      <c r="B216">
        <v>20</v>
      </c>
      <c r="C216">
        <v>20</v>
      </c>
      <c r="D216">
        <v>1</v>
      </c>
      <c r="E216">
        <v>17.100000000000001</v>
      </c>
      <c r="F216">
        <v>17.100000000000001</v>
      </c>
      <c r="G216">
        <v>0</v>
      </c>
      <c r="H216" s="6">
        <f>AVERAGE(F216:F220)/B$13</f>
        <v>141.66666666666669</v>
      </c>
      <c r="I216" s="6">
        <f>STDEV(F216:F220)/B$13</f>
        <v>2.6028085906089555</v>
      </c>
      <c r="J216" s="6">
        <f>I216/H216*100</f>
        <v>1.8372766521945565</v>
      </c>
    </row>
    <row r="217" spans="1:10" x14ac:dyDescent="0.2">
      <c r="A217" t="s">
        <v>69</v>
      </c>
      <c r="B217">
        <v>20</v>
      </c>
      <c r="C217">
        <v>20</v>
      </c>
      <c r="D217">
        <v>2</v>
      </c>
      <c r="E217">
        <v>17.649999999999999</v>
      </c>
      <c r="F217">
        <v>17.649999999999999</v>
      </c>
      <c r="G217">
        <v>0</v>
      </c>
      <c r="H217" s="6"/>
      <c r="I217" s="6"/>
      <c r="J217" s="6"/>
    </row>
    <row r="218" spans="1:10" x14ac:dyDescent="0.2">
      <c r="A218" t="s">
        <v>69</v>
      </c>
      <c r="B218">
        <v>20</v>
      </c>
      <c r="C218">
        <v>20</v>
      </c>
      <c r="D218">
        <v>3</v>
      </c>
      <c r="E218">
        <v>17.100000000000001</v>
      </c>
      <c r="F218">
        <v>17.100000000000001</v>
      </c>
      <c r="G218">
        <v>0</v>
      </c>
      <c r="H218" s="6"/>
      <c r="I218" s="6"/>
      <c r="J218" s="6"/>
    </row>
    <row r="219" spans="1:10" x14ac:dyDescent="0.2">
      <c r="H219" s="6"/>
      <c r="I219" s="6"/>
      <c r="J219" s="6"/>
    </row>
    <row r="220" spans="1:10" x14ac:dyDescent="0.2">
      <c r="H220" s="6"/>
      <c r="I220" s="6"/>
      <c r="J220" s="6"/>
    </row>
    <row r="221" spans="1:10" x14ac:dyDescent="0.2">
      <c r="A221" t="s">
        <v>70</v>
      </c>
      <c r="B221">
        <v>21</v>
      </c>
      <c r="C221">
        <v>21</v>
      </c>
      <c r="D221">
        <v>1</v>
      </c>
      <c r="E221">
        <v>17.239999999999998</v>
      </c>
      <c r="G221">
        <v>1</v>
      </c>
      <c r="H221" s="6">
        <f>AVERAGE(F221:F225)/B$13</f>
        <v>137.10382513661204</v>
      </c>
      <c r="I221" s="6">
        <f>STDEV(F221:F225)/B$13</f>
        <v>1.5688390404323016</v>
      </c>
      <c r="J221" s="6">
        <f>I221/H221*100</f>
        <v>1.1442708027067003</v>
      </c>
    </row>
    <row r="222" spans="1:10" x14ac:dyDescent="0.2">
      <c r="A222" t="s">
        <v>70</v>
      </c>
      <c r="B222">
        <v>21</v>
      </c>
      <c r="C222">
        <v>21</v>
      </c>
      <c r="D222">
        <v>2</v>
      </c>
      <c r="E222">
        <v>16.93</v>
      </c>
      <c r="F222">
        <v>16.93</v>
      </c>
      <c r="G222">
        <v>0</v>
      </c>
      <c r="H222" s="6"/>
      <c r="I222" s="6"/>
      <c r="J222" s="6"/>
    </row>
    <row r="223" spans="1:10" x14ac:dyDescent="0.2">
      <c r="A223" t="s">
        <v>70</v>
      </c>
      <c r="B223">
        <v>21</v>
      </c>
      <c r="C223">
        <v>21</v>
      </c>
      <c r="D223">
        <v>3</v>
      </c>
      <c r="E223">
        <v>16.55</v>
      </c>
      <c r="F223">
        <v>16.55</v>
      </c>
      <c r="G223">
        <v>0</v>
      </c>
      <c r="H223" s="6"/>
      <c r="I223" s="6"/>
      <c r="J223" s="6"/>
    </row>
    <row r="224" spans="1:10" x14ac:dyDescent="0.2">
      <c r="A224" t="s">
        <v>70</v>
      </c>
      <c r="B224">
        <v>21</v>
      </c>
      <c r="C224">
        <v>21</v>
      </c>
      <c r="D224">
        <v>4</v>
      </c>
      <c r="E224">
        <v>16.7</v>
      </c>
      <c r="F224">
        <v>16.7</v>
      </c>
      <c r="G224">
        <v>0</v>
      </c>
      <c r="H224" s="6"/>
      <c r="I224" s="6"/>
      <c r="J224" s="6"/>
    </row>
    <row r="225" spans="1:10" x14ac:dyDescent="0.2">
      <c r="H225" s="6"/>
      <c r="I225" s="6"/>
      <c r="J225" s="6"/>
    </row>
    <row r="226" spans="1:10" x14ac:dyDescent="0.2">
      <c r="H226" s="6"/>
      <c r="I226" s="6"/>
      <c r="J226" s="6"/>
    </row>
    <row r="227" spans="1:10" x14ac:dyDescent="0.2">
      <c r="A227" t="s">
        <v>71</v>
      </c>
      <c r="B227">
        <v>22</v>
      </c>
      <c r="C227">
        <v>22</v>
      </c>
      <c r="D227">
        <v>1</v>
      </c>
      <c r="E227">
        <v>16.5</v>
      </c>
      <c r="F227">
        <v>16.5</v>
      </c>
      <c r="G227">
        <v>0</v>
      </c>
      <c r="H227" s="6">
        <f>AVERAGE(F227:F231)/B$13</f>
        <v>136.66666666666666</v>
      </c>
      <c r="I227" s="6">
        <f>STDEV(F227:F231)/B$13</f>
        <v>1.6276908206127334</v>
      </c>
      <c r="J227" s="6">
        <f>I227/H227*100</f>
        <v>1.1909932833751709</v>
      </c>
    </row>
    <row r="228" spans="1:10" x14ac:dyDescent="0.2">
      <c r="A228" t="s">
        <v>71</v>
      </c>
      <c r="B228">
        <v>22</v>
      </c>
      <c r="C228">
        <v>22</v>
      </c>
      <c r="D228">
        <v>2</v>
      </c>
      <c r="E228">
        <v>16.89</v>
      </c>
      <c r="F228">
        <v>16.89</v>
      </c>
      <c r="G228">
        <v>0</v>
      </c>
      <c r="H228" s="6"/>
      <c r="I228" s="6"/>
      <c r="J228" s="6"/>
    </row>
    <row r="229" spans="1:10" x14ac:dyDescent="0.2">
      <c r="A229" t="s">
        <v>71</v>
      </c>
      <c r="B229">
        <v>22</v>
      </c>
      <c r="C229">
        <v>22</v>
      </c>
      <c r="D229">
        <v>3</v>
      </c>
      <c r="E229">
        <v>16.63</v>
      </c>
      <c r="F229">
        <v>16.63</v>
      </c>
      <c r="G229">
        <v>0</v>
      </c>
      <c r="H229" s="6"/>
      <c r="I229" s="6"/>
      <c r="J229" s="6"/>
    </row>
    <row r="230" spans="1:10" x14ac:dyDescent="0.2">
      <c r="H230" s="6"/>
      <c r="I230" s="6"/>
      <c r="J230" s="6"/>
    </row>
    <row r="231" spans="1:10" x14ac:dyDescent="0.2">
      <c r="H231" s="6"/>
      <c r="I231" s="6"/>
      <c r="J231" s="6"/>
    </row>
    <row r="232" spans="1:10" x14ac:dyDescent="0.2">
      <c r="A232" t="s">
        <v>72</v>
      </c>
      <c r="B232">
        <v>23</v>
      </c>
      <c r="C232">
        <v>23</v>
      </c>
      <c r="D232">
        <v>1</v>
      </c>
      <c r="E232">
        <v>16.670000000000002</v>
      </c>
      <c r="F232">
        <v>16.670000000000002</v>
      </c>
      <c r="G232">
        <v>0</v>
      </c>
      <c r="H232" s="6">
        <f>AVERAGE(F232:F236)/B$13</f>
        <v>136.77595628415301</v>
      </c>
      <c r="I232" s="6">
        <f>STDEV(F232:F236)/B$13</f>
        <v>1.2759884621678357</v>
      </c>
      <c r="J232" s="6">
        <f>I232/H232*100</f>
        <v>0.93290406942354753</v>
      </c>
    </row>
    <row r="233" spans="1:10" x14ac:dyDescent="0.2">
      <c r="A233" t="s">
        <v>72</v>
      </c>
      <c r="B233">
        <v>23</v>
      </c>
      <c r="C233">
        <v>23</v>
      </c>
      <c r="D233">
        <v>2</v>
      </c>
      <c r="E233">
        <v>16.850000000000001</v>
      </c>
      <c r="F233">
        <v>16.850000000000001</v>
      </c>
      <c r="G233">
        <v>0</v>
      </c>
      <c r="H233" s="6"/>
      <c r="I233" s="6"/>
      <c r="J233" s="6"/>
    </row>
    <row r="234" spans="1:10" x14ac:dyDescent="0.2">
      <c r="A234" t="s">
        <v>72</v>
      </c>
      <c r="B234">
        <v>23</v>
      </c>
      <c r="C234">
        <v>23</v>
      </c>
      <c r="D234">
        <v>3</v>
      </c>
      <c r="E234">
        <v>16</v>
      </c>
      <c r="G234">
        <v>1</v>
      </c>
      <c r="H234" s="6"/>
      <c r="I234" s="6"/>
      <c r="J234" s="6"/>
    </row>
    <row r="235" spans="1:10" x14ac:dyDescent="0.2">
      <c r="A235" t="s">
        <v>72</v>
      </c>
      <c r="B235">
        <v>23</v>
      </c>
      <c r="C235">
        <v>23</v>
      </c>
      <c r="D235">
        <v>4</v>
      </c>
      <c r="E235">
        <v>16.54</v>
      </c>
      <c r="F235">
        <v>16.54</v>
      </c>
      <c r="G235">
        <v>0</v>
      </c>
      <c r="H235" s="6"/>
      <c r="I235" s="6"/>
      <c r="J235" s="6"/>
    </row>
    <row r="236" spans="1:10" x14ac:dyDescent="0.2">
      <c r="H236" s="6"/>
      <c r="I236" s="6"/>
      <c r="J236" s="6"/>
    </row>
    <row r="237" spans="1:10" x14ac:dyDescent="0.2">
      <c r="H237" s="6"/>
      <c r="I237" s="6"/>
      <c r="J237" s="6"/>
    </row>
    <row r="238" spans="1:10" x14ac:dyDescent="0.2">
      <c r="A238" t="s">
        <v>73</v>
      </c>
      <c r="B238">
        <v>24</v>
      </c>
      <c r="C238">
        <v>24</v>
      </c>
      <c r="D238">
        <v>1</v>
      </c>
      <c r="E238">
        <v>16.510000000000002</v>
      </c>
      <c r="F238">
        <v>16.510000000000002</v>
      </c>
      <c r="G238">
        <v>0</v>
      </c>
      <c r="H238" s="6">
        <f>AVERAGE(F238:F242)/B$13</f>
        <v>136.58469945355193</v>
      </c>
      <c r="I238" s="6">
        <f>STDEV(F238:F242)/B$13</f>
        <v>1.3625636764799585</v>
      </c>
      <c r="J238" s="6">
        <f>I238/H238*100</f>
        <v>0.99759613040941131</v>
      </c>
    </row>
    <row r="239" spans="1:10" x14ac:dyDescent="0.2">
      <c r="A239" t="s">
        <v>73</v>
      </c>
      <c r="B239">
        <v>24</v>
      </c>
      <c r="C239">
        <v>24</v>
      </c>
      <c r="D239">
        <v>2</v>
      </c>
      <c r="E239">
        <v>16.84</v>
      </c>
      <c r="F239">
        <v>16.84</v>
      </c>
      <c r="G239">
        <v>0</v>
      </c>
      <c r="H239" s="6"/>
      <c r="I239" s="6"/>
      <c r="J239" s="6"/>
    </row>
    <row r="240" spans="1:10" x14ac:dyDescent="0.2">
      <c r="A240" t="s">
        <v>73</v>
      </c>
      <c r="B240">
        <v>24</v>
      </c>
      <c r="C240">
        <v>24</v>
      </c>
      <c r="D240">
        <v>3</v>
      </c>
      <c r="E240">
        <v>16.64</v>
      </c>
      <c r="F240">
        <v>16.64</v>
      </c>
      <c r="G240">
        <v>0</v>
      </c>
      <c r="H240" s="6"/>
      <c r="I240" s="6"/>
      <c r="J240" s="6"/>
    </row>
    <row r="241" spans="1:10" x14ac:dyDescent="0.2">
      <c r="H241" s="6"/>
      <c r="I241" s="6"/>
      <c r="J241" s="6"/>
    </row>
    <row r="242" spans="1:10" x14ac:dyDescent="0.2">
      <c r="H242" s="6"/>
      <c r="I242" s="6"/>
      <c r="J242" s="6"/>
    </row>
    <row r="243" spans="1:10" x14ac:dyDescent="0.2">
      <c r="A243" t="s">
        <v>74</v>
      </c>
      <c r="B243">
        <v>25</v>
      </c>
      <c r="C243">
        <v>25</v>
      </c>
      <c r="D243">
        <v>1</v>
      </c>
      <c r="E243">
        <v>17.32</v>
      </c>
      <c r="G243">
        <v>1</v>
      </c>
      <c r="H243" s="6">
        <f>AVERAGE(F243:F247)/B$13</f>
        <v>136.61202185792351</v>
      </c>
      <c r="I243" s="6">
        <f>STDEV(F243:F247)/B$13</f>
        <v>0.42062306880712685</v>
      </c>
      <c r="J243" s="6">
        <f>I243/H243*100</f>
        <v>0.30789608636681681</v>
      </c>
    </row>
    <row r="244" spans="1:10" x14ac:dyDescent="0.2">
      <c r="A244" t="s">
        <v>74</v>
      </c>
      <c r="B244">
        <v>25</v>
      </c>
      <c r="C244">
        <v>25</v>
      </c>
      <c r="D244">
        <v>2</v>
      </c>
      <c r="E244">
        <v>16.68</v>
      </c>
      <c r="F244">
        <v>16.68</v>
      </c>
      <c r="G244">
        <v>0</v>
      </c>
      <c r="H244" s="6"/>
      <c r="I244" s="6"/>
      <c r="J244" s="6"/>
    </row>
    <row r="245" spans="1:10" x14ac:dyDescent="0.2">
      <c r="A245" t="s">
        <v>74</v>
      </c>
      <c r="B245">
        <v>25</v>
      </c>
      <c r="C245">
        <v>25</v>
      </c>
      <c r="D245">
        <v>3</v>
      </c>
      <c r="E245">
        <v>16.61</v>
      </c>
      <c r="F245">
        <v>16.61</v>
      </c>
      <c r="G245">
        <v>0</v>
      </c>
      <c r="H245" s="6"/>
      <c r="I245" s="6"/>
      <c r="J245" s="6"/>
    </row>
    <row r="246" spans="1:10" x14ac:dyDescent="0.2">
      <c r="A246" t="s">
        <v>74</v>
      </c>
      <c r="B246">
        <v>25</v>
      </c>
      <c r="C246">
        <v>25</v>
      </c>
      <c r="D246">
        <v>4</v>
      </c>
      <c r="E246">
        <v>16.71</v>
      </c>
      <c r="F246">
        <v>16.71</v>
      </c>
      <c r="G246">
        <v>0</v>
      </c>
      <c r="H246" s="6"/>
      <c r="I246" s="6"/>
      <c r="J246" s="6"/>
    </row>
    <row r="247" spans="1:10" x14ac:dyDescent="0.2">
      <c r="H247" s="6"/>
      <c r="I247" s="6"/>
      <c r="J247" s="6"/>
    </row>
    <row r="248" spans="1:10" x14ac:dyDescent="0.2">
      <c r="H248" s="6"/>
      <c r="I248" s="6"/>
      <c r="J248" s="6"/>
    </row>
    <row r="249" spans="1:10" x14ac:dyDescent="0.2">
      <c r="A249" t="s">
        <v>75</v>
      </c>
      <c r="B249">
        <v>26</v>
      </c>
      <c r="C249">
        <v>26</v>
      </c>
      <c r="D249">
        <v>1</v>
      </c>
      <c r="E249">
        <v>16.87</v>
      </c>
      <c r="F249">
        <v>16.87</v>
      </c>
      <c r="G249">
        <v>0</v>
      </c>
      <c r="H249" s="6">
        <f>AVERAGE(F249:F253)/B$13</f>
        <v>138.03278688524591</v>
      </c>
      <c r="I249" s="6">
        <f>STDEV(F249:F253)/B$13</f>
        <v>1.9379656422191585</v>
      </c>
      <c r="J249" s="6">
        <f>I249/H249*100</f>
        <v>1.4039893607525968</v>
      </c>
    </row>
    <row r="250" spans="1:10" x14ac:dyDescent="0.2">
      <c r="A250" t="s">
        <v>75</v>
      </c>
      <c r="B250">
        <v>26</v>
      </c>
      <c r="C250">
        <v>26</v>
      </c>
      <c r="D250">
        <v>2</v>
      </c>
      <c r="E250">
        <v>17.059999999999999</v>
      </c>
      <c r="F250">
        <v>17.059999999999999</v>
      </c>
      <c r="G250">
        <v>0</v>
      </c>
      <c r="H250" s="6"/>
      <c r="I250" s="6"/>
      <c r="J250" s="6"/>
    </row>
    <row r="251" spans="1:10" x14ac:dyDescent="0.2">
      <c r="A251" t="s">
        <v>75</v>
      </c>
      <c r="B251">
        <v>26</v>
      </c>
      <c r="C251">
        <v>26</v>
      </c>
      <c r="D251">
        <v>3</v>
      </c>
      <c r="E251">
        <v>16.59</v>
      </c>
      <c r="F251">
        <v>16.59</v>
      </c>
      <c r="G251">
        <v>0</v>
      </c>
      <c r="H251" s="6"/>
      <c r="I251" s="6"/>
      <c r="J251" s="6"/>
    </row>
    <row r="252" spans="1:10" x14ac:dyDescent="0.2">
      <c r="H252" s="6"/>
      <c r="I252" s="6"/>
      <c r="J252" s="6"/>
    </row>
    <row r="253" spans="1:10" x14ac:dyDescent="0.2">
      <c r="H253" s="6"/>
      <c r="I253" s="6"/>
      <c r="J253" s="6"/>
    </row>
    <row r="254" spans="1:10" x14ac:dyDescent="0.2">
      <c r="A254" t="s">
        <v>80</v>
      </c>
      <c r="B254" t="s">
        <v>31</v>
      </c>
      <c r="C254">
        <v>0</v>
      </c>
      <c r="D254">
        <v>1</v>
      </c>
      <c r="E254">
        <v>0.2177</v>
      </c>
      <c r="F254">
        <v>0.2177</v>
      </c>
      <c r="G254">
        <v>0</v>
      </c>
      <c r="H254" s="6">
        <f>AVERAGE(F254:F258)/B$13</f>
        <v>1.8229508196721314</v>
      </c>
      <c r="I254" s="6">
        <f>STDEV(F254:F258)/B$13</f>
        <v>0.57842201172634866</v>
      </c>
      <c r="J254" s="6">
        <f>I254/H254*100</f>
        <v>31.729984456211568</v>
      </c>
    </row>
    <row r="255" spans="1:10" x14ac:dyDescent="0.2">
      <c r="A255" t="s">
        <v>80</v>
      </c>
      <c r="B255" t="s">
        <v>31</v>
      </c>
      <c r="C255">
        <v>0</v>
      </c>
      <c r="D255">
        <v>2</v>
      </c>
      <c r="E255">
        <v>0.29520000000000002</v>
      </c>
      <c r="F255">
        <v>0.29520000000000002</v>
      </c>
      <c r="G255">
        <v>0</v>
      </c>
      <c r="H255" s="6"/>
      <c r="I255" s="6"/>
      <c r="J255" s="6"/>
    </row>
    <row r="256" spans="1:10" x14ac:dyDescent="0.2">
      <c r="A256" t="s">
        <v>80</v>
      </c>
      <c r="B256" t="s">
        <v>31</v>
      </c>
      <c r="C256">
        <v>0</v>
      </c>
      <c r="D256">
        <v>3</v>
      </c>
      <c r="E256">
        <v>0.15429999999999999</v>
      </c>
      <c r="F256">
        <v>0.15429999999999999</v>
      </c>
      <c r="G256">
        <v>0</v>
      </c>
      <c r="H256" s="6"/>
      <c r="I256" s="6"/>
      <c r="J256" s="6"/>
    </row>
    <row r="257" spans="1:10" x14ac:dyDescent="0.2">
      <c r="H257" s="6"/>
      <c r="I257" s="6"/>
      <c r="J257" s="6"/>
    </row>
    <row r="258" spans="1:10" x14ac:dyDescent="0.2">
      <c r="H258" s="6"/>
      <c r="I258" s="6"/>
      <c r="J258" s="6"/>
    </row>
    <row r="259" spans="1:10" x14ac:dyDescent="0.2">
      <c r="A259" t="s">
        <v>80</v>
      </c>
      <c r="B259" t="s">
        <v>31</v>
      </c>
      <c r="C259">
        <v>0</v>
      </c>
      <c r="D259">
        <v>1</v>
      </c>
      <c r="E259">
        <v>0</v>
      </c>
      <c r="F259">
        <v>0</v>
      </c>
      <c r="G259">
        <v>0</v>
      </c>
      <c r="H259" s="6">
        <f>AVERAGE(F259:F263)/B$13</f>
        <v>0</v>
      </c>
      <c r="I259" s="6">
        <f>STDEV(F259:F263)/B$13</f>
        <v>0</v>
      </c>
      <c r="J259" s="6" t="e">
        <f>I259/H259*100</f>
        <v>#DIV/0!</v>
      </c>
    </row>
    <row r="260" spans="1:10" x14ac:dyDescent="0.2">
      <c r="A260" t="s">
        <v>80</v>
      </c>
      <c r="B260" t="s">
        <v>31</v>
      </c>
      <c r="C260">
        <v>0</v>
      </c>
      <c r="D260">
        <v>2</v>
      </c>
      <c r="E260">
        <v>0.2175</v>
      </c>
      <c r="G260">
        <v>1</v>
      </c>
      <c r="H260" s="6"/>
      <c r="I260" s="6"/>
      <c r="J260" s="6"/>
    </row>
    <row r="261" spans="1:10" x14ac:dyDescent="0.2">
      <c r="A261" t="s">
        <v>80</v>
      </c>
      <c r="B261" t="s">
        <v>31</v>
      </c>
      <c r="C261">
        <v>0</v>
      </c>
      <c r="D261">
        <v>3</v>
      </c>
      <c r="E261">
        <v>0</v>
      </c>
      <c r="F261">
        <v>0</v>
      </c>
      <c r="G261">
        <v>0</v>
      </c>
      <c r="H261" s="6"/>
      <c r="I261" s="6"/>
      <c r="J261" s="6"/>
    </row>
    <row r="262" spans="1:10" x14ac:dyDescent="0.2">
      <c r="A262" t="s">
        <v>80</v>
      </c>
      <c r="B262" t="s">
        <v>31</v>
      </c>
      <c r="C262">
        <v>0</v>
      </c>
      <c r="D262">
        <v>4</v>
      </c>
      <c r="E262">
        <v>0</v>
      </c>
      <c r="F262">
        <v>0</v>
      </c>
      <c r="G262">
        <v>0</v>
      </c>
      <c r="H262" s="6"/>
      <c r="I262" s="6"/>
      <c r="J262" s="6"/>
    </row>
    <row r="263" spans="1:10" x14ac:dyDescent="0.2">
      <c r="H263" s="6"/>
      <c r="I263" s="6"/>
      <c r="J263" s="6"/>
    </row>
    <row r="264" spans="1:10" x14ac:dyDescent="0.2">
      <c r="H264" s="6"/>
      <c r="I264" s="6"/>
      <c r="J264" s="6"/>
    </row>
    <row r="265" spans="1:10" x14ac:dyDescent="0.2">
      <c r="A265" t="s">
        <v>77</v>
      </c>
      <c r="B265" t="s">
        <v>49</v>
      </c>
      <c r="C265">
        <v>6</v>
      </c>
      <c r="D265">
        <v>1</v>
      </c>
      <c r="E265">
        <v>8.74</v>
      </c>
      <c r="F265">
        <v>8.74</v>
      </c>
      <c r="G265">
        <v>0</v>
      </c>
      <c r="H265" s="6">
        <f>AVERAGE(F265:F269)/B$13</f>
        <v>72.557377049180332</v>
      </c>
      <c r="I265" s="6">
        <f>STDEV(F265:F269)/B$13</f>
        <v>0.93057157203801477</v>
      </c>
      <c r="J265" s="6">
        <f>I265/H265*100</f>
        <v>1.2825319903822616</v>
      </c>
    </row>
    <row r="266" spans="1:10" x14ac:dyDescent="0.2">
      <c r="A266" t="s">
        <v>77</v>
      </c>
      <c r="B266" t="s">
        <v>49</v>
      </c>
      <c r="C266">
        <v>6</v>
      </c>
      <c r="D266">
        <v>2</v>
      </c>
      <c r="E266">
        <v>8.9670000000000005</v>
      </c>
      <c r="F266">
        <v>8.9670000000000005</v>
      </c>
      <c r="G266">
        <v>0</v>
      </c>
      <c r="H266" s="6"/>
      <c r="I266" s="6"/>
      <c r="J266" s="6"/>
    </row>
    <row r="267" spans="1:10" x14ac:dyDescent="0.2">
      <c r="A267" t="s">
        <v>77</v>
      </c>
      <c r="B267" t="s">
        <v>49</v>
      </c>
      <c r="C267">
        <v>6</v>
      </c>
      <c r="D267">
        <v>3</v>
      </c>
      <c r="E267">
        <v>8.8490000000000002</v>
      </c>
      <c r="F267">
        <v>8.8490000000000002</v>
      </c>
      <c r="G267">
        <v>0</v>
      </c>
      <c r="H267" s="6"/>
      <c r="I267" s="6"/>
      <c r="J267" s="6"/>
    </row>
    <row r="268" spans="1:10" x14ac:dyDescent="0.2">
      <c r="H268" s="6"/>
      <c r="I268" s="6"/>
      <c r="J268" s="6"/>
    </row>
    <row r="269" spans="1:10" x14ac:dyDescent="0.2">
      <c r="H269" s="6"/>
      <c r="I269" s="6"/>
      <c r="J269" s="6"/>
    </row>
    <row r="270" spans="1:10" x14ac:dyDescent="0.2">
      <c r="A270" t="s">
        <v>78</v>
      </c>
      <c r="B270" t="s">
        <v>51</v>
      </c>
      <c r="C270">
        <v>7</v>
      </c>
      <c r="D270">
        <v>1</v>
      </c>
      <c r="E270">
        <v>6.78</v>
      </c>
      <c r="F270">
        <v>6.78</v>
      </c>
      <c r="G270">
        <v>0</v>
      </c>
      <c r="H270" s="6">
        <f>AVERAGE(F270:F274)/B$13</f>
        <v>56.188524590163929</v>
      </c>
      <c r="I270" s="6">
        <f>STDEV(F270:F274)/B$13</f>
        <v>0.53366887903796745</v>
      </c>
      <c r="J270" s="6">
        <f>I270/H270*100</f>
        <v>0.9497826877116271</v>
      </c>
    </row>
    <row r="271" spans="1:10" x14ac:dyDescent="0.2">
      <c r="A271" t="s">
        <v>78</v>
      </c>
      <c r="B271" t="s">
        <v>51</v>
      </c>
      <c r="C271">
        <v>7</v>
      </c>
      <c r="D271">
        <v>2</v>
      </c>
      <c r="E271">
        <v>6.8970000000000002</v>
      </c>
      <c r="F271">
        <v>6.8970000000000002</v>
      </c>
      <c r="G271">
        <v>0</v>
      </c>
      <c r="H271" s="6"/>
      <c r="I271" s="6"/>
      <c r="J271" s="6"/>
    </row>
    <row r="272" spans="1:10" x14ac:dyDescent="0.2">
      <c r="A272" t="s">
        <v>78</v>
      </c>
      <c r="B272" t="s">
        <v>51</v>
      </c>
      <c r="C272">
        <v>7</v>
      </c>
      <c r="D272">
        <v>3</v>
      </c>
      <c r="E272">
        <v>6.8879999999999999</v>
      </c>
      <c r="F272">
        <v>6.8879999999999999</v>
      </c>
      <c r="G272">
        <v>0</v>
      </c>
      <c r="H272" s="6"/>
      <c r="I272" s="6"/>
      <c r="J272" s="6"/>
    </row>
    <row r="273" spans="1:10" x14ac:dyDescent="0.2">
      <c r="H273" s="6"/>
      <c r="I273" s="6"/>
      <c r="J273" s="6"/>
    </row>
    <row r="274" spans="1:10" x14ac:dyDescent="0.2">
      <c r="H274" s="6"/>
      <c r="I274" s="6"/>
      <c r="J274" s="6"/>
    </row>
    <row r="275" spans="1:10" x14ac:dyDescent="0.2">
      <c r="A275" t="s">
        <v>79</v>
      </c>
      <c r="B275" t="s">
        <v>53</v>
      </c>
      <c r="C275">
        <v>8</v>
      </c>
      <c r="D275">
        <v>1</v>
      </c>
      <c r="E275">
        <v>4.2969999999999997</v>
      </c>
      <c r="G275">
        <v>1</v>
      </c>
      <c r="H275" s="6">
        <f>AVERAGE(F275:F279)/B$13</f>
        <v>36.972677595628411</v>
      </c>
      <c r="I275" s="6">
        <f>STDEV(F275:F279)/B$13</f>
        <v>8.6874934948549573E-2</v>
      </c>
      <c r="J275" s="6">
        <f>I275/H275*100</f>
        <v>0.23497063398735699</v>
      </c>
    </row>
    <row r="276" spans="1:10" x14ac:dyDescent="0.2">
      <c r="A276" t="s">
        <v>79</v>
      </c>
      <c r="B276" t="s">
        <v>53</v>
      </c>
      <c r="C276">
        <v>8</v>
      </c>
      <c r="D276">
        <v>2</v>
      </c>
      <c r="E276">
        <v>4.5220000000000002</v>
      </c>
      <c r="F276">
        <v>4.5220000000000002</v>
      </c>
      <c r="G276">
        <v>0</v>
      </c>
      <c r="H276" s="6"/>
      <c r="I276" s="6"/>
      <c r="J276" s="6"/>
    </row>
    <row r="277" spans="1:10" x14ac:dyDescent="0.2">
      <c r="A277" t="s">
        <v>79</v>
      </c>
      <c r="B277" t="s">
        <v>53</v>
      </c>
      <c r="C277">
        <v>8</v>
      </c>
      <c r="D277">
        <v>3</v>
      </c>
      <c r="E277">
        <v>4.5010000000000003</v>
      </c>
      <c r="F277">
        <v>4.5010000000000003</v>
      </c>
      <c r="G277">
        <v>0</v>
      </c>
      <c r="H277" s="6"/>
      <c r="I277" s="6"/>
      <c r="J277" s="6"/>
    </row>
    <row r="278" spans="1:10" x14ac:dyDescent="0.2">
      <c r="A278" t="s">
        <v>79</v>
      </c>
      <c r="B278" t="s">
        <v>53</v>
      </c>
      <c r="C278">
        <v>8</v>
      </c>
      <c r="D278">
        <v>4</v>
      </c>
      <c r="E278">
        <v>4.5090000000000003</v>
      </c>
      <c r="F278">
        <v>4.5090000000000003</v>
      </c>
      <c r="G278">
        <v>0</v>
      </c>
      <c r="H278" s="6"/>
      <c r="I278" s="6"/>
      <c r="J278" s="6"/>
    </row>
    <row r="279" spans="1:10" x14ac:dyDescent="0.2">
      <c r="H279" s="6"/>
      <c r="I279" s="6"/>
      <c r="J279" s="6"/>
    </row>
    <row r="280" spans="1:10" x14ac:dyDescent="0.2">
      <c r="H280" s="6"/>
      <c r="I280" s="6"/>
      <c r="J280" s="6"/>
    </row>
    <row r="281" spans="1:10" x14ac:dyDescent="0.2">
      <c r="A281" t="s">
        <v>112</v>
      </c>
      <c r="B281" t="s">
        <v>113</v>
      </c>
      <c r="C281">
        <v>27</v>
      </c>
      <c r="D281">
        <v>1</v>
      </c>
      <c r="E281">
        <v>23.26</v>
      </c>
      <c r="F281">
        <v>23.26</v>
      </c>
      <c r="G281">
        <v>0</v>
      </c>
      <c r="H281" s="6">
        <f>AVERAGE(F281:F285)/B$13</f>
        <v>191.20218579234975</v>
      </c>
      <c r="I281" s="6">
        <f>STDEV(F281:F285)/B$13</f>
        <v>0.68251344244791412</v>
      </c>
      <c r="J281" s="6">
        <f>I281/H281*100</f>
        <v>0.35695901677041519</v>
      </c>
    </row>
    <row r="282" spans="1:10" x14ac:dyDescent="0.2">
      <c r="A282" t="s">
        <v>112</v>
      </c>
      <c r="B282" t="s">
        <v>113</v>
      </c>
      <c r="C282">
        <v>27</v>
      </c>
      <c r="D282">
        <v>2</v>
      </c>
      <c r="E282">
        <v>23.42</v>
      </c>
      <c r="F282">
        <v>23.42</v>
      </c>
      <c r="G282">
        <v>0</v>
      </c>
      <c r="H282" s="6"/>
      <c r="I282" s="6"/>
      <c r="J282" s="6"/>
    </row>
    <row r="283" spans="1:10" x14ac:dyDescent="0.2">
      <c r="A283" t="s">
        <v>112</v>
      </c>
      <c r="B283" t="s">
        <v>113</v>
      </c>
      <c r="C283">
        <v>27</v>
      </c>
      <c r="D283">
        <v>3</v>
      </c>
      <c r="E283">
        <v>23.3</v>
      </c>
      <c r="F283">
        <v>23.3</v>
      </c>
      <c r="G283">
        <v>0</v>
      </c>
      <c r="H283" s="6"/>
      <c r="I283" s="6"/>
      <c r="J283" s="6"/>
    </row>
    <row r="284" spans="1:10" x14ac:dyDescent="0.2">
      <c r="H284" s="6"/>
      <c r="I284" s="6"/>
      <c r="J284" s="6"/>
    </row>
    <row r="285" spans="1:10" x14ac:dyDescent="0.2">
      <c r="H285" s="6"/>
      <c r="I285" s="6"/>
      <c r="J285" s="6"/>
    </row>
    <row r="286" spans="1:10" x14ac:dyDescent="0.2">
      <c r="A286" t="s">
        <v>114</v>
      </c>
      <c r="B286">
        <v>28</v>
      </c>
      <c r="C286">
        <v>28</v>
      </c>
      <c r="D286">
        <v>1</v>
      </c>
      <c r="E286">
        <v>2.262</v>
      </c>
      <c r="G286">
        <v>1</v>
      </c>
      <c r="H286" s="6">
        <f>AVERAGE(F286:F290)/B$13</f>
        <v>15.969945355191259</v>
      </c>
      <c r="I286" s="6">
        <f>STDEV(F286:F290)/B$13</f>
        <v>0.47330890593097408</v>
      </c>
      <c r="J286" s="6">
        <f>I286/H286*100</f>
        <v>2.963747811304303</v>
      </c>
    </row>
    <row r="287" spans="1:10" x14ac:dyDescent="0.2">
      <c r="A287" t="s">
        <v>114</v>
      </c>
      <c r="B287">
        <v>28</v>
      </c>
      <c r="C287">
        <v>28</v>
      </c>
      <c r="D287">
        <v>2</v>
      </c>
      <c r="E287">
        <v>2</v>
      </c>
      <c r="F287">
        <v>2</v>
      </c>
      <c r="G287">
        <v>0</v>
      </c>
      <c r="H287" s="6"/>
      <c r="I287" s="6"/>
      <c r="J287" s="6"/>
    </row>
    <row r="288" spans="1:10" x14ac:dyDescent="0.2">
      <c r="A288" t="s">
        <v>114</v>
      </c>
      <c r="B288">
        <v>28</v>
      </c>
      <c r="C288">
        <v>28</v>
      </c>
      <c r="D288">
        <v>3</v>
      </c>
      <c r="E288">
        <v>1.8859999999999999</v>
      </c>
      <c r="F288">
        <v>1.8859999999999999</v>
      </c>
      <c r="G288">
        <v>0</v>
      </c>
      <c r="H288" s="6"/>
      <c r="I288" s="6"/>
      <c r="J288" s="6"/>
    </row>
    <row r="289" spans="1:10" x14ac:dyDescent="0.2">
      <c r="A289" t="s">
        <v>114</v>
      </c>
      <c r="B289">
        <v>28</v>
      </c>
      <c r="C289">
        <v>28</v>
      </c>
      <c r="D289">
        <v>4</v>
      </c>
      <c r="E289">
        <v>1.9590000000000001</v>
      </c>
      <c r="F289">
        <v>1.9590000000000001</v>
      </c>
      <c r="G289">
        <v>0</v>
      </c>
      <c r="H289" s="6"/>
      <c r="I289" s="6"/>
      <c r="J289" s="6"/>
    </row>
    <row r="290" spans="1:10" x14ac:dyDescent="0.2">
      <c r="H290" s="6"/>
      <c r="I290" s="6"/>
      <c r="J290" s="6"/>
    </row>
    <row r="291" spans="1:10" x14ac:dyDescent="0.2">
      <c r="H291" s="6"/>
      <c r="I291" s="6"/>
      <c r="J291" s="6"/>
    </row>
    <row r="292" spans="1:10" x14ac:dyDescent="0.2">
      <c r="A292" t="s">
        <v>115</v>
      </c>
      <c r="B292">
        <v>29</v>
      </c>
      <c r="C292">
        <v>29</v>
      </c>
      <c r="D292">
        <v>1</v>
      </c>
      <c r="E292">
        <v>1.7130000000000001</v>
      </c>
      <c r="F292">
        <v>1.7130000000000001</v>
      </c>
      <c r="G292">
        <v>0</v>
      </c>
      <c r="H292" s="6">
        <f>AVERAGE(F292:F296)/B$13</f>
        <v>14.803278688524591</v>
      </c>
      <c r="I292" s="6">
        <f>STDEV(F292:F296)/B$13</f>
        <v>0.68121609013731632</v>
      </c>
      <c r="J292" s="6">
        <f>I292/H292*100</f>
        <v>4.601791971027275</v>
      </c>
    </row>
    <row r="293" spans="1:10" x14ac:dyDescent="0.2">
      <c r="A293" t="s">
        <v>115</v>
      </c>
      <c r="B293">
        <v>29</v>
      </c>
      <c r="C293">
        <v>29</v>
      </c>
      <c r="D293">
        <v>2</v>
      </c>
      <c r="E293">
        <v>1.873</v>
      </c>
      <c r="F293">
        <v>1.873</v>
      </c>
      <c r="G293">
        <v>0</v>
      </c>
      <c r="H293" s="6"/>
      <c r="I293" s="6"/>
      <c r="J293" s="6"/>
    </row>
    <row r="294" spans="1:10" x14ac:dyDescent="0.2">
      <c r="A294" t="s">
        <v>115</v>
      </c>
      <c r="B294">
        <v>29</v>
      </c>
      <c r="C294">
        <v>29</v>
      </c>
      <c r="D294">
        <v>3</v>
      </c>
      <c r="E294">
        <v>1.8320000000000001</v>
      </c>
      <c r="F294">
        <v>1.8320000000000001</v>
      </c>
      <c r="G294">
        <v>0</v>
      </c>
      <c r="H294" s="6"/>
      <c r="I294" s="6"/>
      <c r="J294" s="6"/>
    </row>
    <row r="295" spans="1:10" x14ac:dyDescent="0.2">
      <c r="H295" s="6"/>
      <c r="I295" s="6"/>
      <c r="J295" s="6"/>
    </row>
    <row r="296" spans="1:10" x14ac:dyDescent="0.2">
      <c r="H296" s="6"/>
      <c r="I296" s="6"/>
      <c r="J296" s="6"/>
    </row>
    <row r="297" spans="1:10" x14ac:dyDescent="0.2">
      <c r="A297" t="s">
        <v>116</v>
      </c>
      <c r="B297">
        <v>30</v>
      </c>
      <c r="C297">
        <v>30</v>
      </c>
      <c r="D297">
        <v>1</v>
      </c>
      <c r="E297">
        <v>6.1639999999999997</v>
      </c>
      <c r="F297">
        <v>6.1639999999999997</v>
      </c>
      <c r="G297">
        <v>0</v>
      </c>
      <c r="H297" s="6">
        <f>AVERAGE(F297:F301)/B$13</f>
        <v>51.439890710382507</v>
      </c>
      <c r="I297" s="6">
        <f>STDEV(F297:F301)/B$13</f>
        <v>0.79505379928696729</v>
      </c>
      <c r="J297" s="6">
        <f>I297/H297*100</f>
        <v>1.5455977614013388</v>
      </c>
    </row>
    <row r="298" spans="1:10" x14ac:dyDescent="0.2">
      <c r="A298" t="s">
        <v>116</v>
      </c>
      <c r="B298">
        <v>30</v>
      </c>
      <c r="C298">
        <v>30</v>
      </c>
      <c r="D298">
        <v>2</v>
      </c>
      <c r="E298">
        <v>6.3239999999999998</v>
      </c>
      <c r="F298">
        <v>6.3239999999999998</v>
      </c>
      <c r="G298">
        <v>0</v>
      </c>
      <c r="H298" s="6"/>
      <c r="I298" s="6"/>
      <c r="J298" s="6"/>
    </row>
    <row r="299" spans="1:10" x14ac:dyDescent="0.2">
      <c r="A299" t="s">
        <v>116</v>
      </c>
      <c r="B299">
        <v>30</v>
      </c>
      <c r="C299">
        <v>30</v>
      </c>
      <c r="D299">
        <v>3</v>
      </c>
      <c r="E299">
        <v>6.3390000000000004</v>
      </c>
      <c r="F299">
        <v>6.3390000000000004</v>
      </c>
      <c r="G299">
        <v>0</v>
      </c>
      <c r="H299" s="6"/>
      <c r="I299" s="6"/>
      <c r="J299" s="6"/>
    </row>
    <row r="300" spans="1:10" x14ac:dyDescent="0.2">
      <c r="H300" s="6"/>
      <c r="I300" s="6"/>
      <c r="J300" s="6"/>
    </row>
    <row r="301" spans="1:10" x14ac:dyDescent="0.2">
      <c r="H301" s="6"/>
      <c r="I301" s="6"/>
      <c r="J301" s="6"/>
    </row>
    <row r="302" spans="1:10" x14ac:dyDescent="0.2">
      <c r="A302" t="s">
        <v>117</v>
      </c>
      <c r="B302">
        <v>31</v>
      </c>
      <c r="C302">
        <v>31</v>
      </c>
      <c r="D302">
        <v>1</v>
      </c>
      <c r="E302">
        <v>7.4180000000000001</v>
      </c>
      <c r="G302">
        <v>1</v>
      </c>
      <c r="H302" s="6">
        <f>AVERAGE(F302:F306)/B$13</f>
        <v>63.63387978142076</v>
      </c>
      <c r="I302" s="6">
        <f>STDEV(F302:F306)/B$13</f>
        <v>0.9544283319512884</v>
      </c>
      <c r="J302" s="6">
        <f>I302/H302*100</f>
        <v>1.4998744933197579</v>
      </c>
    </row>
    <row r="303" spans="1:10" x14ac:dyDescent="0.2">
      <c r="A303" t="s">
        <v>117</v>
      </c>
      <c r="B303">
        <v>31</v>
      </c>
      <c r="C303">
        <v>31</v>
      </c>
      <c r="D303">
        <v>2</v>
      </c>
      <c r="E303">
        <v>7.8150000000000004</v>
      </c>
      <c r="F303">
        <v>7.8150000000000004</v>
      </c>
      <c r="G303">
        <v>0</v>
      </c>
      <c r="H303" s="6"/>
      <c r="I303" s="6"/>
      <c r="J303" s="6"/>
    </row>
    <row r="304" spans="1:10" x14ac:dyDescent="0.2">
      <c r="A304" t="s">
        <v>117</v>
      </c>
      <c r="B304">
        <v>31</v>
      </c>
      <c r="C304">
        <v>31</v>
      </c>
      <c r="D304">
        <v>3</v>
      </c>
      <c r="E304">
        <v>7.8449999999999998</v>
      </c>
      <c r="F304">
        <v>7.8449999999999998</v>
      </c>
      <c r="G304">
        <v>0</v>
      </c>
      <c r="H304" s="6"/>
      <c r="I304" s="6"/>
      <c r="J304" s="6"/>
    </row>
    <row r="305" spans="1:10" x14ac:dyDescent="0.2">
      <c r="A305" t="s">
        <v>117</v>
      </c>
      <c r="B305">
        <v>31</v>
      </c>
      <c r="C305">
        <v>31</v>
      </c>
      <c r="D305">
        <v>4</v>
      </c>
      <c r="E305">
        <v>7.43</v>
      </c>
      <c r="G305">
        <v>1</v>
      </c>
      <c r="H305" s="6"/>
      <c r="I305" s="6"/>
      <c r="J305" s="6"/>
    </row>
    <row r="306" spans="1:10" x14ac:dyDescent="0.2">
      <c r="A306" t="s">
        <v>117</v>
      </c>
      <c r="B306">
        <v>31</v>
      </c>
      <c r="C306">
        <v>31</v>
      </c>
      <c r="D306">
        <v>5</v>
      </c>
      <c r="E306">
        <v>7.63</v>
      </c>
      <c r="F306">
        <v>7.63</v>
      </c>
      <c r="G306">
        <v>0</v>
      </c>
      <c r="H306" s="6"/>
      <c r="I306" s="6"/>
      <c r="J306" s="6"/>
    </row>
    <row r="307" spans="1:10" x14ac:dyDescent="0.2">
      <c r="H307" s="6"/>
      <c r="I307" s="6"/>
      <c r="J307" s="6"/>
    </row>
    <row r="308" spans="1:10" x14ac:dyDescent="0.2">
      <c r="H308" s="6"/>
      <c r="I308" s="6"/>
      <c r="J308" s="6"/>
    </row>
    <row r="309" spans="1:10" x14ac:dyDescent="0.2">
      <c r="A309" t="s">
        <v>118</v>
      </c>
      <c r="B309">
        <v>32</v>
      </c>
      <c r="C309">
        <v>32</v>
      </c>
      <c r="D309">
        <v>1</v>
      </c>
      <c r="E309">
        <v>0.14330000000000001</v>
      </c>
      <c r="F309">
        <v>0.14330000000000001</v>
      </c>
      <c r="G309">
        <v>0</v>
      </c>
      <c r="H309" s="6">
        <f>AVERAGE(F309:F313)/B$13</f>
        <v>1.3237704918032787</v>
      </c>
      <c r="I309" s="6">
        <f>STDEV(F309:F313)/B$13</f>
        <v>0.22450488987802852</v>
      </c>
      <c r="J309" s="6">
        <f>I309/H309*100</f>
        <v>16.959502517101846</v>
      </c>
    </row>
    <row r="310" spans="1:10" x14ac:dyDescent="0.2">
      <c r="A310" t="s">
        <v>118</v>
      </c>
      <c r="B310">
        <v>32</v>
      </c>
      <c r="C310">
        <v>32</v>
      </c>
      <c r="D310">
        <v>2</v>
      </c>
      <c r="E310">
        <v>0.1482</v>
      </c>
      <c r="F310">
        <v>0.1482</v>
      </c>
      <c r="G310">
        <v>0</v>
      </c>
      <c r="H310" s="6"/>
      <c r="I310" s="6"/>
      <c r="J310" s="6"/>
    </row>
    <row r="311" spans="1:10" x14ac:dyDescent="0.2">
      <c r="A311" t="s">
        <v>118</v>
      </c>
      <c r="B311">
        <v>32</v>
      </c>
      <c r="C311">
        <v>32</v>
      </c>
      <c r="D311">
        <v>3</v>
      </c>
      <c r="E311">
        <v>0.193</v>
      </c>
      <c r="F311">
        <v>0.193</v>
      </c>
      <c r="G311">
        <v>0</v>
      </c>
      <c r="H311" s="6"/>
      <c r="I311" s="6"/>
      <c r="J311" s="6"/>
    </row>
    <row r="312" spans="1:10" x14ac:dyDescent="0.2">
      <c r="H312" s="6"/>
      <c r="I312" s="6"/>
      <c r="J312" s="6"/>
    </row>
    <row r="313" spans="1:10" x14ac:dyDescent="0.2">
      <c r="H313" s="6"/>
      <c r="I313" s="6"/>
      <c r="J313" s="6"/>
    </row>
    <row r="314" spans="1:10" x14ac:dyDescent="0.2">
      <c r="A314" t="s">
        <v>96</v>
      </c>
      <c r="B314" t="s">
        <v>31</v>
      </c>
      <c r="C314">
        <v>0</v>
      </c>
      <c r="D314">
        <v>1</v>
      </c>
      <c r="E314">
        <v>0</v>
      </c>
      <c r="F314">
        <v>0</v>
      </c>
      <c r="G314">
        <v>0</v>
      </c>
      <c r="H314" s="6">
        <f>AVERAGE(F314:F318)/B$13</f>
        <v>0.35546448087431692</v>
      </c>
      <c r="I314" s="6">
        <f>STDEV(F314:F318)/B$13</f>
        <v>0.61568254116041243</v>
      </c>
      <c r="J314" s="6">
        <f>I314/H314*100</f>
        <v>173.20508075688775</v>
      </c>
    </row>
    <row r="315" spans="1:10" x14ac:dyDescent="0.2">
      <c r="A315" t="s">
        <v>96</v>
      </c>
      <c r="B315" t="s">
        <v>31</v>
      </c>
      <c r="C315">
        <v>0</v>
      </c>
      <c r="D315">
        <v>2</v>
      </c>
      <c r="E315">
        <v>0</v>
      </c>
      <c r="F315">
        <v>0</v>
      </c>
      <c r="G315">
        <v>0</v>
      </c>
      <c r="H315" s="6"/>
      <c r="I315" s="6"/>
      <c r="J315" s="6"/>
    </row>
    <row r="316" spans="1:10" x14ac:dyDescent="0.2">
      <c r="A316" t="s">
        <v>96</v>
      </c>
      <c r="B316" t="s">
        <v>31</v>
      </c>
      <c r="C316">
        <v>0</v>
      </c>
      <c r="D316">
        <v>3</v>
      </c>
      <c r="E316">
        <v>0.13009999999999999</v>
      </c>
      <c r="F316">
        <v>0.13009999999999999</v>
      </c>
      <c r="G316">
        <v>0</v>
      </c>
      <c r="H316" s="6"/>
      <c r="I316" s="6"/>
      <c r="J316" s="6"/>
    </row>
    <row r="317" spans="1:10" x14ac:dyDescent="0.2">
      <c r="H317" s="6"/>
      <c r="I317" s="6"/>
      <c r="J317" s="6"/>
    </row>
    <row r="318" spans="1:10" x14ac:dyDescent="0.2">
      <c r="H318" s="6"/>
      <c r="I318" s="6"/>
      <c r="J318" s="6"/>
    </row>
    <row r="319" spans="1:10" x14ac:dyDescent="0.2">
      <c r="A319" t="s">
        <v>96</v>
      </c>
      <c r="B319" t="s">
        <v>31</v>
      </c>
      <c r="C319">
        <v>0</v>
      </c>
      <c r="D319">
        <v>1</v>
      </c>
      <c r="E319">
        <v>0</v>
      </c>
      <c r="F319">
        <v>0</v>
      </c>
      <c r="G319">
        <v>0</v>
      </c>
      <c r="H319" s="6">
        <f>AVERAGE(F319:F323)/B$13</f>
        <v>0</v>
      </c>
      <c r="I319" s="6">
        <f>STDEV(F319:F323)/B$13</f>
        <v>0</v>
      </c>
      <c r="J319" s="6" t="e">
        <f>I319/H319*100</f>
        <v>#DIV/0!</v>
      </c>
    </row>
    <row r="320" spans="1:10" x14ac:dyDescent="0.2">
      <c r="A320" t="s">
        <v>96</v>
      </c>
      <c r="B320" t="s">
        <v>31</v>
      </c>
      <c r="C320">
        <v>0</v>
      </c>
      <c r="D320">
        <v>2</v>
      </c>
      <c r="E320">
        <v>0.19209999999999999</v>
      </c>
      <c r="G320">
        <v>1</v>
      </c>
      <c r="H320" s="6"/>
      <c r="I320" s="6"/>
      <c r="J320" s="6"/>
    </row>
    <row r="321" spans="1:10" x14ac:dyDescent="0.2">
      <c r="A321" t="s">
        <v>96</v>
      </c>
      <c r="B321" t="s">
        <v>31</v>
      </c>
      <c r="C321">
        <v>0</v>
      </c>
      <c r="D321">
        <v>3</v>
      </c>
      <c r="E321">
        <v>0</v>
      </c>
      <c r="F321">
        <v>0</v>
      </c>
      <c r="G321">
        <v>0</v>
      </c>
      <c r="H321" s="6"/>
      <c r="I321" s="6"/>
      <c r="J321" s="6"/>
    </row>
    <row r="322" spans="1:10" x14ac:dyDescent="0.2">
      <c r="A322" t="s">
        <v>96</v>
      </c>
      <c r="B322" t="s">
        <v>31</v>
      </c>
      <c r="C322">
        <v>0</v>
      </c>
      <c r="D322">
        <v>4</v>
      </c>
      <c r="E322">
        <v>0.23569999999999999</v>
      </c>
      <c r="G322">
        <v>1</v>
      </c>
      <c r="H322" s="6"/>
      <c r="I322" s="6"/>
      <c r="J322" s="6"/>
    </row>
    <row r="323" spans="1:10" x14ac:dyDescent="0.2">
      <c r="A323" t="s">
        <v>96</v>
      </c>
      <c r="B323" t="s">
        <v>31</v>
      </c>
      <c r="C323">
        <v>0</v>
      </c>
      <c r="D323">
        <v>5</v>
      </c>
      <c r="E323">
        <v>0</v>
      </c>
      <c r="F323">
        <v>0</v>
      </c>
      <c r="G323">
        <v>0</v>
      </c>
      <c r="H323" s="6"/>
      <c r="I323" s="6"/>
      <c r="J323" s="6"/>
    </row>
    <row r="324" spans="1:10" x14ac:dyDescent="0.2">
      <c r="H324" s="6"/>
      <c r="I324" s="6"/>
      <c r="J324" s="6"/>
    </row>
    <row r="325" spans="1:10" x14ac:dyDescent="0.2">
      <c r="H325" s="6"/>
      <c r="I325" s="6"/>
      <c r="J325" s="6"/>
    </row>
    <row r="326" spans="1:10" x14ac:dyDescent="0.2">
      <c r="A326" t="s">
        <v>119</v>
      </c>
      <c r="B326" t="s">
        <v>49</v>
      </c>
      <c r="C326">
        <v>66</v>
      </c>
      <c r="D326">
        <v>1</v>
      </c>
      <c r="E326">
        <v>8.8049999999999997</v>
      </c>
      <c r="F326">
        <v>8.8049999999999997</v>
      </c>
      <c r="G326">
        <v>0</v>
      </c>
      <c r="H326" s="6">
        <f>AVERAGE(F326:F330)/B$13</f>
        <v>72.114754098360663</v>
      </c>
      <c r="I326" s="6">
        <f>STDEV(F326:F330)/B$13</f>
        <v>0.44947638920836674</v>
      </c>
      <c r="J326" s="6">
        <f>I326/H326*100</f>
        <v>0.62327937580610071</v>
      </c>
    </row>
    <row r="327" spans="1:10" x14ac:dyDescent="0.2">
      <c r="A327" t="s">
        <v>119</v>
      </c>
      <c r="B327" t="s">
        <v>49</v>
      </c>
      <c r="C327">
        <v>66</v>
      </c>
      <c r="D327">
        <v>2</v>
      </c>
      <c r="E327">
        <v>9.2729999999999997</v>
      </c>
      <c r="G327">
        <v>1</v>
      </c>
      <c r="H327" s="6"/>
      <c r="I327" s="6"/>
      <c r="J327" s="6"/>
    </row>
    <row r="328" spans="1:10" x14ac:dyDescent="0.2">
      <c r="A328" t="s">
        <v>119</v>
      </c>
      <c r="B328" t="s">
        <v>49</v>
      </c>
      <c r="C328">
        <v>66</v>
      </c>
      <c r="D328">
        <v>3</v>
      </c>
      <c r="E328">
        <v>8.74</v>
      </c>
      <c r="F328">
        <v>8.74</v>
      </c>
      <c r="G328">
        <v>0</v>
      </c>
      <c r="H328" s="6"/>
      <c r="I328" s="6"/>
      <c r="J328" s="6"/>
    </row>
    <row r="329" spans="1:10" x14ac:dyDescent="0.2">
      <c r="A329" t="s">
        <v>119</v>
      </c>
      <c r="B329" t="s">
        <v>49</v>
      </c>
      <c r="C329">
        <v>66</v>
      </c>
      <c r="D329">
        <v>4</v>
      </c>
      <c r="E329">
        <v>8.8490000000000002</v>
      </c>
      <c r="F329">
        <v>8.8490000000000002</v>
      </c>
      <c r="G329">
        <v>0</v>
      </c>
      <c r="H329" s="6"/>
      <c r="I329" s="6"/>
      <c r="J329" s="6"/>
    </row>
    <row r="330" spans="1:10" x14ac:dyDescent="0.2">
      <c r="H330" s="6"/>
      <c r="I330" s="6"/>
      <c r="J330" s="6"/>
    </row>
    <row r="331" spans="1:10" x14ac:dyDescent="0.2">
      <c r="H331" s="6"/>
      <c r="I331" s="6"/>
      <c r="J331" s="6"/>
    </row>
    <row r="332" spans="1:10" x14ac:dyDescent="0.2">
      <c r="A332" t="s">
        <v>120</v>
      </c>
      <c r="B332" t="s">
        <v>51</v>
      </c>
      <c r="C332">
        <v>67</v>
      </c>
      <c r="D332">
        <v>1</v>
      </c>
      <c r="E332">
        <v>6.3109999999999999</v>
      </c>
      <c r="G332">
        <v>1</v>
      </c>
      <c r="H332" s="6">
        <f>AVERAGE(F332:F336)/B$13</f>
        <v>53.781420765027327</v>
      </c>
      <c r="I332" s="6">
        <f>STDEV(F332:F336)/B$13</f>
        <v>0.35562184913045908</v>
      </c>
      <c r="J332" s="6">
        <f>I332/H332*100</f>
        <v>0.66123550488593785</v>
      </c>
    </row>
    <row r="333" spans="1:10" x14ac:dyDescent="0.2">
      <c r="A333" t="s">
        <v>120</v>
      </c>
      <c r="B333" t="s">
        <v>51</v>
      </c>
      <c r="C333">
        <v>67</v>
      </c>
      <c r="D333">
        <v>2</v>
      </c>
      <c r="E333">
        <v>6.601</v>
      </c>
      <c r="F333">
        <v>6.601</v>
      </c>
      <c r="G333">
        <v>0</v>
      </c>
      <c r="H333" s="6"/>
      <c r="I333" s="6"/>
      <c r="J333" s="6"/>
    </row>
    <row r="334" spans="1:10" x14ac:dyDescent="0.2">
      <c r="A334" t="s">
        <v>120</v>
      </c>
      <c r="B334" t="s">
        <v>51</v>
      </c>
      <c r="C334">
        <v>67</v>
      </c>
      <c r="D334">
        <v>3</v>
      </c>
      <c r="E334">
        <v>6.5679999999999996</v>
      </c>
      <c r="F334">
        <v>6.5679999999999996</v>
      </c>
      <c r="G334">
        <v>0</v>
      </c>
      <c r="H334" s="6"/>
      <c r="I334" s="6"/>
      <c r="J334" s="6"/>
    </row>
    <row r="335" spans="1:10" x14ac:dyDescent="0.2">
      <c r="A335" t="s">
        <v>120</v>
      </c>
      <c r="B335" t="s">
        <v>51</v>
      </c>
      <c r="C335">
        <v>67</v>
      </c>
      <c r="D335">
        <v>4</v>
      </c>
      <c r="E335">
        <v>6.5149999999999997</v>
      </c>
      <c r="F335">
        <v>6.5149999999999997</v>
      </c>
      <c r="G335">
        <v>0</v>
      </c>
      <c r="H335" s="6"/>
      <c r="I335" s="6"/>
      <c r="J335" s="6"/>
    </row>
    <row r="336" spans="1:10" x14ac:dyDescent="0.2">
      <c r="H336" s="6"/>
      <c r="I336" s="6"/>
      <c r="J336" s="6"/>
    </row>
    <row r="337" spans="1:10" x14ac:dyDescent="0.2">
      <c r="H337" s="6"/>
      <c r="I337" s="6"/>
      <c r="J337" s="6"/>
    </row>
    <row r="338" spans="1:10" x14ac:dyDescent="0.2">
      <c r="A338" t="s">
        <v>121</v>
      </c>
      <c r="B338" t="s">
        <v>53</v>
      </c>
      <c r="C338">
        <v>68</v>
      </c>
      <c r="D338">
        <v>1</v>
      </c>
      <c r="E338">
        <v>4.2160000000000002</v>
      </c>
      <c r="G338">
        <v>1</v>
      </c>
      <c r="H338" s="6">
        <f>AVERAGE(F338:F342)/B$13</f>
        <v>36.442622950819676</v>
      </c>
      <c r="I338" s="6">
        <f>STDEV(F338:F342)/B$13</f>
        <v>0.10655737704918232</v>
      </c>
      <c r="J338" s="6">
        <f>I338/H338*100</f>
        <v>0.29239766081871887</v>
      </c>
    </row>
    <row r="339" spans="1:10" x14ac:dyDescent="0.2">
      <c r="A339" t="s">
        <v>121</v>
      </c>
      <c r="B339" t="s">
        <v>53</v>
      </c>
      <c r="C339">
        <v>68</v>
      </c>
      <c r="D339">
        <v>2</v>
      </c>
      <c r="E339">
        <v>4.4379999999999997</v>
      </c>
      <c r="F339">
        <v>4.4379999999999997</v>
      </c>
      <c r="G339">
        <v>0</v>
      </c>
      <c r="H339" s="6"/>
      <c r="I339" s="6"/>
      <c r="J339" s="6"/>
    </row>
    <row r="340" spans="1:10" x14ac:dyDescent="0.2">
      <c r="A340" t="s">
        <v>121</v>
      </c>
      <c r="B340" t="s">
        <v>53</v>
      </c>
      <c r="C340">
        <v>68</v>
      </c>
      <c r="D340">
        <v>3</v>
      </c>
      <c r="E340">
        <v>4.6840000000000002</v>
      </c>
      <c r="G340">
        <v>1</v>
      </c>
      <c r="H340" s="6"/>
      <c r="I340" s="6"/>
      <c r="J340" s="6"/>
    </row>
    <row r="341" spans="1:10" x14ac:dyDescent="0.2">
      <c r="A341" t="s">
        <v>121</v>
      </c>
      <c r="B341" t="s">
        <v>53</v>
      </c>
      <c r="C341">
        <v>68</v>
      </c>
      <c r="D341">
        <v>4</v>
      </c>
      <c r="E341">
        <v>4.4610000000000003</v>
      </c>
      <c r="F341">
        <v>4.4610000000000003</v>
      </c>
      <c r="G341">
        <v>0</v>
      </c>
      <c r="H341" s="6"/>
      <c r="I341" s="6"/>
      <c r="J341" s="6"/>
    </row>
    <row r="342" spans="1:10" x14ac:dyDescent="0.2">
      <c r="A342" t="s">
        <v>121</v>
      </c>
      <c r="B342" t="s">
        <v>53</v>
      </c>
      <c r="C342">
        <v>68</v>
      </c>
      <c r="D342">
        <v>5</v>
      </c>
      <c r="E342">
        <v>4.4390000000000001</v>
      </c>
      <c r="F342">
        <v>4.4390000000000001</v>
      </c>
      <c r="G342">
        <v>0</v>
      </c>
      <c r="H342" s="6"/>
      <c r="I342" s="6"/>
      <c r="J342" s="6"/>
    </row>
    <row r="343" spans="1:10" x14ac:dyDescent="0.2">
      <c r="H343" s="6"/>
      <c r="I343" s="6"/>
      <c r="J343" s="6"/>
    </row>
    <row r="344" spans="1:10" x14ac:dyDescent="0.2">
      <c r="H344" s="6"/>
      <c r="I344" s="6"/>
      <c r="J344" s="6"/>
    </row>
    <row r="345" spans="1:10" x14ac:dyDescent="0.2">
      <c r="A345" t="s">
        <v>122</v>
      </c>
      <c r="B345" t="s">
        <v>31</v>
      </c>
      <c r="C345">
        <v>0</v>
      </c>
      <c r="D345">
        <v>1</v>
      </c>
      <c r="E345">
        <v>0</v>
      </c>
      <c r="F345">
        <v>0</v>
      </c>
      <c r="G345">
        <v>0</v>
      </c>
      <c r="H345" s="6">
        <f>AVERAGE(F345:F349)/B$13</f>
        <v>0.42540983606557381</v>
      </c>
      <c r="I345" s="6">
        <f>STDEV(F345:F349)/B$13</f>
        <v>0.73683145010512086</v>
      </c>
      <c r="J345" s="6">
        <f>I345/H345*100</f>
        <v>173.20508075688775</v>
      </c>
    </row>
    <row r="346" spans="1:10" x14ac:dyDescent="0.2">
      <c r="A346" t="s">
        <v>122</v>
      </c>
      <c r="B346" t="s">
        <v>31</v>
      </c>
      <c r="C346">
        <v>0</v>
      </c>
      <c r="D346">
        <v>2</v>
      </c>
      <c r="E346">
        <v>0.15570000000000001</v>
      </c>
      <c r="F346">
        <v>0.15570000000000001</v>
      </c>
      <c r="G346">
        <v>0</v>
      </c>
      <c r="H346" s="6"/>
      <c r="I346" s="6"/>
      <c r="J346" s="6"/>
    </row>
    <row r="347" spans="1:10" x14ac:dyDescent="0.2">
      <c r="A347" t="s">
        <v>122</v>
      </c>
      <c r="B347" t="s">
        <v>31</v>
      </c>
      <c r="C347">
        <v>0</v>
      </c>
      <c r="D347">
        <v>3</v>
      </c>
      <c r="E347">
        <v>0.28560000000000002</v>
      </c>
      <c r="G347">
        <v>1</v>
      </c>
      <c r="H347" s="6"/>
      <c r="I347" s="6"/>
      <c r="J347" s="6"/>
    </row>
    <row r="348" spans="1:10" x14ac:dyDescent="0.2">
      <c r="A348" t="s">
        <v>122</v>
      </c>
      <c r="B348" t="s">
        <v>31</v>
      </c>
      <c r="C348">
        <v>0</v>
      </c>
      <c r="D348">
        <v>4</v>
      </c>
      <c r="E348">
        <v>0</v>
      </c>
      <c r="F348">
        <v>0</v>
      </c>
      <c r="G348">
        <v>0</v>
      </c>
      <c r="H348" s="6"/>
      <c r="I348" s="6"/>
      <c r="J348" s="6"/>
    </row>
    <row r="349" spans="1:10" x14ac:dyDescent="0.2">
      <c r="H349" s="6"/>
      <c r="I349" s="6"/>
      <c r="J349" s="6"/>
    </row>
    <row r="350" spans="1:10" x14ac:dyDescent="0.2">
      <c r="H350" s="6"/>
      <c r="I350" s="6"/>
      <c r="J350" s="6"/>
    </row>
    <row r="351" spans="1:10" x14ac:dyDescent="0.2">
      <c r="A351" t="s">
        <v>122</v>
      </c>
      <c r="B351" t="s">
        <v>31</v>
      </c>
      <c r="C351">
        <v>0</v>
      </c>
      <c r="D351">
        <v>1</v>
      </c>
      <c r="E351">
        <v>0</v>
      </c>
      <c r="F351">
        <v>0</v>
      </c>
      <c r="G351">
        <v>0</v>
      </c>
      <c r="H351" s="6">
        <f>AVERAGE(F351:F355)/B$13</f>
        <v>0</v>
      </c>
      <c r="I351" s="6">
        <f>STDEV(F351:F355)/B$13</f>
        <v>0</v>
      </c>
      <c r="J351" s="6" t="e">
        <f>I351/H351*100</f>
        <v>#DIV/0!</v>
      </c>
    </row>
    <row r="352" spans="1:10" x14ac:dyDescent="0.2">
      <c r="A352" t="s">
        <v>122</v>
      </c>
      <c r="B352" t="s">
        <v>31</v>
      </c>
      <c r="C352">
        <v>0</v>
      </c>
      <c r="D352">
        <v>2</v>
      </c>
      <c r="E352">
        <v>0</v>
      </c>
      <c r="F352">
        <v>0</v>
      </c>
      <c r="G352">
        <v>0</v>
      </c>
      <c r="H352" s="6"/>
      <c r="I352" s="6"/>
      <c r="J352" s="6"/>
    </row>
    <row r="353" spans="1:10" x14ac:dyDescent="0.2">
      <c r="A353" t="s">
        <v>122</v>
      </c>
      <c r="B353" t="s">
        <v>31</v>
      </c>
      <c r="C353">
        <v>0</v>
      </c>
      <c r="D353">
        <v>3</v>
      </c>
      <c r="E353">
        <v>0</v>
      </c>
      <c r="F353">
        <v>0</v>
      </c>
      <c r="G353">
        <v>0</v>
      </c>
      <c r="H353" s="6"/>
      <c r="I353" s="6"/>
      <c r="J353" s="6"/>
    </row>
    <row r="354" spans="1:10" x14ac:dyDescent="0.2">
      <c r="H354" s="6"/>
      <c r="I354" s="6"/>
      <c r="J354" s="6"/>
    </row>
    <row r="355" spans="1:10" x14ac:dyDescent="0.2">
      <c r="H355" s="6"/>
      <c r="I355" s="6"/>
      <c r="J355" s="6"/>
    </row>
    <row r="356" spans="1:10" x14ac:dyDescent="0.2">
      <c r="H356" s="6"/>
      <c r="I356" s="6"/>
      <c r="J356" s="6"/>
    </row>
    <row r="357" spans="1:10" x14ac:dyDescent="0.2">
      <c r="H357" s="6"/>
      <c r="I357" s="6"/>
      <c r="J357" s="6"/>
    </row>
    <row r="358" spans="1:10" x14ac:dyDescent="0.2">
      <c r="H358" s="6"/>
      <c r="I358" s="6"/>
      <c r="J358" s="6"/>
    </row>
    <row r="359" spans="1:10" x14ac:dyDescent="0.2">
      <c r="H359" s="6"/>
      <c r="I359" s="6"/>
      <c r="J359" s="6"/>
    </row>
    <row r="360" spans="1:10" x14ac:dyDescent="0.2">
      <c r="H360" s="6"/>
      <c r="I360" s="6"/>
      <c r="J360" s="6"/>
    </row>
    <row r="361" spans="1:10" x14ac:dyDescent="0.2">
      <c r="H361" s="6"/>
      <c r="I361" s="6"/>
      <c r="J361" s="6"/>
    </row>
    <row r="362" spans="1:10" x14ac:dyDescent="0.2">
      <c r="H362" s="6"/>
      <c r="I362" s="6"/>
      <c r="J362" s="6"/>
    </row>
    <row r="363" spans="1:10" x14ac:dyDescent="0.2">
      <c r="H363" s="6"/>
      <c r="I363" s="6"/>
      <c r="J363" s="6"/>
    </row>
    <row r="364" spans="1:10" x14ac:dyDescent="0.2">
      <c r="H364" s="6"/>
      <c r="I364" s="6"/>
      <c r="J364" s="6"/>
    </row>
    <row r="365" spans="1:10" x14ac:dyDescent="0.2">
      <c r="H365" s="6"/>
      <c r="I365" s="6"/>
      <c r="J365" s="6"/>
    </row>
    <row r="366" spans="1:10" x14ac:dyDescent="0.2">
      <c r="H366" s="6"/>
      <c r="I366" s="6"/>
      <c r="J366" s="6"/>
    </row>
    <row r="367" spans="1:10" x14ac:dyDescent="0.2">
      <c r="H367" s="6"/>
      <c r="I367" s="6"/>
      <c r="J367" s="6"/>
    </row>
    <row r="368" spans="1:10" x14ac:dyDescent="0.2">
      <c r="H368" s="6"/>
      <c r="I368" s="6"/>
      <c r="J368" s="6"/>
    </row>
    <row r="369" spans="8:10" x14ac:dyDescent="0.2">
      <c r="H369" s="6"/>
      <c r="I369" s="6"/>
      <c r="J369" s="6"/>
    </row>
    <row r="370" spans="8:10" x14ac:dyDescent="0.2">
      <c r="H370" s="6"/>
      <c r="I370" s="6"/>
      <c r="J370" s="6"/>
    </row>
    <row r="371" spans="8:10" x14ac:dyDescent="0.2">
      <c r="H371" s="6"/>
      <c r="I371" s="6"/>
      <c r="J371" s="6"/>
    </row>
    <row r="372" spans="8:10" x14ac:dyDescent="0.2">
      <c r="H372" s="6"/>
      <c r="I372" s="6"/>
      <c r="J372" s="6"/>
    </row>
    <row r="373" spans="8:10" x14ac:dyDescent="0.2">
      <c r="H373" s="6"/>
      <c r="I373" s="6"/>
      <c r="J373" s="6"/>
    </row>
    <row r="374" spans="8:10" x14ac:dyDescent="0.2">
      <c r="H374" s="6"/>
      <c r="I374" s="6"/>
      <c r="J374" s="6"/>
    </row>
    <row r="375" spans="8:10" x14ac:dyDescent="0.2">
      <c r="H375" s="6"/>
      <c r="I375" s="6"/>
      <c r="J375" s="6"/>
    </row>
    <row r="376" spans="8:10" x14ac:dyDescent="0.2">
      <c r="H376" s="6"/>
      <c r="I376" s="6"/>
      <c r="J376" s="6"/>
    </row>
    <row r="377" spans="8:10" x14ac:dyDescent="0.2">
      <c r="H377" s="6"/>
      <c r="I377" s="6"/>
      <c r="J377" s="6"/>
    </row>
    <row r="378" spans="8:10" x14ac:dyDescent="0.2">
      <c r="H378" s="6"/>
      <c r="I378" s="6"/>
      <c r="J378" s="6"/>
    </row>
    <row r="379" spans="8:10" x14ac:dyDescent="0.2">
      <c r="H379" s="6"/>
      <c r="I379" s="6"/>
      <c r="J379" s="6"/>
    </row>
    <row r="380" spans="8:10" x14ac:dyDescent="0.2">
      <c r="H380" s="6"/>
      <c r="I380" s="6"/>
      <c r="J380" s="6"/>
    </row>
    <row r="381" spans="8:10" x14ac:dyDescent="0.2">
      <c r="H381" s="6"/>
      <c r="I381" s="6"/>
      <c r="J381" s="6"/>
    </row>
    <row r="382" spans="8:10" x14ac:dyDescent="0.2">
      <c r="H382" s="6"/>
      <c r="I382" s="6"/>
      <c r="J382" s="6"/>
    </row>
    <row r="383" spans="8:10" x14ac:dyDescent="0.2">
      <c r="H383" s="6"/>
      <c r="I383" s="6"/>
      <c r="J383" s="6"/>
    </row>
    <row r="384" spans="8:10" x14ac:dyDescent="0.2">
      <c r="H384" s="6"/>
      <c r="I384" s="6"/>
      <c r="J384" s="6"/>
    </row>
    <row r="385" spans="8:10" x14ac:dyDescent="0.2">
      <c r="H385" s="6"/>
      <c r="I385" s="6"/>
      <c r="J385" s="6"/>
    </row>
    <row r="386" spans="8:10" x14ac:dyDescent="0.2">
      <c r="H386" s="6"/>
      <c r="I386" s="6"/>
      <c r="J386" s="6"/>
    </row>
    <row r="387" spans="8:10" x14ac:dyDescent="0.2">
      <c r="H387" s="6"/>
      <c r="I387" s="6"/>
      <c r="J387" s="6"/>
    </row>
    <row r="388" spans="8:10" x14ac:dyDescent="0.2">
      <c r="H388" s="6"/>
      <c r="I388" s="6"/>
      <c r="J388" s="6"/>
    </row>
    <row r="389" spans="8:10" x14ac:dyDescent="0.2">
      <c r="H389" s="6"/>
      <c r="I389" s="6"/>
      <c r="J389" s="6"/>
    </row>
    <row r="390" spans="8:10" x14ac:dyDescent="0.2">
      <c r="H390" s="6"/>
      <c r="I390" s="6"/>
      <c r="J390" s="6"/>
    </row>
    <row r="391" spans="8:10" x14ac:dyDescent="0.2">
      <c r="H391" s="6"/>
      <c r="I391" s="6"/>
      <c r="J391" s="6"/>
    </row>
    <row r="392" spans="8:10" x14ac:dyDescent="0.2">
      <c r="H392" s="6"/>
      <c r="I392" s="6"/>
      <c r="J392" s="6"/>
    </row>
    <row r="393" spans="8:10" x14ac:dyDescent="0.2">
      <c r="H393" s="6"/>
      <c r="I393" s="6"/>
      <c r="J393" s="6"/>
    </row>
    <row r="394" spans="8:10" x14ac:dyDescent="0.2">
      <c r="H394" s="6"/>
      <c r="I394" s="6"/>
      <c r="J394" s="6"/>
    </row>
    <row r="395" spans="8:10" x14ac:dyDescent="0.2">
      <c r="H395" s="6"/>
      <c r="I395" s="6"/>
      <c r="J395" s="6"/>
    </row>
    <row r="396" spans="8:10" x14ac:dyDescent="0.2">
      <c r="H396" s="6"/>
      <c r="I396" s="6"/>
      <c r="J396" s="6"/>
    </row>
    <row r="397" spans="8:10" x14ac:dyDescent="0.2">
      <c r="H397" s="6"/>
      <c r="I397" s="6"/>
      <c r="J397" s="6"/>
    </row>
    <row r="398" spans="8:10" x14ac:dyDescent="0.2">
      <c r="H398" s="6"/>
      <c r="I398" s="6"/>
      <c r="J398" s="6"/>
    </row>
    <row r="399" spans="8:10" x14ac:dyDescent="0.2">
      <c r="H399" s="6"/>
      <c r="I399" s="6"/>
      <c r="J399" s="6"/>
    </row>
    <row r="400" spans="8:10" x14ac:dyDescent="0.2">
      <c r="H400" s="6"/>
      <c r="I400" s="6"/>
      <c r="J400" s="6"/>
    </row>
    <row r="401" spans="8:10" x14ac:dyDescent="0.2">
      <c r="H401" s="6"/>
      <c r="I401" s="6"/>
      <c r="J401" s="6"/>
    </row>
    <row r="402" spans="8:10" x14ac:dyDescent="0.2">
      <c r="H402" s="6"/>
      <c r="I402" s="6"/>
      <c r="J402" s="6"/>
    </row>
    <row r="403" spans="8:10" x14ac:dyDescent="0.2">
      <c r="H403" s="6"/>
      <c r="I403" s="6"/>
      <c r="J403" s="6"/>
    </row>
    <row r="404" spans="8:10" x14ac:dyDescent="0.2">
      <c r="H404" s="6"/>
      <c r="I404" s="6"/>
      <c r="J404" s="6"/>
    </row>
    <row r="405" spans="8:10" x14ac:dyDescent="0.2">
      <c r="H405" s="6"/>
      <c r="I405" s="6"/>
      <c r="J405" s="6"/>
    </row>
    <row r="406" spans="8:10" x14ac:dyDescent="0.2">
      <c r="H406" s="6"/>
      <c r="I406" s="6"/>
      <c r="J406" s="6"/>
    </row>
    <row r="407" spans="8:10" x14ac:dyDescent="0.2">
      <c r="H407" s="6"/>
      <c r="I407" s="6"/>
      <c r="J407" s="6"/>
    </row>
    <row r="408" spans="8:10" x14ac:dyDescent="0.2">
      <c r="H408" s="6"/>
      <c r="I408" s="6"/>
      <c r="J408" s="6"/>
    </row>
    <row r="409" spans="8:10" x14ac:dyDescent="0.2">
      <c r="H409" s="6"/>
      <c r="I409" s="6"/>
      <c r="J409" s="6"/>
    </row>
    <row r="410" spans="8:10" x14ac:dyDescent="0.2">
      <c r="H410" s="6"/>
      <c r="I410" s="6"/>
      <c r="J410" s="6"/>
    </row>
    <row r="411" spans="8:10" x14ac:dyDescent="0.2">
      <c r="H411" s="6"/>
      <c r="I411" s="6"/>
      <c r="J411" s="6"/>
    </row>
    <row r="412" spans="8:10" x14ac:dyDescent="0.2">
      <c r="H412" s="6"/>
      <c r="I412" s="6"/>
      <c r="J412" s="6"/>
    </row>
    <row r="413" spans="8:10" x14ac:dyDescent="0.2">
      <c r="H413" s="6"/>
      <c r="I413" s="6"/>
      <c r="J413" s="6"/>
    </row>
    <row r="414" spans="8:10" x14ac:dyDescent="0.2">
      <c r="H414" s="6"/>
      <c r="I414" s="6"/>
      <c r="J414" s="6"/>
    </row>
    <row r="415" spans="8:10" x14ac:dyDescent="0.2">
      <c r="H415" s="6"/>
      <c r="I415" s="6"/>
      <c r="J415" s="6"/>
    </row>
    <row r="416" spans="8:10" x14ac:dyDescent="0.2">
      <c r="H416" s="6"/>
      <c r="I416" s="6"/>
      <c r="J416" s="6"/>
    </row>
    <row r="417" spans="8:10" x14ac:dyDescent="0.2">
      <c r="H417" s="6"/>
      <c r="I417" s="6"/>
      <c r="J417" s="6"/>
    </row>
    <row r="418" spans="8:10" x14ac:dyDescent="0.2">
      <c r="H418" s="6"/>
      <c r="I418" s="6"/>
      <c r="J418" s="6"/>
    </row>
    <row r="419" spans="8:10" x14ac:dyDescent="0.2">
      <c r="H419" s="6"/>
      <c r="I419" s="6"/>
      <c r="J419" s="6"/>
    </row>
    <row r="420" spans="8:10" x14ac:dyDescent="0.2">
      <c r="H420" s="6"/>
      <c r="I420" s="6"/>
      <c r="J420" s="6"/>
    </row>
    <row r="421" spans="8:10" x14ac:dyDescent="0.2">
      <c r="H421" s="6"/>
      <c r="I421" s="6"/>
      <c r="J421" s="6"/>
    </row>
    <row r="422" spans="8:10" x14ac:dyDescent="0.2">
      <c r="H422" s="6"/>
      <c r="I422" s="6"/>
      <c r="J422" s="6"/>
    </row>
    <row r="423" spans="8:10" x14ac:dyDescent="0.2">
      <c r="H423" s="6"/>
      <c r="I423" s="6"/>
      <c r="J423" s="6"/>
    </row>
    <row r="424" spans="8:10" x14ac:dyDescent="0.2">
      <c r="H424" s="6"/>
      <c r="I424" s="6"/>
      <c r="J424" s="6"/>
    </row>
    <row r="425" spans="8:10" x14ac:dyDescent="0.2">
      <c r="H425" s="6"/>
      <c r="I425" s="6"/>
      <c r="J425" s="6"/>
    </row>
    <row r="426" spans="8:10" x14ac:dyDescent="0.2">
      <c r="H426" s="6"/>
      <c r="I426" s="6"/>
      <c r="J426" s="6"/>
    </row>
    <row r="427" spans="8:10" x14ac:dyDescent="0.2">
      <c r="H427" s="6"/>
      <c r="I427" s="6"/>
      <c r="J427" s="6"/>
    </row>
    <row r="428" spans="8:10" x14ac:dyDescent="0.2">
      <c r="H428" s="6"/>
      <c r="I428" s="6"/>
      <c r="J428" s="6"/>
    </row>
    <row r="429" spans="8:10" x14ac:dyDescent="0.2">
      <c r="H429" s="6"/>
      <c r="I429" s="6"/>
      <c r="J429" s="6"/>
    </row>
    <row r="430" spans="8:10" x14ac:dyDescent="0.2">
      <c r="H430" s="6"/>
      <c r="I430" s="6"/>
      <c r="J430" s="6"/>
    </row>
    <row r="431" spans="8:10" x14ac:dyDescent="0.2">
      <c r="H431" s="6"/>
      <c r="I431" s="6"/>
      <c r="J431" s="6"/>
    </row>
    <row r="432" spans="8:10" x14ac:dyDescent="0.2">
      <c r="H432" s="6"/>
      <c r="I432" s="6"/>
      <c r="J432" s="6"/>
    </row>
    <row r="433" spans="8:10" x14ac:dyDescent="0.2">
      <c r="H433" s="6"/>
      <c r="I433" s="6"/>
      <c r="J433" s="6"/>
    </row>
    <row r="434" spans="8:10" x14ac:dyDescent="0.2">
      <c r="H434" s="6"/>
      <c r="I434" s="6"/>
      <c r="J434" s="6"/>
    </row>
    <row r="435" spans="8:10" x14ac:dyDescent="0.2">
      <c r="H435" s="6"/>
      <c r="I435" s="6"/>
      <c r="J435" s="6"/>
    </row>
    <row r="436" spans="8:10" x14ac:dyDescent="0.2">
      <c r="H436" s="6"/>
      <c r="I436" s="6"/>
      <c r="J436" s="6"/>
    </row>
    <row r="437" spans="8:10" x14ac:dyDescent="0.2">
      <c r="H437" s="6"/>
      <c r="I437" s="6"/>
      <c r="J437" s="6"/>
    </row>
    <row r="438" spans="8:10" x14ac:dyDescent="0.2">
      <c r="H438" s="6"/>
      <c r="I438" s="6"/>
      <c r="J438" s="6"/>
    </row>
    <row r="439" spans="8:10" x14ac:dyDescent="0.2">
      <c r="H439" s="6"/>
      <c r="I439" s="6"/>
      <c r="J439" s="6"/>
    </row>
    <row r="440" spans="8:10" x14ac:dyDescent="0.2">
      <c r="H440" s="6"/>
      <c r="I440" s="6"/>
      <c r="J440" s="6"/>
    </row>
    <row r="441" spans="8:10" x14ac:dyDescent="0.2">
      <c r="H441" s="6"/>
      <c r="I441" s="6"/>
      <c r="J441" s="6"/>
    </row>
    <row r="442" spans="8:10" x14ac:dyDescent="0.2">
      <c r="H442" s="6"/>
      <c r="I442" s="6"/>
      <c r="J442" s="6"/>
    </row>
    <row r="443" spans="8:10" x14ac:dyDescent="0.2">
      <c r="H443" s="6"/>
      <c r="I443" s="6"/>
      <c r="J443" s="6"/>
    </row>
    <row r="444" spans="8:10" x14ac:dyDescent="0.2">
      <c r="H444" s="6"/>
      <c r="I444" s="6"/>
      <c r="J444" s="6"/>
    </row>
    <row r="445" spans="8:10" x14ac:dyDescent="0.2">
      <c r="H445" s="6"/>
      <c r="I445" s="6"/>
      <c r="J445" s="6"/>
    </row>
    <row r="446" spans="8:10" x14ac:dyDescent="0.2">
      <c r="H446" s="6"/>
      <c r="I446" s="6"/>
      <c r="J446" s="6"/>
    </row>
    <row r="447" spans="8:10" x14ac:dyDescent="0.2">
      <c r="H447" s="6"/>
      <c r="I447" s="6"/>
      <c r="J447" s="6"/>
    </row>
    <row r="448" spans="8:10" x14ac:dyDescent="0.2">
      <c r="H448" s="6"/>
      <c r="I448" s="6"/>
      <c r="J448" s="6"/>
    </row>
    <row r="449" spans="8:10" x14ac:dyDescent="0.2">
      <c r="H449" s="6"/>
      <c r="I449" s="6"/>
      <c r="J449" s="6"/>
    </row>
    <row r="450" spans="8:10" x14ac:dyDescent="0.2">
      <c r="H450" s="6"/>
      <c r="I450" s="6"/>
      <c r="J450" s="6"/>
    </row>
    <row r="451" spans="8:10" x14ac:dyDescent="0.2">
      <c r="H451" s="6"/>
      <c r="I451" s="6"/>
      <c r="J451" s="6"/>
    </row>
    <row r="452" spans="8:10" x14ac:dyDescent="0.2">
      <c r="H452" s="6"/>
      <c r="I452" s="6"/>
      <c r="J452" s="6"/>
    </row>
    <row r="453" spans="8:10" x14ac:dyDescent="0.2">
      <c r="H453" s="6"/>
      <c r="I453" s="6"/>
      <c r="J453" s="6"/>
    </row>
    <row r="454" spans="8:10" x14ac:dyDescent="0.2">
      <c r="H454" s="6"/>
      <c r="I454" s="6"/>
      <c r="J454" s="6"/>
    </row>
    <row r="455" spans="8:10" x14ac:dyDescent="0.2">
      <c r="H455" s="6"/>
      <c r="I455" s="6"/>
      <c r="J455" s="6"/>
    </row>
    <row r="456" spans="8:10" x14ac:dyDescent="0.2">
      <c r="H456" s="6"/>
      <c r="I456" s="6"/>
      <c r="J456" s="6"/>
    </row>
    <row r="457" spans="8:10" x14ac:dyDescent="0.2">
      <c r="H457" s="6"/>
      <c r="I457" s="6"/>
      <c r="J457" s="6"/>
    </row>
    <row r="458" spans="8:10" x14ac:dyDescent="0.2">
      <c r="H458" s="6"/>
      <c r="I458" s="6"/>
      <c r="J458" s="6"/>
    </row>
    <row r="459" spans="8:10" x14ac:dyDescent="0.2">
      <c r="H459" s="6"/>
      <c r="I459" s="6"/>
      <c r="J459" s="6"/>
    </row>
    <row r="460" spans="8:10" x14ac:dyDescent="0.2">
      <c r="H460" s="6"/>
      <c r="I460" s="6"/>
      <c r="J460" s="6"/>
    </row>
    <row r="461" spans="8:10" x14ac:dyDescent="0.2">
      <c r="H461" s="6"/>
      <c r="I461" s="6"/>
      <c r="J461" s="6"/>
    </row>
    <row r="462" spans="8:10" x14ac:dyDescent="0.2">
      <c r="H462" s="6"/>
      <c r="I462" s="6"/>
      <c r="J462" s="6"/>
    </row>
    <row r="463" spans="8:10" x14ac:dyDescent="0.2">
      <c r="H463" s="6"/>
      <c r="I463" s="6"/>
      <c r="J463" s="6"/>
    </row>
    <row r="464" spans="8:10" x14ac:dyDescent="0.2">
      <c r="H464" s="6"/>
      <c r="I464" s="6"/>
      <c r="J464" s="6"/>
    </row>
    <row r="465" spans="8:10" x14ac:dyDescent="0.2">
      <c r="H465" s="6"/>
      <c r="I465" s="6"/>
      <c r="J465" s="6"/>
    </row>
    <row r="466" spans="8:10" x14ac:dyDescent="0.2">
      <c r="H466" s="6"/>
      <c r="I466" s="6"/>
      <c r="J466" s="6"/>
    </row>
    <row r="467" spans="8:10" x14ac:dyDescent="0.2">
      <c r="H467" s="6"/>
      <c r="I467" s="6"/>
      <c r="J467" s="6"/>
    </row>
    <row r="468" spans="8:10" x14ac:dyDescent="0.2">
      <c r="H468" s="6"/>
      <c r="I468" s="6"/>
      <c r="J468" s="6"/>
    </row>
    <row r="469" spans="8:10" x14ac:dyDescent="0.2">
      <c r="H469" s="6"/>
      <c r="I469" s="6"/>
      <c r="J469" s="6"/>
    </row>
    <row r="470" spans="8:10" x14ac:dyDescent="0.2">
      <c r="H470" s="6"/>
      <c r="I470" s="6"/>
      <c r="J470" s="6"/>
    </row>
    <row r="471" spans="8:10" x14ac:dyDescent="0.2">
      <c r="H471" s="6"/>
      <c r="I471" s="6"/>
      <c r="J471" s="6"/>
    </row>
    <row r="472" spans="8:10" x14ac:dyDescent="0.2">
      <c r="H472" s="6"/>
      <c r="I472" s="6"/>
      <c r="J472" s="6"/>
    </row>
    <row r="473" spans="8:10" x14ac:dyDescent="0.2">
      <c r="H473" s="6"/>
      <c r="I473" s="6"/>
      <c r="J473" s="6"/>
    </row>
    <row r="474" spans="8:10" x14ac:dyDescent="0.2">
      <c r="H474" s="6"/>
      <c r="I474" s="6"/>
      <c r="J474" s="6"/>
    </row>
    <row r="475" spans="8:10" x14ac:dyDescent="0.2">
      <c r="H475" s="6"/>
      <c r="I475" s="6"/>
      <c r="J475" s="6"/>
    </row>
    <row r="476" spans="8:10" x14ac:dyDescent="0.2">
      <c r="H476" s="6"/>
      <c r="I476" s="6"/>
      <c r="J476" s="6"/>
    </row>
    <row r="477" spans="8:10" x14ac:dyDescent="0.2">
      <c r="H477" s="6"/>
      <c r="I477" s="6"/>
      <c r="J477" s="6"/>
    </row>
    <row r="478" spans="8:10" x14ac:dyDescent="0.2">
      <c r="H478" s="6"/>
      <c r="I478" s="6"/>
      <c r="J478" s="6"/>
    </row>
    <row r="479" spans="8:10" x14ac:dyDescent="0.2">
      <c r="H479" s="6"/>
      <c r="I479" s="6"/>
      <c r="J479" s="6"/>
    </row>
    <row r="480" spans="8:10" x14ac:dyDescent="0.2">
      <c r="H480" s="6"/>
      <c r="I480" s="6"/>
      <c r="J480" s="6"/>
    </row>
    <row r="481" spans="8:10" x14ac:dyDescent="0.2">
      <c r="H481" s="6"/>
      <c r="I481" s="6"/>
      <c r="J481" s="6"/>
    </row>
    <row r="482" spans="8:10" x14ac:dyDescent="0.2">
      <c r="H482" s="6"/>
      <c r="I482" s="6"/>
      <c r="J482" s="6"/>
    </row>
    <row r="483" spans="8:10" x14ac:dyDescent="0.2">
      <c r="H483" s="6"/>
      <c r="I483" s="6"/>
      <c r="J483" s="6"/>
    </row>
    <row r="484" spans="8:10" x14ac:dyDescent="0.2">
      <c r="H484" s="6"/>
      <c r="I484" s="6"/>
      <c r="J484" s="6"/>
    </row>
    <row r="485" spans="8:10" x14ac:dyDescent="0.2">
      <c r="H485" s="6"/>
      <c r="I485" s="6"/>
      <c r="J485" s="6"/>
    </row>
    <row r="486" spans="8:10" x14ac:dyDescent="0.2">
      <c r="H486" s="6"/>
      <c r="I486" s="6"/>
      <c r="J486" s="6"/>
    </row>
    <row r="487" spans="8:10" x14ac:dyDescent="0.2">
      <c r="H487" s="6"/>
      <c r="I487" s="6"/>
      <c r="J487" s="6"/>
    </row>
    <row r="488" spans="8:10" x14ac:dyDescent="0.2">
      <c r="H488" s="6"/>
      <c r="I488" s="6"/>
      <c r="J488" s="6"/>
    </row>
    <row r="489" spans="8:10" x14ac:dyDescent="0.2">
      <c r="H489" s="6"/>
      <c r="I489" s="6"/>
      <c r="J489" s="6"/>
    </row>
    <row r="490" spans="8:10" x14ac:dyDescent="0.2">
      <c r="H490" s="6"/>
      <c r="I490" s="6"/>
      <c r="J490" s="6"/>
    </row>
    <row r="491" spans="8:10" x14ac:dyDescent="0.2">
      <c r="H491" s="6"/>
      <c r="I491" s="6"/>
      <c r="J491" s="6"/>
    </row>
    <row r="492" spans="8:10" x14ac:dyDescent="0.2">
      <c r="H492" s="6"/>
      <c r="I492" s="6"/>
      <c r="J492" s="6"/>
    </row>
    <row r="493" spans="8:10" x14ac:dyDescent="0.2">
      <c r="H493" s="6"/>
      <c r="I493" s="6"/>
      <c r="J493" s="6"/>
    </row>
    <row r="494" spans="8:10" x14ac:dyDescent="0.2">
      <c r="H494" s="6"/>
      <c r="I494" s="6"/>
      <c r="J494" s="6"/>
    </row>
    <row r="495" spans="8:10" x14ac:dyDescent="0.2">
      <c r="H495" s="6"/>
      <c r="I495" s="6"/>
      <c r="J495" s="6"/>
    </row>
    <row r="496" spans="8:10" x14ac:dyDescent="0.2">
      <c r="H496" s="6"/>
      <c r="I496" s="6"/>
      <c r="J496" s="6"/>
    </row>
    <row r="497" spans="8:10" x14ac:dyDescent="0.2">
      <c r="H497" s="6"/>
      <c r="I497" s="6"/>
      <c r="J497" s="6"/>
    </row>
    <row r="498" spans="8:10" x14ac:dyDescent="0.2">
      <c r="H498" s="6"/>
      <c r="I498" s="6"/>
      <c r="J498" s="6"/>
    </row>
    <row r="499" spans="8:10" x14ac:dyDescent="0.2">
      <c r="H499" s="6"/>
      <c r="I499" s="6"/>
      <c r="J499" s="6"/>
    </row>
    <row r="500" spans="8:10" x14ac:dyDescent="0.2">
      <c r="H500" s="6"/>
      <c r="I500" s="6"/>
      <c r="J5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00"/>
  <sheetViews>
    <sheetView topLeftCell="A2" workbookViewId="0">
      <selection activeCell="P32" activeCellId="1" sqref="N32:N49 P32:Q49"/>
    </sheetView>
  </sheetViews>
  <sheetFormatPr baseColWidth="10" defaultRowHeight="16" x14ac:dyDescent="0.2"/>
  <sheetData>
    <row r="1" spans="1:28" x14ac:dyDescent="0.2">
      <c r="A1" s="1" t="s">
        <v>0</v>
      </c>
      <c r="B1" s="2">
        <v>43573.788356481484</v>
      </c>
      <c r="C1" s="1"/>
      <c r="D1" s="1" t="s">
        <v>1</v>
      </c>
      <c r="E1" s="3"/>
      <c r="L1" s="1" t="str">
        <f>'C-D'!C17</f>
        <v>Vial</v>
      </c>
      <c r="M1" s="1" t="str">
        <f>'C-D'!A17</f>
        <v>Sample ID</v>
      </c>
      <c r="N1" s="1" t="str">
        <f>'C-D'!B17</f>
        <v>Sample Name</v>
      </c>
      <c r="O1" s="1" t="str">
        <f>'C-D'!H17</f>
        <v>Ave</v>
      </c>
      <c r="P1" s="1" t="str">
        <f>'C-D'!I17</f>
        <v>Sd</v>
      </c>
      <c r="Q1" s="1" t="s">
        <v>2</v>
      </c>
      <c r="R1" s="1"/>
      <c r="S1" s="1"/>
      <c r="T1" s="1"/>
      <c r="V1" t="str">
        <f>"µM C"</f>
        <v>µM C</v>
      </c>
      <c r="W1" t="s">
        <v>3</v>
      </c>
      <c r="X1" t="s">
        <v>4</v>
      </c>
      <c r="Y1" t="s">
        <v>5</v>
      </c>
      <c r="Z1" t="s">
        <v>6</v>
      </c>
      <c r="AA1" t="s">
        <v>6</v>
      </c>
      <c r="AB1" t="s">
        <v>7</v>
      </c>
    </row>
    <row r="2" spans="1:28" x14ac:dyDescent="0.2">
      <c r="A2" s="1"/>
      <c r="B2" s="4"/>
      <c r="C2" s="1"/>
      <c r="D2" s="1"/>
      <c r="E2" s="1"/>
      <c r="L2" s="1"/>
      <c r="M2" s="1"/>
      <c r="N2" s="1"/>
      <c r="O2" s="5">
        <f>AVERAGE('C-D'!$O$3:$O$12)</f>
        <v>0.15797619667488469</v>
      </c>
      <c r="P2" s="5"/>
      <c r="Q2" s="5"/>
      <c r="R2" s="5"/>
      <c r="S2" s="5"/>
      <c r="T2" s="5"/>
      <c r="U2" s="6"/>
      <c r="V2">
        <v>0</v>
      </c>
      <c r="W2" t="str">
        <f t="shared" ref="W2:AB15" si="0">B29</f>
        <v>Nano 4/18/19</v>
      </c>
      <c r="X2">
        <f t="shared" si="0"/>
        <v>1</v>
      </c>
      <c r="Y2">
        <f t="shared" si="0"/>
        <v>1</v>
      </c>
      <c r="Z2">
        <f t="shared" si="0"/>
        <v>0.11840000000000001</v>
      </c>
      <c r="AA2">
        <f t="shared" si="0"/>
        <v>0.11840000000000001</v>
      </c>
      <c r="AB2">
        <f t="shared" si="0"/>
        <v>0</v>
      </c>
    </row>
    <row r="3" spans="1:28" x14ac:dyDescent="0.2">
      <c r="A3" s="1" t="s">
        <v>8</v>
      </c>
      <c r="B3" s="3" t="s">
        <v>9</v>
      </c>
      <c r="C3" s="1"/>
      <c r="D3" s="1" t="s">
        <v>10</v>
      </c>
      <c r="E3" s="3"/>
      <c r="L3" s="1">
        <f>'C-D'!C18</f>
        <v>0</v>
      </c>
      <c r="M3" s="1" t="str">
        <f>'C-D'!A18</f>
        <v>B01</v>
      </c>
      <c r="N3" s="1" t="str">
        <f>'C-D'!B18</f>
        <v>Untitled</v>
      </c>
      <c r="O3" s="5">
        <f>'C-D'!H18</f>
        <v>0</v>
      </c>
      <c r="P3" s="5">
        <f>'C-D'!I18</f>
        <v>0</v>
      </c>
      <c r="Q3" s="5">
        <f>(O3-O$2)</f>
        <v>-0.15797619667488469</v>
      </c>
      <c r="R3" s="5"/>
      <c r="S3" s="5"/>
      <c r="T3" s="5"/>
      <c r="U3" s="6"/>
      <c r="V3">
        <v>0</v>
      </c>
      <c r="W3" t="str">
        <f t="shared" si="0"/>
        <v>Nano 4/18/19</v>
      </c>
      <c r="X3">
        <f t="shared" si="0"/>
        <v>1</v>
      </c>
      <c r="Y3">
        <f t="shared" si="0"/>
        <v>2</v>
      </c>
      <c r="Z3">
        <f t="shared" si="0"/>
        <v>0.1086</v>
      </c>
      <c r="AA3">
        <f t="shared" si="0"/>
        <v>0.1086</v>
      </c>
      <c r="AB3">
        <f t="shared" si="0"/>
        <v>0</v>
      </c>
    </row>
    <row r="4" spans="1:28" x14ac:dyDescent="0.2">
      <c r="A4" s="1"/>
      <c r="B4" s="1"/>
      <c r="C4" s="1"/>
      <c r="D4" s="1"/>
      <c r="E4" s="1"/>
      <c r="L4" s="1">
        <f>'C-D'!C23</f>
        <v>0</v>
      </c>
      <c r="M4" s="1" t="str">
        <f>'C-D'!A23</f>
        <v>B01</v>
      </c>
      <c r="N4" s="1" t="str">
        <f>'C-D'!B23</f>
        <v>Untitled</v>
      </c>
      <c r="O4" s="5">
        <f>'C-D'!H23</f>
        <v>0</v>
      </c>
      <c r="P4" s="5">
        <f>'C-D'!I23</f>
        <v>0</v>
      </c>
      <c r="Q4" s="5">
        <f t="shared" ref="Q4:Q49" si="1">(O4-O$2)</f>
        <v>-0.15797619667488469</v>
      </c>
      <c r="R4" s="5"/>
      <c r="S4" s="5"/>
      <c r="T4" s="5"/>
      <c r="U4" s="6"/>
      <c r="V4">
        <v>0</v>
      </c>
      <c r="W4" t="str">
        <f t="shared" si="0"/>
        <v>Nano 4/18/19</v>
      </c>
      <c r="X4">
        <f t="shared" si="0"/>
        <v>1</v>
      </c>
      <c r="Y4">
        <f t="shared" si="0"/>
        <v>3</v>
      </c>
      <c r="Z4">
        <f t="shared" si="0"/>
        <v>1.0860000000000001</v>
      </c>
      <c r="AB4">
        <f t="shared" si="0"/>
        <v>1</v>
      </c>
    </row>
    <row r="5" spans="1:28" x14ac:dyDescent="0.2">
      <c r="A5" s="1" t="s">
        <v>11</v>
      </c>
      <c r="B5" s="3">
        <v>100</v>
      </c>
      <c r="C5" s="1"/>
      <c r="D5" s="1" t="s">
        <v>12</v>
      </c>
      <c r="E5" s="3"/>
      <c r="L5" s="1">
        <f>'C-D'!C56</f>
        <v>0</v>
      </c>
      <c r="M5" s="1" t="str">
        <f>'C-D'!A56</f>
        <v>B01</v>
      </c>
      <c r="N5" s="1" t="str">
        <f>'C-D'!B56</f>
        <v>Untitled</v>
      </c>
      <c r="O5" s="5">
        <f>'C-D'!H56</f>
        <v>0</v>
      </c>
      <c r="P5" s="5">
        <f>'C-D'!I56</f>
        <v>0</v>
      </c>
      <c r="Q5" s="5">
        <f t="shared" si="1"/>
        <v>-0.15797619667488469</v>
      </c>
      <c r="R5" s="5"/>
      <c r="S5" s="5"/>
      <c r="T5" s="5"/>
      <c r="U5" s="6"/>
      <c r="V5">
        <v>0</v>
      </c>
      <c r="W5" t="str">
        <f t="shared" si="0"/>
        <v>Nano 4/18/19</v>
      </c>
      <c r="X5">
        <f t="shared" si="0"/>
        <v>1</v>
      </c>
      <c r="Y5">
        <f t="shared" si="0"/>
        <v>4</v>
      </c>
      <c r="Z5">
        <f t="shared" si="0"/>
        <v>0.1043</v>
      </c>
      <c r="AA5">
        <f t="shared" si="0"/>
        <v>0.1043</v>
      </c>
      <c r="AB5">
        <f t="shared" si="0"/>
        <v>0</v>
      </c>
    </row>
    <row r="6" spans="1:28" x14ac:dyDescent="0.2">
      <c r="A6" s="1"/>
      <c r="B6" s="1"/>
      <c r="C6" s="1"/>
      <c r="D6" s="1"/>
      <c r="E6" s="1"/>
      <c r="L6" s="1">
        <f>'C-D'!C61</f>
        <v>0</v>
      </c>
      <c r="M6" s="1" t="str">
        <f>'C-D'!A61</f>
        <v>B01</v>
      </c>
      <c r="N6" s="1" t="str">
        <f>'C-D'!B61</f>
        <v>Untitled</v>
      </c>
      <c r="O6" s="5">
        <f>'C-D'!H61</f>
        <v>0</v>
      </c>
      <c r="P6" s="5">
        <f>'C-D'!I61</f>
        <v>0</v>
      </c>
      <c r="Q6" s="5">
        <f t="shared" si="1"/>
        <v>-0.15797619667488469</v>
      </c>
      <c r="R6" s="5"/>
      <c r="S6" s="5"/>
      <c r="T6" s="5"/>
      <c r="U6" s="6"/>
    </row>
    <row r="7" spans="1:28" x14ac:dyDescent="0.2">
      <c r="A7" s="1" t="s">
        <v>13</v>
      </c>
      <c r="B7" s="3"/>
      <c r="C7" s="1"/>
      <c r="D7" s="1" t="s">
        <v>14</v>
      </c>
      <c r="E7" s="3"/>
      <c r="L7" s="1">
        <f>'C-D'!C139</f>
        <v>0</v>
      </c>
      <c r="M7" s="1" t="str">
        <f>'C-D'!A139</f>
        <v>B02</v>
      </c>
      <c r="N7" s="1" t="str">
        <f>'C-D'!B139</f>
        <v>Untitled</v>
      </c>
      <c r="O7" s="5">
        <f>'C-D'!H139</f>
        <v>0</v>
      </c>
      <c r="P7" s="5">
        <f>'C-D'!I139</f>
        <v>0</v>
      </c>
      <c r="Q7" s="5">
        <f t="shared" si="1"/>
        <v>-0.15797619667488469</v>
      </c>
      <c r="R7" s="5"/>
      <c r="S7" s="5"/>
      <c r="T7" s="5"/>
      <c r="U7" s="6"/>
      <c r="V7" s="6"/>
    </row>
    <row r="8" spans="1:28" x14ac:dyDescent="0.2">
      <c r="A8" s="1"/>
      <c r="B8" s="1"/>
      <c r="C8" s="1"/>
      <c r="D8" s="1"/>
      <c r="E8" s="1"/>
      <c r="L8" s="1">
        <f>'C-D'!C145</f>
        <v>0</v>
      </c>
      <c r="M8" s="1" t="str">
        <f>'C-D'!A145</f>
        <v>B02</v>
      </c>
      <c r="N8" s="1" t="str">
        <f>'C-D'!B145</f>
        <v>Untitled</v>
      </c>
      <c r="O8" s="5">
        <f>'C-D'!H145</f>
        <v>0.71475503399589257</v>
      </c>
      <c r="P8" s="5">
        <f>'C-D'!I145</f>
        <v>1.237992033846506</v>
      </c>
      <c r="Q8" s="5">
        <f t="shared" si="1"/>
        <v>0.55677883732100786</v>
      </c>
      <c r="R8" s="5"/>
      <c r="S8" s="5"/>
      <c r="T8" s="5"/>
      <c r="U8" s="6"/>
      <c r="V8" s="6">
        <v>25.142735614103763</v>
      </c>
      <c r="W8">
        <f t="shared" si="0"/>
        <v>25</v>
      </c>
      <c r="X8">
        <f t="shared" si="0"/>
        <v>2</v>
      </c>
      <c r="Y8">
        <f t="shared" si="0"/>
        <v>1</v>
      </c>
      <c r="Z8">
        <f t="shared" si="0"/>
        <v>1.6579999999999999</v>
      </c>
      <c r="AA8">
        <f t="shared" si="0"/>
        <v>1.6579999999999999</v>
      </c>
      <c r="AB8">
        <f t="shared" si="0"/>
        <v>0</v>
      </c>
    </row>
    <row r="9" spans="1:28" x14ac:dyDescent="0.2">
      <c r="A9" s="1" t="s">
        <v>15</v>
      </c>
      <c r="B9" s="2"/>
      <c r="C9" s="1"/>
      <c r="D9" s="1" t="s">
        <v>16</v>
      </c>
      <c r="E9" s="3"/>
      <c r="L9" s="1">
        <f>'C-D'!C215</f>
        <v>0</v>
      </c>
      <c r="M9" s="1" t="str">
        <f>'C-D'!A215</f>
        <v>B03</v>
      </c>
      <c r="N9" s="1" t="str">
        <f>'C-D'!B215</f>
        <v>Untitled</v>
      </c>
      <c r="O9" s="5"/>
      <c r="P9" s="5">
        <f>'C-D'!I215</f>
        <v>1.0025297598284977</v>
      </c>
      <c r="Q9" s="5">
        <f t="shared" si="1"/>
        <v>-0.15797619667488469</v>
      </c>
      <c r="R9" s="5"/>
      <c r="S9" s="5"/>
      <c r="T9" s="5"/>
      <c r="U9" s="6"/>
      <c r="V9" s="6">
        <v>25.142735614103763</v>
      </c>
      <c r="W9">
        <f t="shared" si="0"/>
        <v>25</v>
      </c>
      <c r="X9">
        <f t="shared" si="0"/>
        <v>2</v>
      </c>
      <c r="Y9">
        <f t="shared" si="0"/>
        <v>2</v>
      </c>
      <c r="Z9">
        <f t="shared" si="0"/>
        <v>1.6379999999999999</v>
      </c>
      <c r="AA9">
        <f t="shared" si="0"/>
        <v>1.6379999999999999</v>
      </c>
      <c r="AB9">
        <f t="shared" si="0"/>
        <v>0</v>
      </c>
    </row>
    <row r="10" spans="1:28" x14ac:dyDescent="0.2">
      <c r="A10" s="1"/>
      <c r="B10" s="4"/>
      <c r="C10" s="1"/>
      <c r="D10" s="1"/>
      <c r="E10" s="1"/>
      <c r="L10" s="1">
        <f>'C-D'!C220</f>
        <v>0</v>
      </c>
      <c r="M10" s="1" t="str">
        <f>'C-D'!A220</f>
        <v>B03</v>
      </c>
      <c r="N10" s="1" t="str">
        <f>'C-D'!B220</f>
        <v>Untitled</v>
      </c>
      <c r="O10" s="5">
        <f>'C-D'!H220</f>
        <v>0.70703073607806954</v>
      </c>
      <c r="P10" s="5">
        <f>'C-D'!I220</f>
        <v>1.2246131574000383</v>
      </c>
      <c r="Q10" s="5">
        <f t="shared" si="1"/>
        <v>0.54905453940318483</v>
      </c>
      <c r="R10" s="5"/>
      <c r="S10" s="5"/>
      <c r="T10" s="5"/>
      <c r="U10" s="6"/>
      <c r="V10" s="6">
        <v>25.142735614103763</v>
      </c>
      <c r="W10">
        <f t="shared" si="0"/>
        <v>25</v>
      </c>
      <c r="X10">
        <f t="shared" si="0"/>
        <v>2</v>
      </c>
      <c r="Y10">
        <f t="shared" si="0"/>
        <v>3</v>
      </c>
      <c r="Z10">
        <f t="shared" si="0"/>
        <v>1.591</v>
      </c>
      <c r="AA10">
        <f t="shared" si="0"/>
        <v>1.591</v>
      </c>
      <c r="AB10">
        <f t="shared" si="0"/>
        <v>0</v>
      </c>
    </row>
    <row r="11" spans="1:28" x14ac:dyDescent="0.2">
      <c r="A11" s="1" t="s">
        <v>17</v>
      </c>
      <c r="B11" s="3"/>
      <c r="C11" s="1"/>
      <c r="D11" s="1" t="s">
        <v>18</v>
      </c>
      <c r="E11" s="3"/>
      <c r="L11" s="1">
        <f>'C-D'!C241</f>
        <v>0</v>
      </c>
      <c r="M11" s="1" t="str">
        <f>'C-D'!A241</f>
        <v>B04</v>
      </c>
      <c r="N11" s="1" t="str">
        <f>'C-D'!B241</f>
        <v>Untitled</v>
      </c>
      <c r="O11" s="5">
        <f>'C-D'!H241</f>
        <v>0</v>
      </c>
      <c r="P11" s="5">
        <f>'C-D'!I241</f>
        <v>0</v>
      </c>
      <c r="Q11" s="5">
        <f t="shared" si="1"/>
        <v>-0.15797619667488469</v>
      </c>
      <c r="R11" s="5"/>
      <c r="S11" s="5"/>
      <c r="T11" s="5"/>
      <c r="U11" s="6"/>
    </row>
    <row r="12" spans="1:28" x14ac:dyDescent="0.2">
      <c r="A12" s="1"/>
      <c r="B12" s="7"/>
      <c r="C12" s="1" t="s">
        <v>19</v>
      </c>
      <c r="D12" s="1"/>
      <c r="E12" s="1"/>
      <c r="L12" s="1">
        <f>'C-D'!C246</f>
        <v>0</v>
      </c>
      <c r="M12" s="1" t="str">
        <f>'C-D'!A246</f>
        <v>B04</v>
      </c>
      <c r="N12" s="1" t="str">
        <f>'C-D'!B246</f>
        <v>Untitled</v>
      </c>
      <c r="O12" s="5">
        <f>'C-D'!H246</f>
        <v>0</v>
      </c>
      <c r="P12" s="5">
        <f>'C-D'!I246</f>
        <v>0</v>
      </c>
      <c r="Q12" s="5">
        <f t="shared" si="1"/>
        <v>-0.15797619667488469</v>
      </c>
      <c r="R12" s="5"/>
      <c r="S12" s="5"/>
      <c r="T12" s="5"/>
      <c r="U12" s="6"/>
      <c r="V12" s="6"/>
    </row>
    <row r="13" spans="1:28" x14ac:dyDescent="0.2">
      <c r="A13" s="1" t="s">
        <v>20</v>
      </c>
      <c r="B13" s="8">
        <f>$B$14</f>
        <v>6.4730802115529479E-2</v>
      </c>
      <c r="C13" s="1" t="s">
        <v>21</v>
      </c>
      <c r="D13" s="1" t="s">
        <v>22</v>
      </c>
      <c r="E13" s="3"/>
      <c r="L13" s="1"/>
      <c r="M13" s="1"/>
      <c r="N13" s="1"/>
      <c r="O13" s="5"/>
      <c r="P13" s="5"/>
      <c r="Q13" s="5"/>
      <c r="R13" s="5"/>
      <c r="S13" s="5"/>
      <c r="T13" s="5"/>
      <c r="U13" s="6"/>
      <c r="V13" s="6">
        <v>49.950700356268541</v>
      </c>
      <c r="W13">
        <f t="shared" si="0"/>
        <v>50</v>
      </c>
      <c r="X13">
        <f t="shared" si="0"/>
        <v>3</v>
      </c>
      <c r="Y13">
        <f t="shared" si="0"/>
        <v>1</v>
      </c>
      <c r="Z13">
        <f t="shared" si="0"/>
        <v>3.2210000000000001</v>
      </c>
      <c r="AA13">
        <f t="shared" si="0"/>
        <v>3.2210000000000001</v>
      </c>
      <c r="AB13">
        <f t="shared" si="0"/>
        <v>0</v>
      </c>
    </row>
    <row r="14" spans="1:28" x14ac:dyDescent="0.2">
      <c r="A14" s="1"/>
      <c r="B14" s="7">
        <f>SLOPE(ConcentrationC,AreaC)</f>
        <v>6.4730802115529479E-2</v>
      </c>
      <c r="C14" s="1" t="s">
        <v>23</v>
      </c>
      <c r="D14" s="1"/>
      <c r="E14" s="1"/>
      <c r="L14" s="1">
        <f>'C-D'!C29</f>
        <v>1</v>
      </c>
      <c r="M14" s="1" t="str">
        <f>'C-D'!A29</f>
        <v>C01</v>
      </c>
      <c r="N14" s="1" t="str">
        <f>'C-D'!B29</f>
        <v>Nano 4/18/19</v>
      </c>
      <c r="O14" s="5">
        <f>'C-D'!H29</f>
        <v>1.7060399334498504</v>
      </c>
      <c r="P14" s="5">
        <f>'C-D'!I29</f>
        <v>0.11164037991043166</v>
      </c>
      <c r="Q14" s="13">
        <f t="shared" si="1"/>
        <v>1.5480637367749657</v>
      </c>
      <c r="R14" s="13">
        <v>0</v>
      </c>
      <c r="S14" s="5"/>
      <c r="T14" s="5"/>
      <c r="U14" s="6"/>
      <c r="V14" s="6">
        <v>49.950700356268541</v>
      </c>
      <c r="W14">
        <f t="shared" si="0"/>
        <v>50</v>
      </c>
      <c r="X14">
        <f t="shared" si="0"/>
        <v>3</v>
      </c>
      <c r="Y14">
        <f t="shared" si="0"/>
        <v>2</v>
      </c>
      <c r="Z14">
        <f t="shared" si="0"/>
        <v>3.347</v>
      </c>
      <c r="AA14">
        <f t="shared" si="0"/>
        <v>3.347</v>
      </c>
      <c r="AB14">
        <f t="shared" si="0"/>
        <v>0</v>
      </c>
    </row>
    <row r="15" spans="1:28" x14ac:dyDescent="0.2">
      <c r="A15" s="1" t="s">
        <v>24</v>
      </c>
      <c r="B15" s="8">
        <f>INTERCEPT(ConcentrationC,AreaC)</f>
        <v>6.2340473951533859E-2</v>
      </c>
      <c r="C15" s="1"/>
      <c r="D15" s="1" t="s">
        <v>25</v>
      </c>
      <c r="E15" s="3"/>
      <c r="L15" s="1">
        <f>'C-D'!C35</f>
        <v>2</v>
      </c>
      <c r="M15" s="1" t="str">
        <f>'C-D'!A35</f>
        <v>C02</v>
      </c>
      <c r="N15" s="1">
        <f>'C-D'!B35</f>
        <v>25</v>
      </c>
      <c r="O15" s="5">
        <f>'C-D'!H35</f>
        <v>25.165762616267482</v>
      </c>
      <c r="P15" s="5">
        <f>'C-D'!I35</f>
        <v>0.5313508549214786</v>
      </c>
      <c r="Q15" s="9">
        <f t="shared" si="1"/>
        <v>25.007786419592598</v>
      </c>
      <c r="R15" s="9">
        <v>25.142735614103763</v>
      </c>
      <c r="S15" s="5"/>
      <c r="T15" s="5"/>
      <c r="U15" s="6"/>
      <c r="V15" s="6">
        <v>49.950700356268541</v>
      </c>
      <c r="W15">
        <f t="shared" si="0"/>
        <v>50</v>
      </c>
      <c r="X15">
        <f t="shared" si="0"/>
        <v>3</v>
      </c>
      <c r="Y15">
        <f t="shared" si="0"/>
        <v>3</v>
      </c>
      <c r="Z15">
        <f t="shared" si="0"/>
        <v>3.2610000000000001</v>
      </c>
      <c r="AA15">
        <f t="shared" si="0"/>
        <v>3.2610000000000001</v>
      </c>
      <c r="AB15">
        <f t="shared" si="0"/>
        <v>0</v>
      </c>
    </row>
    <row r="16" spans="1:28" x14ac:dyDescent="0.2">
      <c r="L16" s="1">
        <f>'C-D'!C40</f>
        <v>3</v>
      </c>
      <c r="M16" s="1" t="str">
        <f>'C-D'!A40</f>
        <v>C03</v>
      </c>
      <c r="N16" s="1">
        <f>'C-D'!B40</f>
        <v>50</v>
      </c>
      <c r="O16" s="5">
        <f>'C-D'!H40</f>
        <v>50.61474948952182</v>
      </c>
      <c r="P16" s="5">
        <f>'C-D'!I40</f>
        <v>0.99464645861624379</v>
      </c>
      <c r="Q16" s="9">
        <f t="shared" si="1"/>
        <v>50.456773292846933</v>
      </c>
      <c r="R16" s="9">
        <v>49.950700356268541</v>
      </c>
      <c r="S16" s="5"/>
      <c r="T16" s="5"/>
      <c r="U16" s="6"/>
    </row>
    <row r="17" spans="1:28" x14ac:dyDescent="0.2">
      <c r="A17" t="s">
        <v>26</v>
      </c>
      <c r="B17" t="s">
        <v>3</v>
      </c>
      <c r="C17" t="s">
        <v>4</v>
      </c>
      <c r="D17" t="s">
        <v>5</v>
      </c>
      <c r="E17" t="s">
        <v>6</v>
      </c>
      <c r="F17" t="s">
        <v>6</v>
      </c>
      <c r="G17" t="s">
        <v>7</v>
      </c>
      <c r="H17" t="s">
        <v>27</v>
      </c>
      <c r="I17" t="s">
        <v>28</v>
      </c>
      <c r="J17" t="s">
        <v>29</v>
      </c>
      <c r="L17" s="1">
        <f>'C-D'!C45</f>
        <v>4</v>
      </c>
      <c r="M17" s="1" t="str">
        <f>'C-D'!A45</f>
        <v>C04</v>
      </c>
      <c r="N17" s="1">
        <f>'C-D'!B45</f>
        <v>75</v>
      </c>
      <c r="O17" s="5">
        <f>'C-D'!H45</f>
        <v>76.377857811434282</v>
      </c>
      <c r="P17" s="5">
        <f>'C-D'!I45</f>
        <v>0.56403244411980547</v>
      </c>
      <c r="Q17" s="9">
        <f t="shared" si="1"/>
        <v>76.219881614759402</v>
      </c>
      <c r="R17" s="9">
        <v>74.974662588078786</v>
      </c>
      <c r="S17" s="5"/>
      <c r="T17" s="5"/>
      <c r="U17" s="6"/>
    </row>
    <row r="18" spans="1:28" x14ac:dyDescent="0.2">
      <c r="A18" t="s">
        <v>30</v>
      </c>
      <c r="B18" t="s">
        <v>31</v>
      </c>
      <c r="C18">
        <v>0</v>
      </c>
      <c r="D18">
        <v>1</v>
      </c>
      <c r="E18">
        <v>0</v>
      </c>
      <c r="F18">
        <v>0</v>
      </c>
      <c r="G18">
        <v>0</v>
      </c>
      <c r="H18" s="6">
        <f>AVERAGE(F18:F22)/B$13</f>
        <v>0</v>
      </c>
      <c r="I18" s="6">
        <f>STDEV(F18:F22)/B$13</f>
        <v>0</v>
      </c>
      <c r="J18" s="6" t="e">
        <f>I18/H18*100</f>
        <v>#DIV/0!</v>
      </c>
      <c r="L18" s="1">
        <f>'C-D'!C50</f>
        <v>5</v>
      </c>
      <c r="M18" s="1" t="str">
        <f>'C-D'!A50</f>
        <v>C05</v>
      </c>
      <c r="N18" s="1">
        <f>'C-D'!B50</f>
        <v>100</v>
      </c>
      <c r="O18" s="5">
        <f>'C-D'!H50</f>
        <v>100.58580748589171</v>
      </c>
      <c r="P18" s="5">
        <f>'C-D'!I50</f>
        <v>0.36197217185570124</v>
      </c>
      <c r="Q18" s="9">
        <f t="shared" si="1"/>
        <v>100.42783128921683</v>
      </c>
      <c r="R18" s="9">
        <v>99.566754846714673</v>
      </c>
      <c r="S18" s="5"/>
      <c r="T18" s="5"/>
      <c r="U18" s="6"/>
      <c r="V18" s="6">
        <v>74.974662588078786</v>
      </c>
      <c r="W18">
        <f t="shared" ref="W18:AB26" si="2">B45</f>
        <v>75</v>
      </c>
      <c r="X18">
        <f t="shared" si="2"/>
        <v>4</v>
      </c>
      <c r="Y18">
        <f t="shared" si="2"/>
        <v>1</v>
      </c>
      <c r="Z18">
        <f t="shared" si="2"/>
        <v>4.9800000000000004</v>
      </c>
      <c r="AA18">
        <f t="shared" si="2"/>
        <v>4.9800000000000004</v>
      </c>
      <c r="AB18">
        <f t="shared" si="2"/>
        <v>0</v>
      </c>
    </row>
    <row r="19" spans="1:28" x14ac:dyDescent="0.2">
      <c r="A19" t="s">
        <v>30</v>
      </c>
      <c r="B19" t="s">
        <v>31</v>
      </c>
      <c r="C19">
        <v>0</v>
      </c>
      <c r="D19">
        <v>2</v>
      </c>
      <c r="E19">
        <v>0</v>
      </c>
      <c r="F19">
        <v>0</v>
      </c>
      <c r="G19">
        <v>0</v>
      </c>
      <c r="H19" s="6"/>
      <c r="I19" s="6"/>
      <c r="J19" s="6"/>
      <c r="L19" s="1"/>
      <c r="M19" s="1"/>
      <c r="N19" s="1"/>
      <c r="O19" s="5"/>
      <c r="P19" s="5"/>
      <c r="Q19" s="5"/>
      <c r="R19" s="5" t="s">
        <v>27</v>
      </c>
      <c r="S19" s="5" t="s">
        <v>28</v>
      </c>
      <c r="T19" s="5" t="s">
        <v>29</v>
      </c>
      <c r="U19" s="6"/>
      <c r="V19" s="6">
        <v>74.974662588078786</v>
      </c>
      <c r="W19">
        <f t="shared" si="2"/>
        <v>75</v>
      </c>
      <c r="X19">
        <f t="shared" si="2"/>
        <v>4</v>
      </c>
      <c r="Y19">
        <f t="shared" si="2"/>
        <v>2</v>
      </c>
      <c r="Z19">
        <f t="shared" si="2"/>
        <v>4.9450000000000003</v>
      </c>
      <c r="AA19">
        <f t="shared" si="2"/>
        <v>4.9450000000000003</v>
      </c>
      <c r="AB19">
        <f t="shared" si="2"/>
        <v>0</v>
      </c>
    </row>
    <row r="20" spans="1:28" x14ac:dyDescent="0.2">
      <c r="A20" t="s">
        <v>30</v>
      </c>
      <c r="B20" t="s">
        <v>31</v>
      </c>
      <c r="C20">
        <v>0</v>
      </c>
      <c r="D20">
        <v>3</v>
      </c>
      <c r="E20">
        <v>0</v>
      </c>
      <c r="F20">
        <v>0</v>
      </c>
      <c r="G20">
        <v>0</v>
      </c>
      <c r="H20" s="6"/>
      <c r="I20" s="6"/>
      <c r="J20" s="6"/>
      <c r="L20" s="1">
        <f>'C-D'!C71</f>
        <v>6</v>
      </c>
      <c r="M20" s="1" t="str">
        <f>'C-D'!A71</f>
        <v>D01</v>
      </c>
      <c r="N20" s="1" t="str">
        <f>'C-D'!B71</f>
        <v>CRW 05-18 SUR</v>
      </c>
      <c r="O20" s="5">
        <f>'C-D'!H71</f>
        <v>73.80824137077181</v>
      </c>
      <c r="P20" s="5">
        <f>'C-D'!I71</f>
        <v>0.65275268690831778</v>
      </c>
      <c r="Q20" s="5">
        <f t="shared" si="1"/>
        <v>73.65026517409693</v>
      </c>
      <c r="R20" s="5">
        <f>AVERAGE(Q20:Q23)</f>
        <v>73.536975471302199</v>
      </c>
      <c r="S20" s="5">
        <f>STDEV(Q20:Q23)</f>
        <v>0.22815390502281571</v>
      </c>
      <c r="T20" s="5">
        <f>S20/R20*100</f>
        <v>0.31025739576664091</v>
      </c>
      <c r="U20" s="9">
        <v>74.328137959890014</v>
      </c>
      <c r="V20" s="6">
        <v>74.974662588078786</v>
      </c>
      <c r="W20">
        <f t="shared" si="2"/>
        <v>75</v>
      </c>
      <c r="X20">
        <f t="shared" si="2"/>
        <v>4</v>
      </c>
      <c r="Y20">
        <f t="shared" si="2"/>
        <v>3</v>
      </c>
      <c r="Z20">
        <f t="shared" si="2"/>
        <v>4.907</v>
      </c>
      <c r="AA20">
        <f t="shared" si="2"/>
        <v>4.907</v>
      </c>
      <c r="AB20">
        <f t="shared" si="2"/>
        <v>0</v>
      </c>
    </row>
    <row r="21" spans="1:28" x14ac:dyDescent="0.2">
      <c r="H21" s="6"/>
      <c r="I21" s="6"/>
      <c r="J21" s="6"/>
      <c r="L21" s="1">
        <f>'C-D'!C150</f>
        <v>66</v>
      </c>
      <c r="M21" s="1" t="str">
        <f>'C-D'!A150</f>
        <v>D02</v>
      </c>
      <c r="N21" s="1" t="str">
        <f>'C-D'!B150</f>
        <v>CRW 05-18 SUR</v>
      </c>
      <c r="O21" s="5">
        <f>'C-D'!H150</f>
        <v>73.432325538771096</v>
      </c>
      <c r="P21" s="5">
        <f>'C-D'!I150</f>
        <v>0.54953010049821949</v>
      </c>
      <c r="Q21" s="5">
        <f t="shared" si="1"/>
        <v>73.274349342096215</v>
      </c>
      <c r="R21" s="5"/>
      <c r="S21" s="5"/>
      <c r="T21" s="5"/>
      <c r="U21" s="6"/>
      <c r="V21" s="6"/>
    </row>
    <row r="22" spans="1:28" x14ac:dyDescent="0.2">
      <c r="H22" s="6"/>
      <c r="I22" s="6"/>
      <c r="J22" s="6"/>
      <c r="L22" s="1">
        <f>'C-D'!C225</f>
        <v>6</v>
      </c>
      <c r="M22" s="1" t="str">
        <f>'C-D'!A225</f>
        <v>D03</v>
      </c>
      <c r="N22" s="1" t="str">
        <f>'C-D'!B225</f>
        <v>CRW 05-18 SUR</v>
      </c>
      <c r="O22" s="5">
        <f>'C-D'!H225</f>
        <v>73.844288094388332</v>
      </c>
      <c r="P22" s="5">
        <f>'C-D'!I225</f>
        <v>0.99196346913967759</v>
      </c>
      <c r="Q22" s="5">
        <f t="shared" si="1"/>
        <v>73.686311897713452</v>
      </c>
      <c r="R22" s="5"/>
      <c r="S22" s="5"/>
      <c r="T22" s="5"/>
      <c r="U22" s="6"/>
    </row>
    <row r="23" spans="1:28" x14ac:dyDescent="0.2">
      <c r="A23" t="s">
        <v>30</v>
      </c>
      <c r="B23" t="s">
        <v>31</v>
      </c>
      <c r="C23">
        <v>0</v>
      </c>
      <c r="D23">
        <v>1</v>
      </c>
      <c r="E23">
        <v>0</v>
      </c>
      <c r="F23">
        <v>0</v>
      </c>
      <c r="G23">
        <v>0</v>
      </c>
      <c r="H23" s="6">
        <f>AVERAGE(F23:F27)/B$13</f>
        <v>0</v>
      </c>
      <c r="I23" s="6">
        <f>STDEV(F23:F27)/B$13</f>
        <v>0</v>
      </c>
      <c r="J23" s="6" t="e">
        <f>I23/H23*100</f>
        <v>#DIV/0!</v>
      </c>
      <c r="L23" s="1"/>
      <c r="M23" s="1"/>
      <c r="N23" s="1"/>
      <c r="O23" s="5"/>
      <c r="P23" s="5"/>
      <c r="Q23" s="5"/>
      <c r="R23" s="5" t="s">
        <v>27</v>
      </c>
      <c r="S23" s="5" t="s">
        <v>28</v>
      </c>
      <c r="T23" s="5" t="s">
        <v>29</v>
      </c>
      <c r="U23" s="6"/>
      <c r="V23" s="14">
        <v>99.566754846714673</v>
      </c>
      <c r="W23">
        <f t="shared" si="2"/>
        <v>100</v>
      </c>
      <c r="X23">
        <f t="shared" si="2"/>
        <v>5</v>
      </c>
      <c r="Y23">
        <f t="shared" si="2"/>
        <v>1</v>
      </c>
      <c r="Z23">
        <f t="shared" si="2"/>
        <v>6.484</v>
      </c>
      <c r="AA23">
        <f t="shared" si="2"/>
        <v>6.484</v>
      </c>
      <c r="AB23">
        <f t="shared" si="2"/>
        <v>0</v>
      </c>
    </row>
    <row r="24" spans="1:28" x14ac:dyDescent="0.2">
      <c r="A24" t="s">
        <v>30</v>
      </c>
      <c r="B24" t="s">
        <v>31</v>
      </c>
      <c r="C24">
        <v>0</v>
      </c>
      <c r="D24">
        <v>2</v>
      </c>
      <c r="E24">
        <v>0.24970000000000001</v>
      </c>
      <c r="G24">
        <v>1</v>
      </c>
      <c r="H24" s="6"/>
      <c r="I24" s="6"/>
      <c r="J24" s="6"/>
      <c r="L24" s="1">
        <f>'C-D'!C77</f>
        <v>7</v>
      </c>
      <c r="M24" s="1" t="str">
        <f>'C-D'!A77</f>
        <v>E01</v>
      </c>
      <c r="N24" s="1" t="str">
        <f>'C-D'!B77</f>
        <v>CRW 11-18 MID</v>
      </c>
      <c r="O24" s="5">
        <f>'C-D'!H77</f>
        <v>56.341029012601304</v>
      </c>
      <c r="P24" s="5">
        <f>'C-D'!I77</f>
        <v>0.67214708320717631</v>
      </c>
      <c r="Q24" s="5">
        <f t="shared" si="1"/>
        <v>56.183052815926416</v>
      </c>
      <c r="R24" s="5">
        <f>AVERAGE(Q24:Q27)</f>
        <v>55.376292811176008</v>
      </c>
      <c r="S24" s="5">
        <f>STDEV(Q24:Q27)</f>
        <v>0.73449608983706749</v>
      </c>
      <c r="T24" s="5">
        <f>S24/R24*100</f>
        <v>1.3263728078395887</v>
      </c>
      <c r="U24" s="9">
        <v>56.303259448707024</v>
      </c>
      <c r="V24" s="14">
        <v>99.566754846714673</v>
      </c>
      <c r="W24">
        <f t="shared" si="2"/>
        <v>100</v>
      </c>
      <c r="X24">
        <f t="shared" si="2"/>
        <v>5</v>
      </c>
      <c r="Y24">
        <f t="shared" si="2"/>
        <v>2</v>
      </c>
      <c r="Z24">
        <f t="shared" si="2"/>
        <v>6.7670000000000003</v>
      </c>
      <c r="AB24">
        <f t="shared" si="2"/>
        <v>1</v>
      </c>
    </row>
    <row r="25" spans="1:28" x14ac:dyDescent="0.2">
      <c r="A25" t="s">
        <v>30</v>
      </c>
      <c r="B25" t="s">
        <v>31</v>
      </c>
      <c r="C25">
        <v>0</v>
      </c>
      <c r="D25">
        <v>3</v>
      </c>
      <c r="E25">
        <v>0</v>
      </c>
      <c r="F25">
        <v>0</v>
      </c>
      <c r="G25">
        <v>0</v>
      </c>
      <c r="H25" s="6"/>
      <c r="I25" s="6"/>
      <c r="J25" s="6"/>
      <c r="L25" s="1">
        <f>'C-D'!C156</f>
        <v>67</v>
      </c>
      <c r="M25" s="1" t="str">
        <f>'C-D'!A156</f>
        <v>E02</v>
      </c>
      <c r="N25" s="1" t="str">
        <f>'C-D'!B156</f>
        <v>CRW 11-18 MID</v>
      </c>
      <c r="O25" s="5">
        <f>'C-D'!H156</f>
        <v>54.904309599886211</v>
      </c>
      <c r="P25" s="5">
        <f>'C-D'!I156</f>
        <v>0.67285684801233092</v>
      </c>
      <c r="Q25" s="5">
        <f t="shared" si="1"/>
        <v>54.746333403211324</v>
      </c>
      <c r="R25" s="5"/>
      <c r="S25" s="5"/>
      <c r="T25" s="5"/>
      <c r="V25" s="14">
        <v>99.566754846714673</v>
      </c>
      <c r="W25">
        <f t="shared" si="2"/>
        <v>100</v>
      </c>
      <c r="X25">
        <f t="shared" si="2"/>
        <v>5</v>
      </c>
      <c r="Y25">
        <f t="shared" si="2"/>
        <v>3</v>
      </c>
      <c r="Z25">
        <f t="shared" si="2"/>
        <v>6.5259999999999998</v>
      </c>
      <c r="AA25">
        <f t="shared" si="2"/>
        <v>6.5259999999999998</v>
      </c>
      <c r="AB25">
        <f t="shared" si="2"/>
        <v>0</v>
      </c>
    </row>
    <row r="26" spans="1:28" x14ac:dyDescent="0.2">
      <c r="A26" t="s">
        <v>30</v>
      </c>
      <c r="B26" t="s">
        <v>31</v>
      </c>
      <c r="C26">
        <v>0</v>
      </c>
      <c r="D26">
        <v>4</v>
      </c>
      <c r="E26">
        <v>0</v>
      </c>
      <c r="F26">
        <v>0</v>
      </c>
      <c r="G26">
        <v>0</v>
      </c>
      <c r="H26" s="6"/>
      <c r="I26" s="6"/>
      <c r="J26" s="6"/>
      <c r="L26" s="1">
        <f>'C-D'!C231</f>
        <v>7</v>
      </c>
      <c r="M26" s="1" t="str">
        <f>'C-D'!A231</f>
        <v>E03</v>
      </c>
      <c r="N26" s="1" t="str">
        <f>'C-D'!B231</f>
        <v>CRW 11-18 MID</v>
      </c>
      <c r="O26" s="5">
        <f>'C-D'!H231</f>
        <v>55.35746841106517</v>
      </c>
      <c r="P26" s="5">
        <f>'C-D'!I231</f>
        <v>1.5002116488656152</v>
      </c>
      <c r="Q26" s="5">
        <f t="shared" si="1"/>
        <v>55.199492214390283</v>
      </c>
      <c r="R26" s="5"/>
      <c r="S26" s="5"/>
      <c r="T26" s="5"/>
      <c r="V26" s="14">
        <v>99.566754846714673</v>
      </c>
      <c r="W26">
        <f t="shared" si="2"/>
        <v>100</v>
      </c>
      <c r="X26">
        <f t="shared" si="2"/>
        <v>5</v>
      </c>
      <c r="Y26">
        <f t="shared" si="2"/>
        <v>4</v>
      </c>
      <c r="Z26">
        <f t="shared" si="2"/>
        <v>6.5229999999999997</v>
      </c>
      <c r="AA26">
        <f t="shared" si="2"/>
        <v>6.5229999999999997</v>
      </c>
      <c r="AB26">
        <f t="shared" si="2"/>
        <v>0</v>
      </c>
    </row>
    <row r="27" spans="1:28" x14ac:dyDescent="0.2">
      <c r="H27" s="6"/>
      <c r="I27" s="6"/>
      <c r="J27" s="6"/>
      <c r="L27" s="1"/>
      <c r="M27" s="1"/>
      <c r="N27" s="1"/>
      <c r="O27" s="5"/>
      <c r="P27" s="5"/>
      <c r="Q27" s="5"/>
      <c r="R27" s="5" t="s">
        <v>27</v>
      </c>
      <c r="S27" s="5" t="s">
        <v>28</v>
      </c>
      <c r="T27" s="5" t="s">
        <v>29</v>
      </c>
      <c r="U27" s="6"/>
      <c r="V27" s="12"/>
    </row>
    <row r="28" spans="1:28" x14ac:dyDescent="0.2">
      <c r="H28" s="6"/>
      <c r="I28" s="6"/>
      <c r="J28" s="6"/>
      <c r="L28" s="1">
        <f>'C-D'!C82</f>
        <v>8</v>
      </c>
      <c r="M28" s="1" t="str">
        <f>'C-D'!A82</f>
        <v>F01</v>
      </c>
      <c r="N28" s="1" t="str">
        <f>'C-D'!B82</f>
        <v>CRW 05-18 DEEP</v>
      </c>
      <c r="O28" s="5">
        <f>'C-D'!H82</f>
        <v>37.534938348674785</v>
      </c>
      <c r="P28" s="5">
        <f>'C-D'!I82</f>
        <v>0.44596254821560255</v>
      </c>
      <c r="Q28" s="5">
        <f t="shared" si="1"/>
        <v>37.376962151999898</v>
      </c>
      <c r="R28" s="5">
        <f>AVERAGE(Q28:Q31)</f>
        <v>36.922086830172546</v>
      </c>
      <c r="S28" s="5">
        <f>STDEV(Q28:Q31)</f>
        <v>0.52536163250689394</v>
      </c>
      <c r="T28" s="5">
        <f>S28/R28*100</f>
        <v>1.4228925762602644</v>
      </c>
      <c r="U28" s="9">
        <v>38.158651318290786</v>
      </c>
    </row>
    <row r="29" spans="1:28" x14ac:dyDescent="0.2">
      <c r="A29" t="s">
        <v>32</v>
      </c>
      <c r="B29" t="s">
        <v>33</v>
      </c>
      <c r="C29">
        <v>1</v>
      </c>
      <c r="D29">
        <v>1</v>
      </c>
      <c r="E29">
        <v>0.11840000000000001</v>
      </c>
      <c r="F29">
        <v>0.11840000000000001</v>
      </c>
      <c r="G29">
        <v>0</v>
      </c>
      <c r="H29" s="6">
        <f>AVERAGE(F29:F33)/B$13</f>
        <v>1.7060399334498504</v>
      </c>
      <c r="I29" s="6">
        <f>STDEV(F29:F33)/B$13</f>
        <v>0.11164037991043166</v>
      </c>
      <c r="J29" s="6">
        <f>I29/H29*100</f>
        <v>6.5438315787063228</v>
      </c>
      <c r="L29" s="1">
        <f>'C-D'!C161</f>
        <v>68</v>
      </c>
      <c r="M29" s="1" t="str">
        <f>'C-D'!A161</f>
        <v>F02</v>
      </c>
      <c r="N29" s="1" t="str">
        <f>'C-D'!B161</f>
        <v>CRW 05-18 DEEP</v>
      </c>
      <c r="O29" s="5">
        <f>'C-D'!H161</f>
        <v>36.505031959631715</v>
      </c>
      <c r="P29" s="5">
        <f>'C-D'!I161</f>
        <v>0.60801559724325793</v>
      </c>
      <c r="Q29" s="5">
        <f t="shared" si="1"/>
        <v>36.347055762956828</v>
      </c>
      <c r="R29" s="5"/>
      <c r="S29" s="5"/>
      <c r="T29" s="5"/>
      <c r="U29" s="6"/>
    </row>
    <row r="30" spans="1:28" x14ac:dyDescent="0.2">
      <c r="A30" t="s">
        <v>32</v>
      </c>
      <c r="B30" t="s">
        <v>33</v>
      </c>
      <c r="C30">
        <v>1</v>
      </c>
      <c r="D30">
        <v>2</v>
      </c>
      <c r="E30">
        <v>0.1086</v>
      </c>
      <c r="F30">
        <v>0.1086</v>
      </c>
      <c r="G30">
        <v>0</v>
      </c>
      <c r="H30" s="6"/>
      <c r="I30" s="6"/>
      <c r="J30" s="6"/>
      <c r="L30" s="1">
        <f>'C-D'!C236</f>
        <v>8</v>
      </c>
      <c r="M30" s="1" t="str">
        <f>'C-D'!A236</f>
        <v>F03</v>
      </c>
      <c r="N30" s="1" t="str">
        <f>'C-D'!B236</f>
        <v>CRW 05-18 DEEP</v>
      </c>
      <c r="O30" s="5">
        <f>'C-D'!H236</f>
        <v>37.200218772235793</v>
      </c>
      <c r="P30" s="5">
        <f>'C-D'!I236</f>
        <v>0.95818662526603771</v>
      </c>
      <c r="Q30" s="5">
        <f t="shared" si="1"/>
        <v>37.042242575560905</v>
      </c>
      <c r="R30" s="5"/>
      <c r="S30" s="5"/>
      <c r="T30" s="5"/>
    </row>
    <row r="31" spans="1:28" x14ac:dyDescent="0.2">
      <c r="A31" t="s">
        <v>32</v>
      </c>
      <c r="B31" t="s">
        <v>33</v>
      </c>
      <c r="C31">
        <v>1</v>
      </c>
      <c r="D31">
        <v>3</v>
      </c>
      <c r="E31">
        <v>1.0860000000000001</v>
      </c>
      <c r="G31">
        <v>1</v>
      </c>
      <c r="H31" s="6"/>
      <c r="I31" s="6"/>
      <c r="J31" s="6"/>
      <c r="L31" s="1"/>
      <c r="M31" s="1"/>
      <c r="N31" s="1"/>
      <c r="O31" s="5"/>
      <c r="P31" s="5"/>
      <c r="Q31" s="5"/>
      <c r="R31" s="5"/>
      <c r="S31" s="5"/>
      <c r="T31" s="5"/>
      <c r="U31" s="6"/>
    </row>
    <row r="32" spans="1:28" x14ac:dyDescent="0.2">
      <c r="A32" t="s">
        <v>32</v>
      </c>
      <c r="B32" t="s">
        <v>33</v>
      </c>
      <c r="C32">
        <v>1</v>
      </c>
      <c r="D32">
        <v>4</v>
      </c>
      <c r="E32">
        <v>0.1043</v>
      </c>
      <c r="F32">
        <v>0.1043</v>
      </c>
      <c r="G32">
        <v>0</v>
      </c>
      <c r="H32" s="6"/>
      <c r="I32" s="6"/>
      <c r="J32" s="6"/>
      <c r="L32" s="1">
        <f>'C-D'!C87</f>
        <v>9</v>
      </c>
      <c r="M32" s="1" t="str">
        <f>'C-D'!A87</f>
        <v>X01</v>
      </c>
      <c r="N32" s="1" t="s">
        <v>34</v>
      </c>
      <c r="O32" s="5">
        <f>'C-D'!H87</f>
        <v>150.95337944204317</v>
      </c>
      <c r="P32" s="5">
        <f>'C-D'!I87</f>
        <v>0.65439590637904199</v>
      </c>
      <c r="Q32" s="5">
        <f t="shared" si="1"/>
        <v>150.79540324536828</v>
      </c>
      <c r="R32" s="5">
        <v>147.87046910048596</v>
      </c>
      <c r="S32" s="5"/>
      <c r="T32" s="5"/>
      <c r="U32" s="6"/>
    </row>
    <row r="33" spans="1:21" x14ac:dyDescent="0.2">
      <c r="H33" s="6"/>
      <c r="I33" s="6"/>
      <c r="J33" s="6"/>
      <c r="L33" s="1">
        <f>'C-D'!C92</f>
        <v>10</v>
      </c>
      <c r="M33" s="1" t="str">
        <f>'C-D'!A92</f>
        <v>X02</v>
      </c>
      <c r="N33" s="1" t="s">
        <v>34</v>
      </c>
      <c r="O33" s="5">
        <f>'C-D'!H92</f>
        <v>150.35345897042561</v>
      </c>
      <c r="P33" s="5">
        <f>'C-D'!I92</f>
        <v>3.6482789360629648</v>
      </c>
      <c r="Q33" s="5">
        <f t="shared" si="1"/>
        <v>150.19548277375071</v>
      </c>
      <c r="R33" s="5">
        <v>150.10536596470942</v>
      </c>
      <c r="S33" s="5"/>
      <c r="T33" s="5"/>
      <c r="U33" s="6"/>
    </row>
    <row r="34" spans="1:21" x14ac:dyDescent="0.2">
      <c r="H34" s="6"/>
      <c r="I34" s="6"/>
      <c r="J34" s="6"/>
      <c r="L34" s="1">
        <f>'C-D'!C98</f>
        <v>11</v>
      </c>
      <c r="M34" s="1" t="str">
        <f>'C-D'!A98</f>
        <v>X03</v>
      </c>
      <c r="N34" s="1" t="s">
        <v>34</v>
      </c>
      <c r="O34" s="5">
        <f>'C-D'!H98</f>
        <v>151.74125782966112</v>
      </c>
      <c r="P34" s="5">
        <f>'C-D'!I98</f>
        <v>2.1972516368965782</v>
      </c>
      <c r="Q34" s="5">
        <f t="shared" si="1"/>
        <v>151.58328163298623</v>
      </c>
      <c r="R34" s="5">
        <v>148.5553568491996</v>
      </c>
      <c r="S34" s="5"/>
      <c r="T34" s="5"/>
      <c r="U34" s="6"/>
    </row>
    <row r="35" spans="1:21" x14ac:dyDescent="0.2">
      <c r="A35" t="s">
        <v>35</v>
      </c>
      <c r="B35">
        <v>25</v>
      </c>
      <c r="C35">
        <v>2</v>
      </c>
      <c r="D35">
        <v>1</v>
      </c>
      <c r="E35">
        <v>1.6579999999999999</v>
      </c>
      <c r="F35">
        <v>1.6579999999999999</v>
      </c>
      <c r="G35">
        <v>0</v>
      </c>
      <c r="H35" s="6">
        <f>AVERAGE(F35:F39)/B$13</f>
        <v>25.165762616267482</v>
      </c>
      <c r="I35" s="6">
        <f>STDEV(F35:F39)/B$13</f>
        <v>0.5313508549214786</v>
      </c>
      <c r="J35" s="6">
        <f>I35/H35*100</f>
        <v>2.1114037473198066</v>
      </c>
      <c r="L35" s="1">
        <f>'C-D'!C103</f>
        <v>12</v>
      </c>
      <c r="M35" s="1" t="str">
        <f>'C-D'!A103</f>
        <v>X04</v>
      </c>
      <c r="N35" s="1" t="s">
        <v>36</v>
      </c>
      <c r="O35" s="5">
        <f>'C-D'!H103</f>
        <v>145.664810134307</v>
      </c>
      <c r="P35" s="5">
        <f>'C-D'!I103</f>
        <v>0.15678612396890435</v>
      </c>
      <c r="Q35" s="5">
        <f t="shared" si="1"/>
        <v>145.50683393763211</v>
      </c>
      <c r="R35" s="5">
        <v>144.83739478475414</v>
      </c>
      <c r="S35" s="5"/>
      <c r="T35" s="5"/>
      <c r="U35" s="6"/>
    </row>
    <row r="36" spans="1:21" x14ac:dyDescent="0.2">
      <c r="A36" t="s">
        <v>35</v>
      </c>
      <c r="B36">
        <v>25</v>
      </c>
      <c r="C36">
        <v>2</v>
      </c>
      <c r="D36">
        <v>2</v>
      </c>
      <c r="E36">
        <v>1.6379999999999999</v>
      </c>
      <c r="F36">
        <v>1.6379999999999999</v>
      </c>
      <c r="G36">
        <v>0</v>
      </c>
      <c r="H36" s="6"/>
      <c r="I36" s="6"/>
      <c r="J36" s="6"/>
      <c r="L36" s="1">
        <f>'C-D'!C109</f>
        <v>13</v>
      </c>
      <c r="M36" s="1" t="str">
        <f>'C-D'!A109</f>
        <v>X05</v>
      </c>
      <c r="N36" s="1" t="s">
        <v>36</v>
      </c>
      <c r="O36" s="5">
        <f>'C-D'!H109</f>
        <v>146.29305303162329</v>
      </c>
      <c r="P36" s="5">
        <f>'C-D'!I109</f>
        <v>2.5737719210532717</v>
      </c>
      <c r="Q36" s="5">
        <f t="shared" si="1"/>
        <v>146.13507683494839</v>
      </c>
      <c r="R36" s="5">
        <v>144.27094627078046</v>
      </c>
      <c r="S36" s="5"/>
      <c r="T36" s="5"/>
      <c r="U36" s="6"/>
    </row>
    <row r="37" spans="1:21" x14ac:dyDescent="0.2">
      <c r="A37" t="s">
        <v>35</v>
      </c>
      <c r="B37">
        <v>25</v>
      </c>
      <c r="C37">
        <v>2</v>
      </c>
      <c r="D37">
        <v>3</v>
      </c>
      <c r="E37">
        <v>1.591</v>
      </c>
      <c r="F37">
        <v>1.591</v>
      </c>
      <c r="G37">
        <v>0</v>
      </c>
      <c r="H37" s="6"/>
      <c r="I37" s="6"/>
      <c r="J37" s="6"/>
      <c r="L37" s="1">
        <f>'C-D'!C115</f>
        <v>14</v>
      </c>
      <c r="M37" s="1" t="str">
        <f>'C-D'!A115</f>
        <v>X06</v>
      </c>
      <c r="N37" s="1" t="s">
        <v>37</v>
      </c>
      <c r="O37" s="5">
        <f>'C-D'!H115</f>
        <v>143.17758620476801</v>
      </c>
      <c r="P37" s="5">
        <f>'C-D'!I115</f>
        <v>1.8247008767336639</v>
      </c>
      <c r="Q37" s="5">
        <f t="shared" si="1"/>
        <v>143.01961000809311</v>
      </c>
      <c r="R37" s="5">
        <v>141.94850736348829</v>
      </c>
      <c r="S37" s="5"/>
      <c r="T37" s="5"/>
      <c r="U37" s="6"/>
    </row>
    <row r="38" spans="1:21" x14ac:dyDescent="0.2">
      <c r="H38" s="6"/>
      <c r="I38" s="6"/>
      <c r="J38" s="6"/>
      <c r="L38" s="1">
        <f>'C-D'!C121</f>
        <v>15</v>
      </c>
      <c r="M38" s="1" t="str">
        <f>'C-D'!A121</f>
        <v>X07</v>
      </c>
      <c r="N38" s="1" t="s">
        <v>37</v>
      </c>
      <c r="O38" s="5">
        <f>'C-D'!H121</f>
        <v>144.38772621189361</v>
      </c>
      <c r="P38" s="5">
        <f>'C-D'!I121</f>
        <v>1.4142287376638527</v>
      </c>
      <c r="Q38" s="5">
        <f t="shared" si="1"/>
        <v>144.22975001521871</v>
      </c>
      <c r="R38" s="5">
        <v>144.13190890825962</v>
      </c>
      <c r="S38" s="5"/>
      <c r="T38" s="5"/>
      <c r="U38" s="6"/>
    </row>
    <row r="39" spans="1:21" x14ac:dyDescent="0.2">
      <c r="H39" s="6"/>
      <c r="I39" s="6"/>
      <c r="J39" s="6"/>
      <c r="L39" s="1">
        <f>'C-D'!C127</f>
        <v>16</v>
      </c>
      <c r="M39" s="1" t="str">
        <f>'C-D'!A127</f>
        <v>X08</v>
      </c>
      <c r="N39" s="1" t="s">
        <v>38</v>
      </c>
      <c r="O39" s="5">
        <f>'C-D'!H127</f>
        <v>143.31662356728879</v>
      </c>
      <c r="P39" s="5">
        <f>'C-D'!I127</f>
        <v>0.79391354580154272</v>
      </c>
      <c r="Q39" s="5">
        <f t="shared" si="1"/>
        <v>143.15864737061389</v>
      </c>
      <c r="R39" s="5">
        <v>144.18855375965697</v>
      </c>
      <c r="S39" s="5"/>
      <c r="T39" s="5"/>
      <c r="U39" s="6"/>
    </row>
    <row r="40" spans="1:21" x14ac:dyDescent="0.2">
      <c r="A40" t="s">
        <v>39</v>
      </c>
      <c r="B40">
        <v>50</v>
      </c>
      <c r="C40">
        <v>3</v>
      </c>
      <c r="D40">
        <v>1</v>
      </c>
      <c r="E40">
        <v>3.2210000000000001</v>
      </c>
      <c r="F40">
        <v>3.2210000000000001</v>
      </c>
      <c r="G40">
        <v>0</v>
      </c>
      <c r="H40" s="6">
        <f>AVERAGE(F40:F44)/B$13</f>
        <v>50.61474948952182</v>
      </c>
      <c r="I40" s="6">
        <f>STDEV(F40:F44)/B$13</f>
        <v>0.99464645861624379</v>
      </c>
      <c r="J40" s="6">
        <f>I40/H40*100</f>
        <v>1.9651316437358912</v>
      </c>
      <c r="L40" s="1">
        <f>'C-D'!C133</f>
        <v>17</v>
      </c>
      <c r="M40" s="1" t="str">
        <f>'C-D'!A133</f>
        <v>X09</v>
      </c>
      <c r="N40" s="1" t="s">
        <v>38</v>
      </c>
      <c r="O40" s="5">
        <f>'C-D'!H133</f>
        <v>144.31563276466059</v>
      </c>
      <c r="P40" s="5">
        <f>'C-D'!I133</f>
        <v>2.7803323960639381</v>
      </c>
      <c r="Q40" s="5">
        <f t="shared" si="1"/>
        <v>144.1576565679857</v>
      </c>
      <c r="R40" s="5">
        <v>145.60982457653643</v>
      </c>
      <c r="S40" s="5"/>
      <c r="T40" s="5"/>
      <c r="U40" s="6"/>
    </row>
    <row r="41" spans="1:21" x14ac:dyDescent="0.2">
      <c r="A41" t="s">
        <v>39</v>
      </c>
      <c r="B41">
        <v>50</v>
      </c>
      <c r="C41">
        <v>3</v>
      </c>
      <c r="D41">
        <v>2</v>
      </c>
      <c r="E41">
        <v>3.347</v>
      </c>
      <c r="F41">
        <v>3.347</v>
      </c>
      <c r="G41">
        <v>0</v>
      </c>
      <c r="H41" s="6"/>
      <c r="I41" s="6"/>
      <c r="J41" s="6"/>
      <c r="L41" s="1">
        <f>'C-D'!C166</f>
        <v>18</v>
      </c>
      <c r="M41" s="1" t="str">
        <f>'C-D'!A166</f>
        <v>X10</v>
      </c>
      <c r="N41" s="1" t="s">
        <v>40</v>
      </c>
      <c r="O41" s="5">
        <f>'C-D'!H166</f>
        <v>148.02844529716086</v>
      </c>
      <c r="P41" s="5">
        <f>'C-D'!I166</f>
        <v>2.2529540655589289</v>
      </c>
      <c r="Q41" s="5">
        <f t="shared" si="1"/>
        <v>147.87046910048596</v>
      </c>
      <c r="R41" s="5"/>
      <c r="S41" s="5"/>
      <c r="T41" s="5"/>
      <c r="U41" s="6"/>
    </row>
    <row r="42" spans="1:21" x14ac:dyDescent="0.2">
      <c r="A42" t="s">
        <v>39</v>
      </c>
      <c r="B42">
        <v>50</v>
      </c>
      <c r="C42">
        <v>3</v>
      </c>
      <c r="D42">
        <v>3</v>
      </c>
      <c r="E42">
        <v>3.2610000000000001</v>
      </c>
      <c r="F42">
        <v>3.2610000000000001</v>
      </c>
      <c r="G42">
        <v>0</v>
      </c>
      <c r="H42" s="6"/>
      <c r="I42" s="6"/>
      <c r="J42" s="6"/>
      <c r="L42" s="1">
        <f>'C-D'!C171</f>
        <v>19</v>
      </c>
      <c r="M42" s="1" t="str">
        <f>'C-D'!A171</f>
        <v>X11</v>
      </c>
      <c r="N42" s="1" t="s">
        <v>40</v>
      </c>
      <c r="O42" s="5">
        <f>'C-D'!H171</f>
        <v>150.26334216138432</v>
      </c>
      <c r="P42" s="5">
        <f>'C-D'!I171</f>
        <v>2.3523668408334051</v>
      </c>
      <c r="Q42" s="5">
        <f t="shared" si="1"/>
        <v>150.10536596470942</v>
      </c>
      <c r="R42" s="5"/>
      <c r="S42" s="5"/>
      <c r="T42" s="5"/>
      <c r="U42" s="6"/>
    </row>
    <row r="43" spans="1:21" x14ac:dyDescent="0.2">
      <c r="H43" s="6"/>
      <c r="I43" s="6"/>
      <c r="J43" s="6"/>
      <c r="L43" s="1">
        <f>'C-D'!C176</f>
        <v>20</v>
      </c>
      <c r="M43" s="1" t="str">
        <f>'C-D'!A176</f>
        <v>X12</v>
      </c>
      <c r="N43" s="1" t="s">
        <v>40</v>
      </c>
      <c r="O43" s="5">
        <f>'C-D'!H176</f>
        <v>148.71333304587449</v>
      </c>
      <c r="P43" s="5">
        <f>'C-D'!I176</f>
        <v>2.3381200144839602</v>
      </c>
      <c r="Q43" s="5">
        <f t="shared" si="1"/>
        <v>148.5553568491996</v>
      </c>
      <c r="R43" s="5"/>
      <c r="S43" s="5"/>
      <c r="T43" s="5"/>
      <c r="U43" s="6"/>
    </row>
    <row r="44" spans="1:21" x14ac:dyDescent="0.2">
      <c r="H44" s="6"/>
      <c r="I44" s="6"/>
      <c r="J44" s="6"/>
      <c r="L44" s="1">
        <f>'C-D'!C181</f>
        <v>21</v>
      </c>
      <c r="M44" s="1" t="str">
        <f>'C-D'!A181</f>
        <v>X13</v>
      </c>
      <c r="N44" s="1" t="s">
        <v>41</v>
      </c>
      <c r="O44" s="5">
        <f>'C-D'!H181</f>
        <v>144.99537098142903</v>
      </c>
      <c r="P44" s="5">
        <f>'C-D'!I181</f>
        <v>0.67698231185208657</v>
      </c>
      <c r="Q44" s="5">
        <f t="shared" si="1"/>
        <v>144.83739478475414</v>
      </c>
      <c r="R44" s="5"/>
      <c r="S44" s="5"/>
      <c r="T44" s="5"/>
      <c r="U44" s="6"/>
    </row>
    <row r="45" spans="1:21" x14ac:dyDescent="0.2">
      <c r="A45" t="s">
        <v>42</v>
      </c>
      <c r="B45">
        <v>75</v>
      </c>
      <c r="C45">
        <v>4</v>
      </c>
      <c r="D45">
        <v>1</v>
      </c>
      <c r="E45">
        <v>4.9800000000000004</v>
      </c>
      <c r="F45">
        <v>4.9800000000000004</v>
      </c>
      <c r="G45">
        <v>0</v>
      </c>
      <c r="H45" s="6">
        <f>AVERAGE(F45:F49)/B$13</f>
        <v>76.377857811434282</v>
      </c>
      <c r="I45" s="6">
        <f>STDEV(F45:F49)/B$13</f>
        <v>0.56403244411980547</v>
      </c>
      <c r="J45" s="6">
        <f>I45/H45*100</f>
        <v>0.73847638606508026</v>
      </c>
      <c r="L45" s="1">
        <f>'C-D'!C187</f>
        <v>22</v>
      </c>
      <c r="M45" s="1" t="str">
        <f>'C-D'!A187</f>
        <v>X14</v>
      </c>
      <c r="N45" s="1" t="s">
        <v>41</v>
      </c>
      <c r="O45" s="5">
        <f>'C-D'!H187</f>
        <v>144.42892246745535</v>
      </c>
      <c r="P45" s="5">
        <f>'C-D'!I187</f>
        <v>1.5622953471251619</v>
      </c>
      <c r="Q45" s="5">
        <f t="shared" si="1"/>
        <v>144.27094627078046</v>
      </c>
      <c r="R45" s="5"/>
      <c r="S45" s="5"/>
      <c r="T45" s="5"/>
      <c r="U45" s="6"/>
    </row>
    <row r="46" spans="1:21" x14ac:dyDescent="0.2">
      <c r="A46" t="s">
        <v>42</v>
      </c>
      <c r="B46">
        <v>75</v>
      </c>
      <c r="C46">
        <v>4</v>
      </c>
      <c r="D46">
        <v>2</v>
      </c>
      <c r="E46">
        <v>4.9450000000000003</v>
      </c>
      <c r="F46">
        <v>4.9450000000000003</v>
      </c>
      <c r="G46">
        <v>0</v>
      </c>
      <c r="H46" s="6"/>
      <c r="I46" s="6"/>
      <c r="J46" s="6"/>
      <c r="L46" s="1">
        <f>'C-D'!C193</f>
        <v>23</v>
      </c>
      <c r="M46" s="1" t="str">
        <f>'C-D'!A193</f>
        <v>X15</v>
      </c>
      <c r="N46" s="1" t="s">
        <v>43</v>
      </c>
      <c r="O46" s="5">
        <f>'C-D'!H193</f>
        <v>142.10648356016318</v>
      </c>
      <c r="P46" s="5">
        <f>'C-D'!I193</f>
        <v>1.8243302573576545</v>
      </c>
      <c r="Q46" s="5">
        <f t="shared" si="1"/>
        <v>141.94850736348829</v>
      </c>
      <c r="R46" s="5"/>
      <c r="S46" s="5"/>
      <c r="T46" s="5"/>
      <c r="U46" s="6"/>
    </row>
    <row r="47" spans="1:21" x14ac:dyDescent="0.2">
      <c r="A47" t="s">
        <v>42</v>
      </c>
      <c r="B47">
        <v>75</v>
      </c>
      <c r="C47">
        <v>4</v>
      </c>
      <c r="D47">
        <v>3</v>
      </c>
      <c r="E47">
        <v>4.907</v>
      </c>
      <c r="F47">
        <v>4.907</v>
      </c>
      <c r="G47">
        <v>0</v>
      </c>
      <c r="H47" s="6"/>
      <c r="I47" s="6"/>
      <c r="J47" s="6"/>
      <c r="L47" s="1">
        <f>'C-D'!C199</f>
        <v>24</v>
      </c>
      <c r="M47" s="1" t="str">
        <f>'C-D'!A199</f>
        <v>X16</v>
      </c>
      <c r="N47" s="1" t="s">
        <v>43</v>
      </c>
      <c r="O47" s="5">
        <f>'C-D'!H199</f>
        <v>144.28988510493451</v>
      </c>
      <c r="P47" s="5">
        <f>'C-D'!I199</f>
        <v>1.8519638541655516</v>
      </c>
      <c r="Q47" s="5">
        <f t="shared" si="1"/>
        <v>144.13190890825962</v>
      </c>
      <c r="R47" s="5"/>
      <c r="S47" s="5"/>
      <c r="T47" s="5"/>
      <c r="U47" s="6"/>
    </row>
    <row r="48" spans="1:21" x14ac:dyDescent="0.2">
      <c r="H48" s="6"/>
      <c r="I48" s="6"/>
      <c r="J48" s="6"/>
      <c r="L48" s="1">
        <f>'C-D'!C205</f>
        <v>25</v>
      </c>
      <c r="M48" s="1" t="str">
        <f>'C-D'!A205</f>
        <v>X17</v>
      </c>
      <c r="N48" s="1" t="s">
        <v>44</v>
      </c>
      <c r="O48" s="5">
        <f>'C-D'!H205</f>
        <v>144.34652995633186</v>
      </c>
      <c r="P48" s="5">
        <f>'C-D'!I205</f>
        <v>2.6197709201395178</v>
      </c>
      <c r="Q48" s="5">
        <f t="shared" si="1"/>
        <v>144.18855375965697</v>
      </c>
      <c r="R48" s="5"/>
      <c r="S48" s="5"/>
      <c r="T48" s="5"/>
      <c r="U48" s="6"/>
    </row>
    <row r="49" spans="1:21" x14ac:dyDescent="0.2">
      <c r="H49" s="6"/>
      <c r="I49" s="6"/>
      <c r="J49" s="6"/>
      <c r="L49" s="1">
        <f>'C-D'!C210</f>
        <v>26</v>
      </c>
      <c r="M49" s="1" t="str">
        <f>'C-D'!A210</f>
        <v>X18</v>
      </c>
      <c r="N49" s="1" t="s">
        <v>44</v>
      </c>
      <c r="O49" s="5">
        <f>'C-D'!H210</f>
        <v>145.76780077321132</v>
      </c>
      <c r="P49" s="5">
        <f>'C-D'!I210</f>
        <v>2.6133861938388692</v>
      </c>
      <c r="Q49" s="5">
        <f t="shared" si="1"/>
        <v>145.60982457653643</v>
      </c>
      <c r="R49" s="5"/>
      <c r="S49" s="5"/>
      <c r="T49" s="5"/>
      <c r="U49" s="6"/>
    </row>
    <row r="50" spans="1:21" x14ac:dyDescent="0.2">
      <c r="A50" t="s">
        <v>45</v>
      </c>
      <c r="B50">
        <v>100</v>
      </c>
      <c r="C50">
        <v>5</v>
      </c>
      <c r="D50">
        <v>1</v>
      </c>
      <c r="E50">
        <v>6.484</v>
      </c>
      <c r="F50">
        <v>6.484</v>
      </c>
      <c r="G50">
        <v>0</v>
      </c>
      <c r="H50" s="6">
        <f>AVERAGE(F50:F54)/B$13</f>
        <v>100.58580748589171</v>
      </c>
      <c r="I50" s="6">
        <f>STDEV(F50:F54)/B$13</f>
        <v>0.36197217185570124</v>
      </c>
      <c r="J50" s="6">
        <f>I50/H50*100</f>
        <v>0.35986406124588888</v>
      </c>
      <c r="L50" s="1"/>
      <c r="M50" s="1"/>
      <c r="N50" s="1"/>
      <c r="O50" s="5"/>
      <c r="P50" s="5"/>
      <c r="Q50" s="5"/>
      <c r="R50" s="5"/>
      <c r="S50" s="5"/>
      <c r="T50" s="5"/>
      <c r="U50" s="6"/>
    </row>
    <row r="51" spans="1:21" x14ac:dyDescent="0.2">
      <c r="A51" t="s">
        <v>45</v>
      </c>
      <c r="B51">
        <v>100</v>
      </c>
      <c r="C51">
        <v>5</v>
      </c>
      <c r="D51">
        <v>2</v>
      </c>
      <c r="E51">
        <v>6.7670000000000003</v>
      </c>
      <c r="G51">
        <v>1</v>
      </c>
      <c r="H51" s="6"/>
      <c r="I51" s="6"/>
      <c r="J51" s="6"/>
      <c r="L51" s="1"/>
      <c r="M51" s="1"/>
      <c r="N51" s="1"/>
      <c r="O51" s="5"/>
      <c r="P51" s="5"/>
      <c r="Q51" s="5"/>
      <c r="R51" s="5"/>
      <c r="S51" s="5"/>
      <c r="T51" s="5"/>
      <c r="U51" s="6"/>
    </row>
    <row r="52" spans="1:21" x14ac:dyDescent="0.2">
      <c r="A52" t="s">
        <v>45</v>
      </c>
      <c r="B52">
        <v>100</v>
      </c>
      <c r="C52">
        <v>5</v>
      </c>
      <c r="D52">
        <v>3</v>
      </c>
      <c r="E52">
        <v>6.5259999999999998</v>
      </c>
      <c r="F52">
        <v>6.5259999999999998</v>
      </c>
      <c r="G52">
        <v>0</v>
      </c>
      <c r="H52" s="6"/>
      <c r="I52" s="6"/>
      <c r="J52" s="6"/>
      <c r="L52" s="1"/>
      <c r="M52" s="1"/>
      <c r="N52" s="1"/>
      <c r="O52" s="5"/>
      <c r="P52" s="5"/>
      <c r="Q52" s="5"/>
      <c r="R52" s="5"/>
      <c r="S52" s="5"/>
      <c r="T52" s="5"/>
      <c r="U52" s="6"/>
    </row>
    <row r="53" spans="1:21" x14ac:dyDescent="0.2">
      <c r="A53" t="s">
        <v>45</v>
      </c>
      <c r="B53">
        <v>100</v>
      </c>
      <c r="C53">
        <v>5</v>
      </c>
      <c r="D53">
        <v>4</v>
      </c>
      <c r="E53">
        <v>6.5229999999999997</v>
      </c>
      <c r="F53">
        <v>6.5229999999999997</v>
      </c>
      <c r="G53">
        <v>0</v>
      </c>
      <c r="H53" s="6"/>
      <c r="I53" s="6"/>
      <c r="J53" s="6"/>
      <c r="L53" s="1"/>
      <c r="M53" s="1"/>
      <c r="N53" s="1"/>
      <c r="O53" s="5"/>
      <c r="P53" s="5"/>
      <c r="Q53" s="5"/>
      <c r="R53" s="5"/>
      <c r="S53" s="5"/>
      <c r="T53" s="5"/>
      <c r="U53" s="6"/>
    </row>
    <row r="54" spans="1:21" x14ac:dyDescent="0.2">
      <c r="H54" s="6"/>
      <c r="I54" s="6"/>
      <c r="J54" s="6"/>
      <c r="L54" s="1"/>
      <c r="M54" s="1"/>
      <c r="N54" s="1"/>
      <c r="O54" s="5"/>
      <c r="P54" s="5"/>
      <c r="Q54" s="5"/>
      <c r="R54" s="5"/>
      <c r="S54" s="5"/>
      <c r="T54" s="5"/>
      <c r="U54" s="6"/>
    </row>
    <row r="55" spans="1:21" x14ac:dyDescent="0.2">
      <c r="H55" s="6"/>
      <c r="I55" s="6"/>
      <c r="J55" s="6"/>
      <c r="L55" s="1"/>
      <c r="M55" s="1"/>
      <c r="N55" s="1"/>
      <c r="O55" s="5"/>
      <c r="P55" s="5"/>
      <c r="Q55" s="5"/>
      <c r="R55" s="5"/>
      <c r="S55" s="5"/>
      <c r="T55" s="5"/>
      <c r="U55" s="6"/>
    </row>
    <row r="56" spans="1:21" x14ac:dyDescent="0.2">
      <c r="A56" t="s">
        <v>30</v>
      </c>
      <c r="B56" t="s">
        <v>31</v>
      </c>
      <c r="C56">
        <v>0</v>
      </c>
      <c r="D56">
        <v>1</v>
      </c>
      <c r="E56">
        <v>0</v>
      </c>
      <c r="F56">
        <v>0</v>
      </c>
      <c r="G56">
        <v>0</v>
      </c>
      <c r="H56" s="6">
        <f>AVERAGE(F56:F60)/B$13</f>
        <v>0</v>
      </c>
      <c r="I56" s="6">
        <f>STDEV(F56:F60)/B$13</f>
        <v>0</v>
      </c>
      <c r="J56" s="6" t="e">
        <f>I56/H56*100</f>
        <v>#DIV/0!</v>
      </c>
      <c r="L56" s="1"/>
      <c r="M56" s="1"/>
      <c r="N56" s="1"/>
      <c r="O56" s="5"/>
      <c r="P56" s="5"/>
      <c r="Q56" s="5"/>
      <c r="R56" s="5"/>
      <c r="S56" s="5"/>
      <c r="T56" s="5"/>
      <c r="U56" s="6"/>
    </row>
    <row r="57" spans="1:21" x14ac:dyDescent="0.2">
      <c r="A57" t="s">
        <v>30</v>
      </c>
      <c r="B57" t="s">
        <v>31</v>
      </c>
      <c r="C57">
        <v>0</v>
      </c>
      <c r="D57">
        <v>2</v>
      </c>
      <c r="E57">
        <v>0</v>
      </c>
      <c r="F57">
        <v>0</v>
      </c>
      <c r="G57">
        <v>0</v>
      </c>
      <c r="H57" s="6"/>
      <c r="I57" s="6"/>
      <c r="J57" s="6"/>
      <c r="L57" s="1"/>
      <c r="M57" s="1"/>
      <c r="N57" s="1"/>
      <c r="O57" s="5"/>
      <c r="P57" s="5"/>
      <c r="Q57" s="5"/>
      <c r="R57" s="5"/>
      <c r="S57" s="5"/>
      <c r="T57" s="5"/>
      <c r="U57" s="6"/>
    </row>
    <row r="58" spans="1:21" x14ac:dyDescent="0.2">
      <c r="A58" t="s">
        <v>30</v>
      </c>
      <c r="B58" t="s">
        <v>31</v>
      </c>
      <c r="C58">
        <v>0</v>
      </c>
      <c r="D58">
        <v>3</v>
      </c>
      <c r="E58">
        <v>0</v>
      </c>
      <c r="F58">
        <v>0</v>
      </c>
      <c r="G58">
        <v>0</v>
      </c>
      <c r="H58" s="6"/>
      <c r="I58" s="6"/>
      <c r="J58" s="6"/>
      <c r="L58" s="1"/>
      <c r="M58" s="1"/>
      <c r="N58" s="1"/>
      <c r="O58" s="5"/>
      <c r="P58" s="5"/>
      <c r="Q58" s="5"/>
      <c r="R58" s="5"/>
      <c r="S58" s="5"/>
      <c r="T58" s="5"/>
      <c r="U58" s="6"/>
    </row>
    <row r="59" spans="1:21" x14ac:dyDescent="0.2">
      <c r="H59" s="6"/>
      <c r="I59" s="6"/>
      <c r="J59" s="6"/>
      <c r="L59" s="1"/>
      <c r="M59" s="1"/>
      <c r="N59" s="1"/>
      <c r="O59" s="5"/>
      <c r="P59" s="5"/>
      <c r="Q59" s="5"/>
      <c r="R59" s="5"/>
      <c r="S59" s="5"/>
      <c r="T59" s="5"/>
      <c r="U59" s="6"/>
    </row>
    <row r="60" spans="1:21" x14ac:dyDescent="0.2">
      <c r="H60" s="6"/>
      <c r="I60" s="6"/>
      <c r="J60" s="6"/>
      <c r="L60" s="1"/>
      <c r="M60" s="1"/>
      <c r="N60" s="1"/>
      <c r="O60" s="5"/>
      <c r="P60" s="5"/>
      <c r="Q60" s="5"/>
      <c r="R60" s="5"/>
      <c r="S60" s="5"/>
      <c r="T60" s="5"/>
      <c r="U60" s="6"/>
    </row>
    <row r="61" spans="1:21" x14ac:dyDescent="0.2">
      <c r="A61" t="s">
        <v>30</v>
      </c>
      <c r="B61" t="s">
        <v>31</v>
      </c>
      <c r="C61">
        <v>0</v>
      </c>
      <c r="D61">
        <v>1</v>
      </c>
      <c r="E61">
        <v>0</v>
      </c>
      <c r="F61">
        <v>0</v>
      </c>
      <c r="G61">
        <v>0</v>
      </c>
      <c r="H61" s="6">
        <f>AVERAGE(F61:F65)/B$13</f>
        <v>0</v>
      </c>
      <c r="I61" s="6">
        <f>STDEV(F61:F65)/B$13</f>
        <v>0</v>
      </c>
      <c r="J61" s="6" t="e">
        <f>I61/H61*100</f>
        <v>#DIV/0!</v>
      </c>
      <c r="L61" s="1"/>
      <c r="M61" s="1"/>
      <c r="N61" s="1"/>
      <c r="O61" s="5"/>
      <c r="P61" s="5"/>
      <c r="Q61" s="5"/>
      <c r="R61" s="5"/>
      <c r="S61" s="5"/>
      <c r="T61" s="5"/>
      <c r="U61" s="6"/>
    </row>
    <row r="62" spans="1:21" x14ac:dyDescent="0.2">
      <c r="A62" t="s">
        <v>30</v>
      </c>
      <c r="B62" t="s">
        <v>31</v>
      </c>
      <c r="C62">
        <v>0</v>
      </c>
      <c r="D62">
        <v>2</v>
      </c>
      <c r="E62">
        <v>0</v>
      </c>
      <c r="F62">
        <v>0</v>
      </c>
      <c r="G62">
        <v>0</v>
      </c>
      <c r="H62" s="6"/>
      <c r="I62" s="6"/>
      <c r="J62" s="6"/>
      <c r="L62" s="1"/>
      <c r="M62" s="1"/>
      <c r="N62" s="1"/>
      <c r="O62" s="5"/>
      <c r="P62" s="5"/>
      <c r="Q62" s="5"/>
      <c r="R62" s="5"/>
      <c r="S62" s="5"/>
      <c r="T62" s="5"/>
      <c r="U62" s="6"/>
    </row>
    <row r="63" spans="1:21" x14ac:dyDescent="0.2">
      <c r="A63" t="s">
        <v>30</v>
      </c>
      <c r="B63" t="s">
        <v>31</v>
      </c>
      <c r="C63">
        <v>0</v>
      </c>
      <c r="D63">
        <v>3</v>
      </c>
      <c r="E63">
        <v>0</v>
      </c>
      <c r="F63">
        <v>0</v>
      </c>
      <c r="G63">
        <v>0</v>
      </c>
      <c r="H63" s="6"/>
      <c r="I63" s="6"/>
      <c r="J63" s="6"/>
      <c r="L63" s="1"/>
      <c r="M63" s="1"/>
      <c r="N63" s="1"/>
      <c r="O63" s="5"/>
      <c r="P63" s="5"/>
      <c r="Q63" s="5"/>
      <c r="R63" s="5"/>
      <c r="S63" s="5"/>
      <c r="T63" s="5"/>
      <c r="U63" s="6"/>
    </row>
    <row r="64" spans="1:21" x14ac:dyDescent="0.2">
      <c r="H64" s="6"/>
      <c r="I64" s="6"/>
      <c r="J64" s="6"/>
      <c r="L64" s="1"/>
      <c r="M64" s="1"/>
      <c r="N64" s="1"/>
      <c r="O64" s="5"/>
      <c r="P64" s="5"/>
      <c r="Q64" s="5"/>
      <c r="R64" s="5"/>
      <c r="S64" s="5"/>
      <c r="T64" s="5"/>
      <c r="U64" s="6"/>
    </row>
    <row r="65" spans="1:21" x14ac:dyDescent="0.2">
      <c r="H65" s="6"/>
      <c r="I65" s="6"/>
      <c r="J65" s="6"/>
      <c r="L65" s="1"/>
      <c r="M65" s="1"/>
      <c r="N65" s="1"/>
      <c r="O65" s="5"/>
      <c r="P65" s="5"/>
      <c r="Q65" s="5"/>
      <c r="R65" s="5"/>
      <c r="S65" s="5"/>
      <c r="T65" s="5"/>
      <c r="U65" s="6"/>
    </row>
    <row r="66" spans="1:21" x14ac:dyDescent="0.2">
      <c r="A66" t="s">
        <v>46</v>
      </c>
      <c r="B66" t="s">
        <v>47</v>
      </c>
      <c r="C66">
        <v>61</v>
      </c>
      <c r="D66">
        <v>1</v>
      </c>
      <c r="E66">
        <v>4.3540000000000001</v>
      </c>
      <c r="F66">
        <v>4.3540000000000001</v>
      </c>
      <c r="G66">
        <v>0</v>
      </c>
      <c r="H66" s="6">
        <f>AVERAGE(F66:F70)/B$13</f>
        <v>66.918167628073647</v>
      </c>
      <c r="I66" s="6">
        <f>STDEV(F66:F70)/B$13</f>
        <v>1.4296699616625554</v>
      </c>
      <c r="J66" s="6">
        <f>I66/H66*100</f>
        <v>2.1364451722715394</v>
      </c>
      <c r="L66" s="1"/>
      <c r="M66" s="1"/>
      <c r="N66" s="1"/>
      <c r="O66" s="5"/>
      <c r="P66" s="5"/>
      <c r="Q66" s="5"/>
      <c r="R66" s="5"/>
      <c r="S66" s="5"/>
      <c r="T66" s="5"/>
      <c r="U66" s="6"/>
    </row>
    <row r="67" spans="1:21" x14ac:dyDescent="0.2">
      <c r="A67" t="s">
        <v>46</v>
      </c>
      <c r="B67" t="s">
        <v>47</v>
      </c>
      <c r="C67">
        <v>61</v>
      </c>
      <c r="D67">
        <v>2</v>
      </c>
      <c r="E67">
        <v>4.2300000000000004</v>
      </c>
      <c r="F67">
        <v>4.2300000000000004</v>
      </c>
      <c r="G67">
        <v>0</v>
      </c>
      <c r="H67" s="6"/>
      <c r="I67" s="6"/>
      <c r="J67" s="6"/>
      <c r="L67" s="1"/>
      <c r="M67" s="1"/>
      <c r="N67" s="1"/>
      <c r="O67" s="5"/>
      <c r="P67" s="5"/>
      <c r="Q67" s="5"/>
      <c r="R67" s="5"/>
      <c r="S67" s="5"/>
      <c r="T67" s="5"/>
      <c r="U67" s="6"/>
    </row>
    <row r="68" spans="1:21" x14ac:dyDescent="0.2">
      <c r="A68" t="s">
        <v>46</v>
      </c>
      <c r="B68" t="s">
        <v>47</v>
      </c>
      <c r="C68">
        <v>61</v>
      </c>
      <c r="D68">
        <v>3</v>
      </c>
      <c r="E68">
        <v>4.4109999999999996</v>
      </c>
      <c r="F68">
        <v>4.4109999999999996</v>
      </c>
      <c r="G68">
        <v>0</v>
      </c>
      <c r="H68" s="6"/>
      <c r="I68" s="6"/>
      <c r="J68" s="6"/>
      <c r="L68" s="1"/>
      <c r="M68" s="1"/>
      <c r="N68" s="1"/>
      <c r="O68" s="5"/>
      <c r="P68" s="5"/>
      <c r="Q68" s="5"/>
      <c r="R68" s="5"/>
      <c r="S68" s="5"/>
      <c r="T68" s="5"/>
      <c r="U68" s="6"/>
    </row>
    <row r="69" spans="1:21" x14ac:dyDescent="0.2">
      <c r="H69" s="6"/>
      <c r="I69" s="6"/>
      <c r="J69" s="6"/>
      <c r="L69" s="1"/>
      <c r="M69" s="1"/>
      <c r="N69" s="1"/>
      <c r="O69" s="5"/>
      <c r="P69" s="5"/>
      <c r="Q69" s="5"/>
      <c r="R69" s="5"/>
      <c r="S69" s="5"/>
      <c r="T69" s="5"/>
      <c r="U69" s="6"/>
    </row>
    <row r="70" spans="1:21" x14ac:dyDescent="0.2">
      <c r="H70" s="6"/>
      <c r="I70" s="6"/>
      <c r="J70" s="6"/>
      <c r="L70" s="1"/>
      <c r="M70" s="1"/>
      <c r="N70" s="1"/>
      <c r="O70" s="5"/>
      <c r="P70" s="5"/>
      <c r="Q70" s="5"/>
      <c r="R70" s="5"/>
      <c r="S70" s="5"/>
      <c r="T70" s="5"/>
      <c r="U70" s="6"/>
    </row>
    <row r="71" spans="1:21" x14ac:dyDescent="0.2">
      <c r="A71" t="s">
        <v>48</v>
      </c>
      <c r="B71" t="s">
        <v>49</v>
      </c>
      <c r="C71">
        <v>6</v>
      </c>
      <c r="D71">
        <v>1</v>
      </c>
      <c r="E71">
        <v>4.9669999999999996</v>
      </c>
      <c r="G71">
        <v>1</v>
      </c>
      <c r="H71" s="6">
        <f>AVERAGE(F71:F75)/B$13</f>
        <v>73.80824137077181</v>
      </c>
      <c r="I71" s="6">
        <f>STDEV(F71:F75)/B$13</f>
        <v>0.65275268690831778</v>
      </c>
      <c r="J71" s="6">
        <f>I71/H71*100</f>
        <v>0.88438997432447819</v>
      </c>
      <c r="L71" s="1"/>
      <c r="M71" s="1"/>
      <c r="N71" s="1"/>
      <c r="O71" s="5"/>
      <c r="P71" s="5"/>
      <c r="Q71" s="5"/>
      <c r="R71" s="5"/>
      <c r="S71" s="5"/>
      <c r="T71" s="5"/>
      <c r="U71" s="6"/>
    </row>
    <row r="72" spans="1:21" x14ac:dyDescent="0.2">
      <c r="A72" t="s">
        <v>48</v>
      </c>
      <c r="B72" t="s">
        <v>49</v>
      </c>
      <c r="C72">
        <v>6</v>
      </c>
      <c r="D72">
        <v>2</v>
      </c>
      <c r="E72">
        <v>4.7329999999999997</v>
      </c>
      <c r="F72">
        <v>4.7329999999999997</v>
      </c>
      <c r="G72">
        <v>0</v>
      </c>
      <c r="H72" s="6"/>
      <c r="I72" s="6"/>
      <c r="J72" s="6"/>
      <c r="L72" s="1"/>
      <c r="M72" s="1"/>
      <c r="N72" s="1"/>
      <c r="O72" s="5"/>
      <c r="P72" s="5"/>
      <c r="Q72" s="5"/>
      <c r="R72" s="5"/>
      <c r="S72" s="5"/>
      <c r="T72" s="5"/>
      <c r="U72" s="6"/>
    </row>
    <row r="73" spans="1:21" x14ac:dyDescent="0.2">
      <c r="A73" t="s">
        <v>48</v>
      </c>
      <c r="B73" t="s">
        <v>49</v>
      </c>
      <c r="C73">
        <v>6</v>
      </c>
      <c r="D73">
        <v>3</v>
      </c>
      <c r="E73">
        <v>4.7830000000000004</v>
      </c>
      <c r="F73">
        <v>4.7830000000000004</v>
      </c>
      <c r="G73">
        <v>0</v>
      </c>
      <c r="H73" s="6"/>
      <c r="I73" s="6"/>
      <c r="J73" s="6"/>
      <c r="L73" s="1"/>
      <c r="M73" s="1"/>
      <c r="N73" s="1"/>
      <c r="O73" s="5"/>
      <c r="P73" s="5"/>
      <c r="Q73" s="5"/>
      <c r="R73" s="5"/>
      <c r="S73" s="5"/>
      <c r="T73" s="5"/>
      <c r="U73" s="6"/>
    </row>
    <row r="74" spans="1:21" x14ac:dyDescent="0.2">
      <c r="A74" t="s">
        <v>48</v>
      </c>
      <c r="B74" t="s">
        <v>49</v>
      </c>
      <c r="C74">
        <v>6</v>
      </c>
      <c r="D74">
        <v>4</v>
      </c>
      <c r="E74">
        <v>4.8170000000000002</v>
      </c>
      <c r="F74">
        <v>4.8170000000000002</v>
      </c>
      <c r="G74">
        <v>0</v>
      </c>
      <c r="H74" s="6"/>
      <c r="I74" s="6"/>
      <c r="J74" s="6"/>
      <c r="L74" s="1"/>
      <c r="M74" s="1"/>
      <c r="N74" s="1"/>
      <c r="O74" s="5"/>
      <c r="P74" s="5"/>
      <c r="Q74" s="5"/>
      <c r="R74" s="5"/>
      <c r="S74" s="5"/>
      <c r="T74" s="5"/>
      <c r="U74" s="6"/>
    </row>
    <row r="75" spans="1:21" x14ac:dyDescent="0.2">
      <c r="H75" s="6"/>
      <c r="I75" s="6"/>
      <c r="J75" s="6"/>
      <c r="L75" s="1"/>
      <c r="M75" s="1"/>
      <c r="N75" s="1"/>
      <c r="O75" s="5"/>
      <c r="P75" s="5"/>
      <c r="Q75" s="5"/>
      <c r="R75" s="5"/>
      <c r="S75" s="5"/>
      <c r="T75" s="5"/>
      <c r="U75" s="6"/>
    </row>
    <row r="76" spans="1:21" x14ac:dyDescent="0.2">
      <c r="H76" s="6"/>
      <c r="I76" s="6"/>
      <c r="J76" s="6"/>
      <c r="O76" s="6"/>
      <c r="P76" s="6"/>
      <c r="Q76" s="6"/>
      <c r="R76" s="6"/>
      <c r="S76" s="6"/>
      <c r="T76" s="6"/>
      <c r="U76" s="6"/>
    </row>
    <row r="77" spans="1:21" x14ac:dyDescent="0.2">
      <c r="A77" t="s">
        <v>50</v>
      </c>
      <c r="B77" t="s">
        <v>51</v>
      </c>
      <c r="C77">
        <v>7</v>
      </c>
      <c r="D77">
        <v>1</v>
      </c>
      <c r="E77">
        <v>3.69</v>
      </c>
      <c r="F77">
        <v>3.69</v>
      </c>
      <c r="G77">
        <v>0</v>
      </c>
      <c r="H77" s="6">
        <f>AVERAGE(F77:F81)/B$13</f>
        <v>56.341029012601304</v>
      </c>
      <c r="I77" s="6">
        <f>STDEV(F77:F81)/B$13</f>
        <v>0.67214708320717631</v>
      </c>
      <c r="J77" s="6">
        <f>I77/H77*100</f>
        <v>1.1929975277108322</v>
      </c>
      <c r="O77" s="6"/>
      <c r="P77" s="6"/>
      <c r="Q77" s="6"/>
      <c r="R77" s="6"/>
      <c r="S77" s="6"/>
      <c r="T77" s="6"/>
      <c r="U77" s="6"/>
    </row>
    <row r="78" spans="1:21" x14ac:dyDescent="0.2">
      <c r="A78" t="s">
        <v>50</v>
      </c>
      <c r="B78" t="s">
        <v>51</v>
      </c>
      <c r="C78">
        <v>7</v>
      </c>
      <c r="D78">
        <v>2</v>
      </c>
      <c r="E78">
        <v>3.6480000000000001</v>
      </c>
      <c r="F78">
        <v>3.6480000000000001</v>
      </c>
      <c r="G78">
        <v>0</v>
      </c>
      <c r="H78" s="6"/>
      <c r="I78" s="6"/>
      <c r="J78" s="6"/>
      <c r="O78" s="6"/>
      <c r="P78" s="6"/>
      <c r="Q78" s="6"/>
      <c r="R78" s="6"/>
      <c r="S78" s="6"/>
      <c r="T78" s="6"/>
      <c r="U78" s="6"/>
    </row>
    <row r="79" spans="1:21" x14ac:dyDescent="0.2">
      <c r="A79" t="s">
        <v>50</v>
      </c>
      <c r="B79" t="s">
        <v>51</v>
      </c>
      <c r="C79">
        <v>7</v>
      </c>
      <c r="D79">
        <v>3</v>
      </c>
      <c r="E79">
        <v>3.6030000000000002</v>
      </c>
      <c r="F79">
        <v>3.6030000000000002</v>
      </c>
      <c r="G79">
        <v>0</v>
      </c>
      <c r="H79" s="6"/>
      <c r="I79" s="6"/>
      <c r="J79" s="6"/>
      <c r="O79" s="6"/>
      <c r="P79" s="6"/>
      <c r="Q79" s="6"/>
      <c r="R79" s="6"/>
      <c r="S79" s="6"/>
      <c r="T79" s="6"/>
      <c r="U79" s="6"/>
    </row>
    <row r="80" spans="1:21" x14ac:dyDescent="0.2">
      <c r="H80" s="6"/>
      <c r="I80" s="6"/>
      <c r="J80" s="6"/>
      <c r="O80" s="6"/>
      <c r="P80" s="6"/>
      <c r="Q80" s="6"/>
      <c r="R80" s="6"/>
      <c r="S80" s="6"/>
      <c r="T80" s="6"/>
      <c r="U80" s="6"/>
    </row>
    <row r="81" spans="1:21" x14ac:dyDescent="0.2">
      <c r="H81" s="6"/>
      <c r="I81" s="6"/>
      <c r="J81" s="6"/>
      <c r="O81" s="6"/>
      <c r="P81" s="6"/>
      <c r="Q81" s="6"/>
      <c r="R81" s="6"/>
      <c r="S81" s="6"/>
      <c r="T81" s="6"/>
      <c r="U81" s="6"/>
    </row>
    <row r="82" spans="1:21" x14ac:dyDescent="0.2">
      <c r="A82" t="s">
        <v>52</v>
      </c>
      <c r="B82" t="s">
        <v>53</v>
      </c>
      <c r="C82">
        <v>8</v>
      </c>
      <c r="D82">
        <v>1</v>
      </c>
      <c r="E82">
        <v>2.4630000000000001</v>
      </c>
      <c r="F82">
        <v>2.4630000000000001</v>
      </c>
      <c r="G82">
        <v>0</v>
      </c>
      <c r="H82" s="6">
        <f>AVERAGE(F82:F86)/B$13</f>
        <v>37.534938348674785</v>
      </c>
      <c r="I82" s="6">
        <f>STDEV(F82:F86)/B$13</f>
        <v>0.44596254821560255</v>
      </c>
      <c r="J82" s="6">
        <f>I82/H82*100</f>
        <v>1.1881264971662002</v>
      </c>
      <c r="O82" s="6"/>
      <c r="P82" s="6"/>
      <c r="Q82" s="6"/>
      <c r="R82" s="6"/>
      <c r="S82" s="6"/>
      <c r="T82" s="6"/>
      <c r="U82" s="6"/>
    </row>
    <row r="83" spans="1:21" x14ac:dyDescent="0.2">
      <c r="A83" t="s">
        <v>52</v>
      </c>
      <c r="B83" t="s">
        <v>53</v>
      </c>
      <c r="C83">
        <v>8</v>
      </c>
      <c r="D83">
        <v>2</v>
      </c>
      <c r="E83">
        <v>2.4129999999999998</v>
      </c>
      <c r="F83">
        <v>2.4129999999999998</v>
      </c>
      <c r="G83">
        <v>0</v>
      </c>
      <c r="H83" s="6"/>
      <c r="I83" s="6"/>
      <c r="J83" s="6"/>
      <c r="O83" s="6"/>
      <c r="P83" s="6"/>
      <c r="Q83" s="6"/>
      <c r="R83" s="6"/>
      <c r="S83" s="6"/>
      <c r="T83" s="6"/>
      <c r="U83" s="6"/>
    </row>
    <row r="84" spans="1:21" x14ac:dyDescent="0.2">
      <c r="A84" t="s">
        <v>52</v>
      </c>
      <c r="B84" t="s">
        <v>53</v>
      </c>
      <c r="C84">
        <v>8</v>
      </c>
      <c r="D84">
        <v>3</v>
      </c>
      <c r="E84">
        <v>2.4129999999999998</v>
      </c>
      <c r="F84">
        <v>2.4129999999999998</v>
      </c>
      <c r="G84">
        <v>0</v>
      </c>
      <c r="H84" s="6"/>
      <c r="I84" s="6"/>
      <c r="J84" s="6"/>
      <c r="O84" s="6"/>
      <c r="P84" s="6"/>
      <c r="Q84" s="6"/>
      <c r="R84" s="6"/>
      <c r="S84" s="6"/>
      <c r="T84" s="6"/>
      <c r="U84" s="6"/>
    </row>
    <row r="85" spans="1:21" x14ac:dyDescent="0.2">
      <c r="H85" s="6"/>
      <c r="I85" s="6"/>
      <c r="J85" s="6"/>
      <c r="O85" s="6"/>
      <c r="P85" s="6"/>
      <c r="Q85" s="6"/>
      <c r="R85" s="6"/>
      <c r="S85" s="6"/>
      <c r="T85" s="6"/>
      <c r="U85" s="6"/>
    </row>
    <row r="86" spans="1:21" x14ac:dyDescent="0.2">
      <c r="H86" s="6"/>
      <c r="I86" s="6"/>
      <c r="J86" s="6"/>
      <c r="O86" s="6"/>
      <c r="P86" s="6"/>
      <c r="Q86" s="6"/>
      <c r="R86" s="6"/>
      <c r="S86" s="6"/>
      <c r="T86" s="6"/>
      <c r="U86" s="6"/>
    </row>
    <row r="87" spans="1:21" x14ac:dyDescent="0.2">
      <c r="A87" t="s">
        <v>54</v>
      </c>
      <c r="B87">
        <v>9</v>
      </c>
      <c r="C87">
        <v>9</v>
      </c>
      <c r="D87">
        <v>1</v>
      </c>
      <c r="E87">
        <v>9.7230000000000008</v>
      </c>
      <c r="F87">
        <v>9.7230000000000008</v>
      </c>
      <c r="G87">
        <v>0</v>
      </c>
      <c r="H87" s="6">
        <f>AVERAGE(F87:F91)/B$13</f>
        <v>150.95337944204317</v>
      </c>
      <c r="I87" s="6">
        <f>STDEV(F87:F91)/B$13</f>
        <v>0.65439590637904199</v>
      </c>
      <c r="J87" s="6">
        <f>I87/H87*100</f>
        <v>0.43350861623491499</v>
      </c>
      <c r="O87" s="6"/>
      <c r="P87" s="6"/>
      <c r="Q87" s="6"/>
      <c r="R87" s="6"/>
      <c r="S87" s="6"/>
      <c r="T87" s="6"/>
      <c r="U87" s="6"/>
    </row>
    <row r="88" spans="1:21" x14ac:dyDescent="0.2">
      <c r="A88" t="s">
        <v>54</v>
      </c>
      <c r="B88">
        <v>9</v>
      </c>
      <c r="C88">
        <v>9</v>
      </c>
      <c r="D88">
        <v>2</v>
      </c>
      <c r="E88">
        <v>9.8019999999999996</v>
      </c>
      <c r="F88">
        <v>9.8019999999999996</v>
      </c>
      <c r="G88">
        <v>0</v>
      </c>
      <c r="H88" s="6"/>
      <c r="I88" s="6"/>
      <c r="J88" s="6"/>
      <c r="O88" s="6"/>
      <c r="P88" s="6"/>
      <c r="Q88" s="6"/>
      <c r="R88" s="6"/>
      <c r="S88" s="6"/>
      <c r="T88" s="6"/>
      <c r="U88" s="6"/>
    </row>
    <row r="89" spans="1:21" x14ac:dyDescent="0.2">
      <c r="A89" t="s">
        <v>54</v>
      </c>
      <c r="B89">
        <v>9</v>
      </c>
      <c r="C89">
        <v>9</v>
      </c>
      <c r="D89">
        <v>3</v>
      </c>
      <c r="E89">
        <v>9.7889999999999997</v>
      </c>
      <c r="F89">
        <v>9.7889999999999997</v>
      </c>
      <c r="G89">
        <v>0</v>
      </c>
      <c r="H89" s="6"/>
      <c r="I89" s="6"/>
      <c r="J89" s="6"/>
      <c r="O89" s="6"/>
      <c r="P89" s="6"/>
      <c r="Q89" s="6"/>
      <c r="R89" s="6"/>
      <c r="S89" s="6"/>
      <c r="T89" s="6"/>
      <c r="U89" s="6"/>
    </row>
    <row r="90" spans="1:21" x14ac:dyDescent="0.2">
      <c r="H90" s="6"/>
      <c r="I90" s="6"/>
      <c r="J90" s="6"/>
      <c r="O90" s="6"/>
      <c r="P90" s="6"/>
      <c r="Q90" s="6"/>
      <c r="R90" s="6"/>
      <c r="S90" s="6"/>
      <c r="T90" s="6"/>
      <c r="U90" s="6"/>
    </row>
    <row r="91" spans="1:21" x14ac:dyDescent="0.2">
      <c r="H91" s="6"/>
      <c r="I91" s="6"/>
      <c r="J91" s="6"/>
      <c r="O91" s="6"/>
      <c r="P91" s="6"/>
      <c r="Q91" s="6"/>
      <c r="R91" s="6"/>
      <c r="S91" s="6"/>
      <c r="T91" s="6"/>
      <c r="U91" s="6"/>
    </row>
    <row r="92" spans="1:21" x14ac:dyDescent="0.2">
      <c r="A92" t="s">
        <v>55</v>
      </c>
      <c r="B92">
        <v>10</v>
      </c>
      <c r="C92">
        <v>10</v>
      </c>
      <c r="D92">
        <v>1</v>
      </c>
      <c r="E92">
        <v>10.029999999999999</v>
      </c>
      <c r="F92">
        <v>10.029999999999999</v>
      </c>
      <c r="G92">
        <v>1</v>
      </c>
      <c r="H92" s="6">
        <f>AVERAGE(F92:F96)/B$13</f>
        <v>150.35345897042561</v>
      </c>
      <c r="I92" s="6">
        <f>STDEV(F92:F96)/B$13</f>
        <v>3.6482789360629648</v>
      </c>
      <c r="J92" s="6">
        <f>I92/H92*100</f>
        <v>2.426468244259401</v>
      </c>
      <c r="O92" s="6"/>
      <c r="P92" s="6"/>
      <c r="Q92" s="6"/>
      <c r="R92" s="6"/>
      <c r="S92" s="6"/>
      <c r="T92" s="6"/>
      <c r="U92" s="6"/>
    </row>
    <row r="93" spans="1:21" x14ac:dyDescent="0.2">
      <c r="A93" t="s">
        <v>55</v>
      </c>
      <c r="B93">
        <v>10</v>
      </c>
      <c r="C93">
        <v>10</v>
      </c>
      <c r="D93">
        <v>2</v>
      </c>
      <c r="E93">
        <v>9.7910000000000004</v>
      </c>
      <c r="F93">
        <v>9.7910000000000004</v>
      </c>
      <c r="G93">
        <v>0</v>
      </c>
      <c r="H93" s="6"/>
      <c r="I93" s="6"/>
      <c r="J93" s="6"/>
      <c r="O93" s="6"/>
      <c r="P93" s="6"/>
      <c r="Q93" s="6"/>
      <c r="R93" s="6"/>
      <c r="S93" s="6"/>
      <c r="T93" s="6"/>
      <c r="U93" s="6"/>
    </row>
    <row r="94" spans="1:21" x14ac:dyDescent="0.2">
      <c r="A94" t="s">
        <v>55</v>
      </c>
      <c r="B94">
        <v>10</v>
      </c>
      <c r="C94">
        <v>10</v>
      </c>
      <c r="D94">
        <v>3</v>
      </c>
      <c r="E94">
        <v>9.4770000000000003</v>
      </c>
      <c r="F94">
        <v>9.4770000000000003</v>
      </c>
      <c r="G94">
        <v>0</v>
      </c>
      <c r="H94" s="6"/>
      <c r="I94" s="6"/>
      <c r="J94" s="6"/>
      <c r="O94" s="6"/>
      <c r="P94" s="6"/>
      <c r="Q94" s="6"/>
      <c r="R94" s="6"/>
      <c r="S94" s="6"/>
      <c r="T94" s="6"/>
      <c r="U94" s="6"/>
    </row>
    <row r="95" spans="1:21" x14ac:dyDescent="0.2">
      <c r="A95" t="s">
        <v>55</v>
      </c>
      <c r="B95">
        <v>10</v>
      </c>
      <c r="C95">
        <v>10</v>
      </c>
      <c r="D95">
        <v>4</v>
      </c>
      <c r="E95">
        <v>9.6319999999999997</v>
      </c>
      <c r="F95">
        <v>9.6319999999999997</v>
      </c>
      <c r="G95">
        <v>0</v>
      </c>
      <c r="H95" s="6"/>
      <c r="I95" s="6"/>
      <c r="J95" s="6"/>
      <c r="O95" s="6"/>
      <c r="P95" s="6"/>
      <c r="Q95" s="6"/>
      <c r="R95" s="6"/>
      <c r="S95" s="6"/>
      <c r="T95" s="6"/>
      <c r="U95" s="6"/>
    </row>
    <row r="96" spans="1:21" x14ac:dyDescent="0.2">
      <c r="H96" s="6"/>
      <c r="I96" s="6"/>
      <c r="J96" s="6"/>
      <c r="O96" s="6"/>
      <c r="P96" s="6"/>
      <c r="Q96" s="6"/>
      <c r="R96" s="6"/>
      <c r="S96" s="6"/>
      <c r="T96" s="6"/>
      <c r="U96" s="6"/>
    </row>
    <row r="97" spans="1:21" x14ac:dyDescent="0.2">
      <c r="H97" s="6"/>
      <c r="I97" s="6"/>
      <c r="J97" s="6"/>
      <c r="O97" s="6"/>
      <c r="P97" s="6"/>
      <c r="Q97" s="6"/>
      <c r="R97" s="6"/>
      <c r="S97" s="6"/>
      <c r="T97" s="6"/>
      <c r="U97" s="6"/>
    </row>
    <row r="98" spans="1:21" x14ac:dyDescent="0.2">
      <c r="A98" t="s">
        <v>56</v>
      </c>
      <c r="B98">
        <v>11</v>
      </c>
      <c r="C98">
        <v>11</v>
      </c>
      <c r="D98">
        <v>1</v>
      </c>
      <c r="E98">
        <v>9.9689999999999994</v>
      </c>
      <c r="F98">
        <v>9.9689999999999994</v>
      </c>
      <c r="G98">
        <v>0</v>
      </c>
      <c r="H98" s="6">
        <f>AVERAGE(F98:F102)/B$13</f>
        <v>151.74125782966112</v>
      </c>
      <c r="I98" s="6">
        <f>STDEV(F98:F102)/B$13</f>
        <v>2.1972516368965782</v>
      </c>
      <c r="J98" s="6">
        <f>I98/H98*100</f>
        <v>1.4480251899342551</v>
      </c>
      <c r="O98" s="6"/>
      <c r="P98" s="6"/>
      <c r="Q98" s="6"/>
      <c r="R98" s="6"/>
      <c r="S98" s="6"/>
      <c r="T98" s="6"/>
      <c r="U98" s="6"/>
    </row>
    <row r="99" spans="1:21" x14ac:dyDescent="0.2">
      <c r="A99" t="s">
        <v>56</v>
      </c>
      <c r="B99">
        <v>11</v>
      </c>
      <c r="C99">
        <v>11</v>
      </c>
      <c r="D99">
        <v>2</v>
      </c>
      <c r="E99">
        <v>9.8130000000000006</v>
      </c>
      <c r="F99">
        <v>9.8130000000000006</v>
      </c>
      <c r="G99">
        <v>0</v>
      </c>
      <c r="H99" s="6"/>
      <c r="I99" s="6"/>
      <c r="J99" s="6"/>
      <c r="O99" s="6"/>
      <c r="P99" s="6"/>
      <c r="Q99" s="6"/>
      <c r="R99" s="6"/>
      <c r="S99" s="6"/>
      <c r="T99" s="6"/>
      <c r="U99" s="6"/>
    </row>
    <row r="100" spans="1:21" x14ac:dyDescent="0.2">
      <c r="A100" t="s">
        <v>56</v>
      </c>
      <c r="B100">
        <v>11</v>
      </c>
      <c r="C100">
        <v>11</v>
      </c>
      <c r="D100">
        <v>3</v>
      </c>
      <c r="E100">
        <v>9.6850000000000005</v>
      </c>
      <c r="F100">
        <v>9.6850000000000005</v>
      </c>
      <c r="G100">
        <v>0</v>
      </c>
      <c r="H100" s="6"/>
      <c r="I100" s="6"/>
      <c r="J100" s="6"/>
      <c r="O100" s="6"/>
      <c r="P100" s="6"/>
      <c r="Q100" s="6"/>
      <c r="R100" s="6"/>
      <c r="S100" s="6"/>
      <c r="T100" s="6"/>
      <c r="U100" s="6"/>
    </row>
    <row r="101" spans="1:21" x14ac:dyDescent="0.2">
      <c r="H101" s="6"/>
      <c r="I101" s="6"/>
      <c r="J101" s="6"/>
      <c r="O101" s="6"/>
      <c r="P101" s="6"/>
      <c r="Q101" s="6"/>
      <c r="R101" s="6"/>
      <c r="S101" s="6"/>
      <c r="T101" s="6"/>
      <c r="U101" s="6"/>
    </row>
    <row r="102" spans="1:21" x14ac:dyDescent="0.2">
      <c r="H102" s="6"/>
      <c r="I102" s="6"/>
      <c r="J102" s="6"/>
      <c r="O102" s="6"/>
      <c r="P102" s="6"/>
      <c r="Q102" s="6"/>
      <c r="R102" s="6"/>
      <c r="S102" s="6"/>
      <c r="T102" s="6"/>
      <c r="U102" s="6"/>
    </row>
    <row r="103" spans="1:21" x14ac:dyDescent="0.2">
      <c r="A103" t="s">
        <v>57</v>
      </c>
      <c r="B103">
        <v>12</v>
      </c>
      <c r="C103">
        <v>12</v>
      </c>
      <c r="D103">
        <v>1</v>
      </c>
      <c r="E103">
        <v>9.9019999999999992</v>
      </c>
      <c r="G103">
        <v>1</v>
      </c>
      <c r="H103" s="6">
        <f>AVERAGE(F103:F107)/B$13</f>
        <v>145.664810134307</v>
      </c>
      <c r="I103" s="6">
        <f>STDEV(F103:F107)/B$13</f>
        <v>0.15678612396890435</v>
      </c>
      <c r="J103" s="6">
        <f>I103/H103*100</f>
        <v>0.10763486652977008</v>
      </c>
      <c r="O103" s="6"/>
      <c r="P103" s="6"/>
      <c r="Q103" s="6"/>
      <c r="R103" s="6"/>
      <c r="S103" s="6"/>
      <c r="T103" s="6"/>
      <c r="U103" s="6"/>
    </row>
    <row r="104" spans="1:21" x14ac:dyDescent="0.2">
      <c r="A104" t="s">
        <v>57</v>
      </c>
      <c r="B104">
        <v>12</v>
      </c>
      <c r="C104">
        <v>12</v>
      </c>
      <c r="D104">
        <v>2</v>
      </c>
      <c r="E104">
        <v>9.44</v>
      </c>
      <c r="F104">
        <v>9.44</v>
      </c>
      <c r="G104">
        <v>0</v>
      </c>
      <c r="H104" s="6"/>
      <c r="I104" s="6"/>
      <c r="J104" s="6"/>
      <c r="O104" s="6"/>
      <c r="P104" s="6"/>
      <c r="Q104" s="6"/>
      <c r="R104" s="6"/>
      <c r="S104" s="6"/>
      <c r="T104" s="6"/>
      <c r="U104" s="6"/>
    </row>
    <row r="105" spans="1:21" x14ac:dyDescent="0.2">
      <c r="A105" t="s">
        <v>57</v>
      </c>
      <c r="B105">
        <v>12</v>
      </c>
      <c r="C105">
        <v>12</v>
      </c>
      <c r="D105">
        <v>3</v>
      </c>
      <c r="E105">
        <v>9.42</v>
      </c>
      <c r="F105">
        <v>9.42</v>
      </c>
      <c r="G105">
        <v>0</v>
      </c>
      <c r="H105" s="6"/>
      <c r="I105" s="6"/>
      <c r="J105" s="6"/>
      <c r="O105" s="6"/>
      <c r="P105" s="6"/>
      <c r="Q105" s="6"/>
      <c r="R105" s="6"/>
      <c r="S105" s="6"/>
      <c r="T105" s="6"/>
      <c r="U105" s="6"/>
    </row>
    <row r="106" spans="1:21" x14ac:dyDescent="0.2">
      <c r="A106" t="s">
        <v>57</v>
      </c>
      <c r="B106">
        <v>12</v>
      </c>
      <c r="C106">
        <v>12</v>
      </c>
      <c r="D106">
        <v>4</v>
      </c>
      <c r="E106">
        <v>9.4269999999999996</v>
      </c>
      <c r="F106">
        <v>9.4269999999999996</v>
      </c>
      <c r="G106">
        <v>0</v>
      </c>
      <c r="H106" s="6"/>
      <c r="I106" s="6"/>
      <c r="J106" s="6"/>
      <c r="O106" s="6"/>
      <c r="P106" s="6"/>
      <c r="Q106" s="6"/>
      <c r="R106" s="6"/>
      <c r="S106" s="6"/>
      <c r="T106" s="6"/>
      <c r="U106" s="6"/>
    </row>
    <row r="107" spans="1:21" x14ac:dyDescent="0.2">
      <c r="H107" s="6"/>
      <c r="I107" s="6"/>
      <c r="J107" s="6"/>
      <c r="O107" s="6"/>
      <c r="P107" s="6"/>
      <c r="Q107" s="6"/>
      <c r="R107" s="6"/>
      <c r="S107" s="6"/>
      <c r="T107" s="6"/>
      <c r="U107" s="6"/>
    </row>
    <row r="108" spans="1:21" x14ac:dyDescent="0.2">
      <c r="H108" s="6"/>
      <c r="I108" s="6"/>
      <c r="J108" s="6"/>
      <c r="O108" s="6"/>
      <c r="P108" s="6"/>
      <c r="Q108" s="6"/>
      <c r="R108" s="6"/>
      <c r="S108" s="6"/>
      <c r="T108" s="6"/>
      <c r="U108" s="6"/>
    </row>
    <row r="109" spans="1:21" x14ac:dyDescent="0.2">
      <c r="A109" t="s">
        <v>58</v>
      </c>
      <c r="B109">
        <v>13</v>
      </c>
      <c r="C109">
        <v>13</v>
      </c>
      <c r="D109">
        <v>1</v>
      </c>
      <c r="E109">
        <v>9.8520000000000003</v>
      </c>
      <c r="G109">
        <v>1</v>
      </c>
      <c r="H109" s="6">
        <f>AVERAGE(F109:F113)/B$13</f>
        <v>146.29305303162329</v>
      </c>
      <c r="I109" s="6">
        <f>STDEV(F109:F113)/B$13</f>
        <v>2.5737719210532717</v>
      </c>
      <c r="J109" s="6">
        <f>I109/H109*100</f>
        <v>1.7593261386765338</v>
      </c>
      <c r="O109" s="6"/>
      <c r="P109" s="6"/>
      <c r="Q109" s="6"/>
      <c r="R109" s="6"/>
      <c r="S109" s="6"/>
      <c r="T109" s="6"/>
      <c r="U109" s="6"/>
    </row>
    <row r="110" spans="1:21" x14ac:dyDescent="0.2">
      <c r="A110" t="s">
        <v>58</v>
      </c>
      <c r="B110">
        <v>13</v>
      </c>
      <c r="C110">
        <v>13</v>
      </c>
      <c r="D110">
        <v>2</v>
      </c>
      <c r="E110">
        <v>9.6620000000000008</v>
      </c>
      <c r="F110">
        <v>9.6620000000000008</v>
      </c>
      <c r="G110">
        <v>0</v>
      </c>
      <c r="H110" s="6"/>
      <c r="I110" s="6"/>
      <c r="J110" s="6"/>
      <c r="O110" s="6"/>
      <c r="P110" s="6"/>
      <c r="Q110" s="6"/>
      <c r="R110" s="6"/>
      <c r="S110" s="6"/>
      <c r="T110" s="6"/>
      <c r="U110" s="6"/>
    </row>
    <row r="111" spans="1:21" x14ac:dyDescent="0.2">
      <c r="A111" t="s">
        <v>58</v>
      </c>
      <c r="B111">
        <v>13</v>
      </c>
      <c r="C111">
        <v>13</v>
      </c>
      <c r="D111">
        <v>3</v>
      </c>
      <c r="E111">
        <v>9.3699999999999992</v>
      </c>
      <c r="F111">
        <v>9.3699999999999992</v>
      </c>
      <c r="G111">
        <v>0</v>
      </c>
      <c r="H111" s="6"/>
      <c r="I111" s="6"/>
      <c r="J111" s="6"/>
      <c r="O111" s="6"/>
      <c r="P111" s="6"/>
      <c r="Q111" s="6"/>
      <c r="R111" s="6"/>
      <c r="S111" s="6"/>
      <c r="T111" s="6"/>
      <c r="U111" s="6"/>
    </row>
    <row r="112" spans="1:21" x14ac:dyDescent="0.2">
      <c r="A112" t="s">
        <v>58</v>
      </c>
      <c r="B112">
        <v>13</v>
      </c>
      <c r="C112">
        <v>13</v>
      </c>
      <c r="D112">
        <v>4</v>
      </c>
      <c r="E112">
        <v>9.3770000000000007</v>
      </c>
      <c r="F112">
        <v>9.3770000000000007</v>
      </c>
      <c r="G112">
        <v>0</v>
      </c>
      <c r="H112" s="6"/>
      <c r="I112" s="6"/>
      <c r="J112" s="6"/>
      <c r="O112" s="6"/>
      <c r="P112" s="6"/>
      <c r="Q112" s="6"/>
      <c r="R112" s="6"/>
      <c r="S112" s="6"/>
      <c r="T112" s="6"/>
      <c r="U112" s="6"/>
    </row>
    <row r="113" spans="1:21" x14ac:dyDescent="0.2">
      <c r="H113" s="6"/>
      <c r="I113" s="6"/>
      <c r="J113" s="6"/>
      <c r="O113" s="6"/>
      <c r="P113" s="6"/>
      <c r="Q113" s="6"/>
      <c r="R113" s="6"/>
      <c r="S113" s="6"/>
      <c r="T113" s="6"/>
      <c r="U113" s="6"/>
    </row>
    <row r="114" spans="1:21" x14ac:dyDescent="0.2">
      <c r="H114" s="6"/>
      <c r="I114" s="6"/>
      <c r="J114" s="6"/>
      <c r="O114" s="6"/>
      <c r="P114" s="6"/>
      <c r="Q114" s="6"/>
      <c r="R114" s="6"/>
      <c r="S114" s="6"/>
      <c r="T114" s="6"/>
      <c r="U114" s="6"/>
    </row>
    <row r="115" spans="1:21" x14ac:dyDescent="0.2">
      <c r="A115" t="s">
        <v>59</v>
      </c>
      <c r="B115">
        <v>14</v>
      </c>
      <c r="C115">
        <v>14</v>
      </c>
      <c r="D115">
        <v>1</v>
      </c>
      <c r="E115">
        <v>9.7680000000000007</v>
      </c>
      <c r="G115">
        <v>1</v>
      </c>
      <c r="H115" s="6">
        <f>AVERAGE(F115:F119)/B$13</f>
        <v>143.17758620476801</v>
      </c>
      <c r="I115" s="6">
        <f>STDEV(F115:F119)/B$13</f>
        <v>1.8247008767336639</v>
      </c>
      <c r="J115" s="6">
        <f>I115/H115*100</f>
        <v>1.2744319310733701</v>
      </c>
      <c r="O115" s="6"/>
      <c r="P115" s="6"/>
      <c r="Q115" s="6"/>
      <c r="R115" s="6"/>
      <c r="S115" s="6"/>
      <c r="T115" s="6"/>
      <c r="U115" s="6"/>
    </row>
    <row r="116" spans="1:21" x14ac:dyDescent="0.2">
      <c r="A116" t="s">
        <v>59</v>
      </c>
      <c r="B116">
        <v>14</v>
      </c>
      <c r="C116">
        <v>14</v>
      </c>
      <c r="D116">
        <v>2</v>
      </c>
      <c r="E116">
        <v>9.3569999999999993</v>
      </c>
      <c r="F116">
        <v>9.3569999999999993</v>
      </c>
      <c r="G116">
        <v>0</v>
      </c>
      <c r="H116" s="6"/>
      <c r="I116" s="6"/>
      <c r="J116" s="6"/>
      <c r="O116" s="6"/>
      <c r="P116" s="6"/>
      <c r="Q116" s="6"/>
      <c r="R116" s="6"/>
      <c r="S116" s="6"/>
      <c r="T116" s="6"/>
      <c r="U116" s="6"/>
    </row>
    <row r="117" spans="1:21" x14ac:dyDescent="0.2">
      <c r="A117" t="s">
        <v>59</v>
      </c>
      <c r="B117">
        <v>14</v>
      </c>
      <c r="C117">
        <v>14</v>
      </c>
      <c r="D117">
        <v>3</v>
      </c>
      <c r="E117">
        <v>9.3130000000000006</v>
      </c>
      <c r="F117">
        <v>9.3130000000000006</v>
      </c>
      <c r="G117">
        <v>0</v>
      </c>
      <c r="H117" s="6"/>
      <c r="I117" s="6"/>
      <c r="J117" s="6"/>
      <c r="O117" s="6"/>
      <c r="P117" s="6"/>
      <c r="Q117" s="6"/>
      <c r="R117" s="6"/>
      <c r="S117" s="6"/>
      <c r="T117" s="6"/>
      <c r="U117" s="6"/>
    </row>
    <row r="118" spans="1:21" x14ac:dyDescent="0.2">
      <c r="A118" t="s">
        <v>59</v>
      </c>
      <c r="B118">
        <v>14</v>
      </c>
      <c r="C118">
        <v>14</v>
      </c>
      <c r="D118">
        <v>4</v>
      </c>
      <c r="E118">
        <v>9.1340000000000003</v>
      </c>
      <c r="F118">
        <v>9.1340000000000003</v>
      </c>
      <c r="G118">
        <v>0</v>
      </c>
      <c r="H118" s="6"/>
      <c r="I118" s="6"/>
      <c r="J118" s="6"/>
      <c r="O118" s="6"/>
      <c r="P118" s="6"/>
      <c r="Q118" s="6"/>
      <c r="R118" s="6"/>
      <c r="S118" s="6"/>
      <c r="T118" s="6"/>
      <c r="U118" s="6"/>
    </row>
    <row r="119" spans="1:21" x14ac:dyDescent="0.2">
      <c r="H119" s="6"/>
      <c r="I119" s="6"/>
      <c r="J119" s="6"/>
      <c r="O119" s="6"/>
      <c r="P119" s="6"/>
      <c r="Q119" s="6"/>
      <c r="R119" s="6"/>
      <c r="S119" s="6"/>
      <c r="T119" s="6"/>
      <c r="U119" s="6"/>
    </row>
    <row r="120" spans="1:21" x14ac:dyDescent="0.2">
      <c r="H120" s="6"/>
      <c r="I120" s="6"/>
      <c r="J120" s="6"/>
      <c r="O120" s="6"/>
      <c r="P120" s="6"/>
      <c r="Q120" s="6"/>
      <c r="R120" s="6"/>
      <c r="S120" s="6"/>
      <c r="T120" s="6"/>
      <c r="U120" s="6"/>
    </row>
    <row r="121" spans="1:21" x14ac:dyDescent="0.2">
      <c r="A121" t="s">
        <v>60</v>
      </c>
      <c r="B121">
        <v>15</v>
      </c>
      <c r="C121">
        <v>15</v>
      </c>
      <c r="D121">
        <v>1</v>
      </c>
      <c r="E121">
        <v>9.8979999999999997</v>
      </c>
      <c r="G121">
        <v>1</v>
      </c>
      <c r="H121" s="6">
        <f>AVERAGE(F121:F125)/B$13</f>
        <v>144.38772621189361</v>
      </c>
      <c r="I121" s="6">
        <f>STDEV(F121:F125)/B$13</f>
        <v>1.4142287376638527</v>
      </c>
      <c r="J121" s="6">
        <f>I121/H121*100</f>
        <v>0.97946603549142874</v>
      </c>
      <c r="O121" s="6"/>
      <c r="P121" s="6"/>
      <c r="Q121" s="6"/>
      <c r="R121" s="6"/>
      <c r="S121" s="6"/>
      <c r="T121" s="6"/>
      <c r="U121" s="6"/>
    </row>
    <row r="122" spans="1:21" x14ac:dyDescent="0.2">
      <c r="A122" t="s">
        <v>60</v>
      </c>
      <c r="B122">
        <v>15</v>
      </c>
      <c r="C122">
        <v>15</v>
      </c>
      <c r="D122">
        <v>2</v>
      </c>
      <c r="E122">
        <v>9.452</v>
      </c>
      <c r="F122">
        <v>9.452</v>
      </c>
      <c r="G122">
        <v>0</v>
      </c>
      <c r="H122" s="6"/>
      <c r="I122" s="6"/>
      <c r="J122" s="6"/>
      <c r="O122" s="6"/>
      <c r="P122" s="6"/>
      <c r="Q122" s="6"/>
      <c r="R122" s="6"/>
      <c r="S122" s="6"/>
      <c r="T122" s="6"/>
      <c r="U122" s="6"/>
    </row>
    <row r="123" spans="1:21" x14ac:dyDescent="0.2">
      <c r="A123" t="s">
        <v>60</v>
      </c>
      <c r="B123">
        <v>15</v>
      </c>
      <c r="C123">
        <v>15</v>
      </c>
      <c r="D123">
        <v>3</v>
      </c>
      <c r="E123">
        <v>9.2910000000000004</v>
      </c>
      <c r="F123">
        <v>9.2910000000000004</v>
      </c>
      <c r="G123">
        <v>0</v>
      </c>
      <c r="H123" s="6"/>
      <c r="I123" s="6"/>
      <c r="J123" s="6"/>
      <c r="O123" s="6"/>
      <c r="P123" s="6"/>
      <c r="Q123" s="6"/>
      <c r="R123" s="6"/>
      <c r="S123" s="6"/>
      <c r="T123" s="6"/>
      <c r="U123" s="6"/>
    </row>
    <row r="124" spans="1:21" x14ac:dyDescent="0.2">
      <c r="A124" t="s">
        <v>60</v>
      </c>
      <c r="B124">
        <v>15</v>
      </c>
      <c r="C124">
        <v>15</v>
      </c>
      <c r="D124">
        <v>4</v>
      </c>
      <c r="E124">
        <v>9.2959999999999994</v>
      </c>
      <c r="F124">
        <v>9.2959999999999994</v>
      </c>
      <c r="G124">
        <v>0</v>
      </c>
      <c r="H124" s="6"/>
      <c r="I124" s="6"/>
      <c r="J124" s="6"/>
      <c r="O124" s="6"/>
      <c r="P124" s="6"/>
      <c r="Q124" s="6"/>
      <c r="R124" s="6"/>
      <c r="S124" s="6"/>
      <c r="T124" s="6"/>
      <c r="U124" s="6"/>
    </row>
    <row r="125" spans="1:21" x14ac:dyDescent="0.2">
      <c r="H125" s="6"/>
      <c r="I125" s="6"/>
      <c r="J125" s="6"/>
      <c r="O125" s="6"/>
      <c r="P125" s="6"/>
      <c r="Q125" s="6"/>
      <c r="R125" s="6"/>
      <c r="S125" s="6"/>
      <c r="T125" s="6"/>
      <c r="U125" s="6"/>
    </row>
    <row r="126" spans="1:21" x14ac:dyDescent="0.2">
      <c r="H126" s="6"/>
      <c r="I126" s="6"/>
      <c r="J126" s="6"/>
      <c r="O126" s="6"/>
      <c r="P126" s="6"/>
      <c r="Q126" s="6"/>
      <c r="R126" s="6"/>
      <c r="S126" s="6"/>
      <c r="T126" s="6"/>
      <c r="U126" s="6"/>
    </row>
    <row r="127" spans="1:21" x14ac:dyDescent="0.2">
      <c r="A127" t="s">
        <v>61</v>
      </c>
      <c r="B127">
        <v>16</v>
      </c>
      <c r="C127">
        <v>16</v>
      </c>
      <c r="D127">
        <v>1</v>
      </c>
      <c r="E127">
        <v>9.8119999999999994</v>
      </c>
      <c r="G127">
        <v>1</v>
      </c>
      <c r="H127" s="6">
        <f>AVERAGE(F127:F131)/B$13</f>
        <v>143.31662356728879</v>
      </c>
      <c r="I127" s="6">
        <f>STDEV(F127:F131)/B$13</f>
        <v>0.79391354580154272</v>
      </c>
      <c r="J127" s="6">
        <f>I127/H127*100</f>
        <v>0.55395775175291595</v>
      </c>
      <c r="O127" s="6"/>
      <c r="P127" s="6"/>
      <c r="Q127" s="6"/>
      <c r="R127" s="6"/>
      <c r="S127" s="6"/>
      <c r="T127" s="6"/>
      <c r="U127" s="6"/>
    </row>
    <row r="128" spans="1:21" x14ac:dyDescent="0.2">
      <c r="A128" t="s">
        <v>61</v>
      </c>
      <c r="B128">
        <v>16</v>
      </c>
      <c r="C128">
        <v>16</v>
      </c>
      <c r="D128">
        <v>2</v>
      </c>
      <c r="E128">
        <v>9.3219999999999992</v>
      </c>
      <c r="F128">
        <v>9.3219999999999992</v>
      </c>
      <c r="G128">
        <v>0</v>
      </c>
      <c r="H128" s="6"/>
      <c r="I128" s="6"/>
      <c r="J128" s="6"/>
      <c r="O128" s="6"/>
      <c r="P128" s="6"/>
      <c r="Q128" s="6"/>
      <c r="R128" s="6"/>
      <c r="S128" s="6"/>
      <c r="T128" s="6"/>
      <c r="U128" s="6"/>
    </row>
    <row r="129" spans="1:21" x14ac:dyDescent="0.2">
      <c r="A129" t="s">
        <v>61</v>
      </c>
      <c r="B129">
        <v>16</v>
      </c>
      <c r="C129">
        <v>16</v>
      </c>
      <c r="D129">
        <v>3</v>
      </c>
      <c r="E129">
        <v>9.2880000000000003</v>
      </c>
      <c r="F129">
        <v>9.2880000000000003</v>
      </c>
      <c r="G129">
        <v>0</v>
      </c>
      <c r="H129" s="6"/>
      <c r="I129" s="6"/>
      <c r="J129" s="6"/>
      <c r="O129" s="6"/>
      <c r="P129" s="6"/>
      <c r="Q129" s="6"/>
      <c r="R129" s="6"/>
      <c r="S129" s="6"/>
      <c r="T129" s="6"/>
      <c r="U129" s="6"/>
    </row>
    <row r="130" spans="1:21" x14ac:dyDescent="0.2">
      <c r="A130" t="s">
        <v>61</v>
      </c>
      <c r="B130">
        <v>16</v>
      </c>
      <c r="C130">
        <v>16</v>
      </c>
      <c r="D130">
        <v>4</v>
      </c>
      <c r="E130">
        <v>9.2210000000000001</v>
      </c>
      <c r="F130">
        <v>9.2210000000000001</v>
      </c>
      <c r="G130">
        <v>0</v>
      </c>
      <c r="H130" s="6"/>
      <c r="I130" s="6"/>
      <c r="J130" s="6"/>
      <c r="O130" s="6"/>
      <c r="P130" s="6"/>
      <c r="Q130" s="6"/>
      <c r="R130" s="6"/>
      <c r="S130" s="6"/>
      <c r="T130" s="6"/>
      <c r="U130" s="6"/>
    </row>
    <row r="131" spans="1:21" x14ac:dyDescent="0.2">
      <c r="H131" s="6"/>
      <c r="I131" s="6"/>
      <c r="J131" s="6"/>
      <c r="O131" s="6"/>
      <c r="P131" s="6"/>
      <c r="Q131" s="6"/>
      <c r="R131" s="6"/>
      <c r="S131" s="6"/>
      <c r="T131" s="6"/>
      <c r="U131" s="6"/>
    </row>
    <row r="132" spans="1:21" x14ac:dyDescent="0.2">
      <c r="H132" s="6"/>
      <c r="I132" s="6"/>
      <c r="J132" s="6"/>
      <c r="O132" s="6"/>
      <c r="P132" s="6"/>
      <c r="Q132" s="6"/>
      <c r="R132" s="6"/>
      <c r="S132" s="6"/>
      <c r="T132" s="6"/>
      <c r="U132" s="6"/>
    </row>
    <row r="133" spans="1:21" x14ac:dyDescent="0.2">
      <c r="A133" t="s">
        <v>62</v>
      </c>
      <c r="B133">
        <v>17</v>
      </c>
      <c r="C133">
        <v>17</v>
      </c>
      <c r="D133">
        <v>1</v>
      </c>
      <c r="E133">
        <v>9.9030000000000005</v>
      </c>
      <c r="G133">
        <v>1</v>
      </c>
      <c r="H133" s="6">
        <f>AVERAGE(F133:F137)/B$13</f>
        <v>144.31563276466059</v>
      </c>
      <c r="I133" s="6">
        <f>STDEV(F133:F137)/B$13</f>
        <v>2.7803323960639381</v>
      </c>
      <c r="J133" s="6">
        <f>I133/H133*100</f>
        <v>1.9265635626584554</v>
      </c>
      <c r="O133" s="6"/>
      <c r="P133" s="6"/>
      <c r="Q133" s="6"/>
      <c r="R133" s="6"/>
      <c r="S133" s="6"/>
      <c r="T133" s="6"/>
      <c r="U133" s="6"/>
    </row>
    <row r="134" spans="1:21" x14ac:dyDescent="0.2">
      <c r="A134" t="s">
        <v>62</v>
      </c>
      <c r="B134">
        <v>17</v>
      </c>
      <c r="C134">
        <v>17</v>
      </c>
      <c r="D134">
        <v>2</v>
      </c>
      <c r="E134">
        <v>9.5020000000000007</v>
      </c>
      <c r="F134">
        <v>9.5020000000000007</v>
      </c>
      <c r="G134">
        <v>0</v>
      </c>
      <c r="H134" s="6"/>
      <c r="I134" s="6"/>
      <c r="J134" s="6"/>
      <c r="O134" s="6"/>
      <c r="P134" s="6"/>
      <c r="Q134" s="6"/>
      <c r="R134" s="6"/>
      <c r="S134" s="6"/>
      <c r="T134" s="6"/>
      <c r="U134" s="6"/>
    </row>
    <row r="135" spans="1:21" x14ac:dyDescent="0.2">
      <c r="A135" t="s">
        <v>62</v>
      </c>
      <c r="B135">
        <v>17</v>
      </c>
      <c r="C135">
        <v>17</v>
      </c>
      <c r="D135">
        <v>3</v>
      </c>
      <c r="E135">
        <v>9.1470000000000002</v>
      </c>
      <c r="F135">
        <v>9.1470000000000002</v>
      </c>
      <c r="G135">
        <v>0</v>
      </c>
      <c r="H135" s="6"/>
      <c r="I135" s="6"/>
      <c r="J135" s="6"/>
      <c r="O135" s="6"/>
      <c r="P135" s="6"/>
      <c r="Q135" s="6"/>
      <c r="R135" s="6"/>
      <c r="S135" s="6"/>
      <c r="T135" s="6"/>
      <c r="U135" s="6"/>
    </row>
    <row r="136" spans="1:21" x14ac:dyDescent="0.2">
      <c r="A136" t="s">
        <v>62</v>
      </c>
      <c r="B136">
        <v>17</v>
      </c>
      <c r="C136">
        <v>17</v>
      </c>
      <c r="D136">
        <v>4</v>
      </c>
      <c r="E136">
        <v>9.3759999999999994</v>
      </c>
      <c r="F136">
        <v>9.3759999999999994</v>
      </c>
      <c r="G136">
        <v>0</v>
      </c>
      <c r="H136" s="6"/>
      <c r="I136" s="6"/>
      <c r="J136" s="6"/>
      <c r="O136" s="6"/>
      <c r="P136" s="6"/>
      <c r="Q136" s="6"/>
      <c r="R136" s="6"/>
      <c r="S136" s="6"/>
      <c r="T136" s="6"/>
      <c r="U136" s="6"/>
    </row>
    <row r="137" spans="1:21" x14ac:dyDescent="0.2">
      <c r="H137" s="6"/>
      <c r="I137" s="6"/>
      <c r="J137" s="6"/>
      <c r="O137" s="6"/>
      <c r="P137" s="6"/>
      <c r="Q137" s="6"/>
      <c r="R137" s="6"/>
      <c r="S137" s="6"/>
      <c r="T137" s="6"/>
      <c r="U137" s="6"/>
    </row>
    <row r="138" spans="1:21" x14ac:dyDescent="0.2">
      <c r="H138" s="6"/>
      <c r="I138" s="6"/>
      <c r="J138" s="6"/>
      <c r="O138" s="6"/>
      <c r="P138" s="6"/>
      <c r="Q138" s="6"/>
      <c r="R138" s="6"/>
      <c r="S138" s="6"/>
      <c r="T138" s="6"/>
      <c r="U138" s="6"/>
    </row>
    <row r="139" spans="1:21" x14ac:dyDescent="0.2">
      <c r="A139" t="s">
        <v>63</v>
      </c>
      <c r="B139" t="s">
        <v>31</v>
      </c>
      <c r="C139">
        <v>0</v>
      </c>
      <c r="D139">
        <v>1</v>
      </c>
      <c r="E139">
        <v>0.2223</v>
      </c>
      <c r="G139">
        <v>1</v>
      </c>
      <c r="H139" s="6">
        <f>AVERAGE(F139:F143)/B$13</f>
        <v>0</v>
      </c>
      <c r="I139" s="6">
        <f>STDEV(F139:F143)/B$13</f>
        <v>0</v>
      </c>
      <c r="J139" s="6" t="e">
        <f>I139/H139*100</f>
        <v>#DIV/0!</v>
      </c>
      <c r="O139" s="6"/>
      <c r="P139" s="6"/>
      <c r="Q139" s="6"/>
      <c r="R139" s="6"/>
      <c r="S139" s="6"/>
      <c r="T139" s="6"/>
      <c r="U139" s="6"/>
    </row>
    <row r="140" spans="1:21" x14ac:dyDescent="0.2">
      <c r="A140" t="s">
        <v>63</v>
      </c>
      <c r="B140" t="s">
        <v>31</v>
      </c>
      <c r="C140">
        <v>0</v>
      </c>
      <c r="D140">
        <v>2</v>
      </c>
      <c r="E140">
        <v>0</v>
      </c>
      <c r="F140">
        <v>0</v>
      </c>
      <c r="G140">
        <v>0</v>
      </c>
      <c r="H140" s="6"/>
      <c r="I140" s="6"/>
      <c r="J140" s="6"/>
      <c r="O140" s="6"/>
      <c r="P140" s="6"/>
      <c r="Q140" s="6"/>
      <c r="R140" s="6"/>
      <c r="S140" s="6"/>
      <c r="T140" s="6"/>
      <c r="U140" s="6"/>
    </row>
    <row r="141" spans="1:21" x14ac:dyDescent="0.2">
      <c r="A141" t="s">
        <v>63</v>
      </c>
      <c r="B141" t="s">
        <v>31</v>
      </c>
      <c r="C141">
        <v>0</v>
      </c>
      <c r="D141">
        <v>3</v>
      </c>
      <c r="E141">
        <v>0</v>
      </c>
      <c r="F141">
        <v>0</v>
      </c>
      <c r="G141">
        <v>0</v>
      </c>
      <c r="H141" s="6"/>
      <c r="I141" s="6"/>
      <c r="J141" s="6"/>
      <c r="O141" s="6"/>
      <c r="P141" s="6"/>
      <c r="Q141" s="6"/>
      <c r="R141" s="6"/>
      <c r="S141" s="6"/>
      <c r="T141" s="6"/>
      <c r="U141" s="6"/>
    </row>
    <row r="142" spans="1:21" x14ac:dyDescent="0.2">
      <c r="A142" t="s">
        <v>63</v>
      </c>
      <c r="B142" t="s">
        <v>31</v>
      </c>
      <c r="C142">
        <v>0</v>
      </c>
      <c r="D142">
        <v>4</v>
      </c>
      <c r="E142">
        <v>0</v>
      </c>
      <c r="F142">
        <v>0</v>
      </c>
      <c r="G142">
        <v>0</v>
      </c>
      <c r="H142" s="6"/>
      <c r="I142" s="6"/>
      <c r="J142" s="6"/>
      <c r="O142" s="6"/>
      <c r="P142" s="6"/>
      <c r="Q142" s="6"/>
      <c r="R142" s="6"/>
      <c r="S142" s="6"/>
      <c r="T142" s="6"/>
      <c r="U142" s="6"/>
    </row>
    <row r="143" spans="1:21" x14ac:dyDescent="0.2">
      <c r="H143" s="6"/>
      <c r="I143" s="6"/>
      <c r="J143" s="6"/>
      <c r="O143" s="6"/>
      <c r="P143" s="6"/>
      <c r="Q143" s="6"/>
      <c r="R143" s="6"/>
      <c r="S143" s="6"/>
      <c r="T143" s="6"/>
      <c r="U143" s="6"/>
    </row>
    <row r="144" spans="1:21" x14ac:dyDescent="0.2">
      <c r="H144" s="6"/>
      <c r="I144" s="6"/>
      <c r="J144" s="6"/>
      <c r="O144" s="6"/>
      <c r="P144" s="6"/>
      <c r="Q144" s="6"/>
      <c r="R144" s="6"/>
      <c r="S144" s="6"/>
      <c r="T144" s="6"/>
      <c r="U144" s="6"/>
    </row>
    <row r="145" spans="1:21" x14ac:dyDescent="0.2">
      <c r="A145" t="s">
        <v>63</v>
      </c>
      <c r="B145" t="s">
        <v>31</v>
      </c>
      <c r="C145">
        <v>0</v>
      </c>
      <c r="D145">
        <v>1</v>
      </c>
      <c r="E145">
        <v>0.13880000000000001</v>
      </c>
      <c r="F145">
        <v>0.13880000000000001</v>
      </c>
      <c r="G145">
        <v>0</v>
      </c>
      <c r="H145" s="6">
        <f>AVERAGE(F145:F149)/B$13</f>
        <v>0.71475503399589257</v>
      </c>
      <c r="I145" s="6">
        <f>STDEV(F145:F149)/B$13</f>
        <v>1.237992033846506</v>
      </c>
      <c r="J145" s="6">
        <f>I145/H145*100</f>
        <v>173.20508075688772</v>
      </c>
      <c r="O145" s="6"/>
      <c r="P145" s="6"/>
      <c r="Q145" s="6"/>
      <c r="R145" s="6"/>
      <c r="S145" s="6"/>
      <c r="T145" s="6"/>
      <c r="U145" s="6"/>
    </row>
    <row r="146" spans="1:21" x14ac:dyDescent="0.2">
      <c r="A146" t="s">
        <v>63</v>
      </c>
      <c r="B146" t="s">
        <v>31</v>
      </c>
      <c r="C146">
        <v>0</v>
      </c>
      <c r="D146">
        <v>2</v>
      </c>
      <c r="E146">
        <v>0</v>
      </c>
      <c r="F146">
        <v>0</v>
      </c>
      <c r="G146">
        <v>0</v>
      </c>
      <c r="H146" s="6"/>
      <c r="I146" s="6"/>
      <c r="J146" s="6"/>
      <c r="O146" s="6"/>
      <c r="P146" s="6"/>
      <c r="Q146" s="6"/>
      <c r="R146" s="6"/>
      <c r="S146" s="6"/>
      <c r="T146" s="6"/>
      <c r="U146" s="6"/>
    </row>
    <row r="147" spans="1:21" x14ac:dyDescent="0.2">
      <c r="A147" t="s">
        <v>63</v>
      </c>
      <c r="B147" t="s">
        <v>31</v>
      </c>
      <c r="C147">
        <v>0</v>
      </c>
      <c r="D147">
        <v>3</v>
      </c>
      <c r="E147">
        <v>0</v>
      </c>
      <c r="F147">
        <v>0</v>
      </c>
      <c r="G147">
        <v>0</v>
      </c>
      <c r="H147" s="6"/>
      <c r="I147" s="6"/>
      <c r="J147" s="6"/>
      <c r="O147" s="6"/>
      <c r="P147" s="6"/>
      <c r="Q147" s="6"/>
      <c r="R147" s="6"/>
      <c r="S147" s="6"/>
      <c r="T147" s="6"/>
      <c r="U147" s="6"/>
    </row>
    <row r="148" spans="1:21" x14ac:dyDescent="0.2">
      <c r="H148" s="6"/>
      <c r="I148" s="6"/>
      <c r="J148" s="6"/>
      <c r="O148" s="6"/>
      <c r="P148" s="6"/>
      <c r="Q148" s="6"/>
      <c r="R148" s="6"/>
      <c r="S148" s="6"/>
      <c r="T148" s="6"/>
      <c r="U148" s="6"/>
    </row>
    <row r="149" spans="1:21" x14ac:dyDescent="0.2">
      <c r="H149" s="6"/>
      <c r="I149" s="6"/>
      <c r="J149" s="6"/>
      <c r="O149" s="6"/>
      <c r="P149" s="6"/>
      <c r="Q149" s="6"/>
      <c r="R149" s="6"/>
      <c r="S149" s="6"/>
      <c r="T149" s="6"/>
      <c r="U149" s="6"/>
    </row>
    <row r="150" spans="1:21" x14ac:dyDescent="0.2">
      <c r="A150" t="s">
        <v>64</v>
      </c>
      <c r="B150" t="s">
        <v>49</v>
      </c>
      <c r="C150">
        <v>66</v>
      </c>
      <c r="D150">
        <v>1</v>
      </c>
      <c r="E150">
        <v>4.9889999999999999</v>
      </c>
      <c r="G150">
        <v>1</v>
      </c>
      <c r="H150" s="6">
        <f>AVERAGE(F150:F154)/B$13</f>
        <v>73.432325538771096</v>
      </c>
      <c r="I150" s="6">
        <f>STDEV(F150:F154)/B$13</f>
        <v>0.54953010049821949</v>
      </c>
      <c r="J150" s="6">
        <f>I150/H150*100</f>
        <v>0.74834903629475324</v>
      </c>
      <c r="O150" s="6"/>
      <c r="P150" s="6"/>
      <c r="Q150" s="6"/>
      <c r="R150" s="6"/>
      <c r="S150" s="6"/>
      <c r="T150" s="6"/>
      <c r="U150" s="6"/>
    </row>
    <row r="151" spans="1:21" x14ac:dyDescent="0.2">
      <c r="A151" t="s">
        <v>64</v>
      </c>
      <c r="B151" t="s">
        <v>49</v>
      </c>
      <c r="C151">
        <v>66</v>
      </c>
      <c r="D151">
        <v>2</v>
      </c>
      <c r="E151">
        <v>4.7220000000000004</v>
      </c>
      <c r="F151">
        <v>4.7220000000000004</v>
      </c>
      <c r="G151">
        <v>0</v>
      </c>
      <c r="H151" s="6"/>
      <c r="I151" s="6"/>
      <c r="J151" s="6"/>
      <c r="O151" s="6"/>
      <c r="P151" s="6"/>
      <c r="Q151" s="6"/>
      <c r="R151" s="6"/>
      <c r="S151" s="6"/>
      <c r="T151" s="6"/>
      <c r="U151" s="6"/>
    </row>
    <row r="152" spans="1:21" x14ac:dyDescent="0.2">
      <c r="A152" t="s">
        <v>64</v>
      </c>
      <c r="B152" t="s">
        <v>49</v>
      </c>
      <c r="C152">
        <v>66</v>
      </c>
      <c r="D152">
        <v>3</v>
      </c>
      <c r="E152">
        <v>4.7919999999999998</v>
      </c>
      <c r="F152">
        <v>4.7919999999999998</v>
      </c>
      <c r="G152">
        <v>0</v>
      </c>
      <c r="H152" s="6"/>
      <c r="I152" s="6"/>
      <c r="J152" s="6"/>
      <c r="O152" s="6"/>
      <c r="P152" s="6"/>
      <c r="Q152" s="6"/>
      <c r="R152" s="6"/>
      <c r="S152" s="6"/>
      <c r="T152" s="6"/>
      <c r="U152" s="6"/>
    </row>
    <row r="153" spans="1:21" x14ac:dyDescent="0.2">
      <c r="A153" t="s">
        <v>64</v>
      </c>
      <c r="B153" t="s">
        <v>49</v>
      </c>
      <c r="C153">
        <v>66</v>
      </c>
      <c r="D153">
        <v>4</v>
      </c>
      <c r="E153">
        <v>4.7460000000000004</v>
      </c>
      <c r="F153">
        <v>4.7460000000000004</v>
      </c>
      <c r="G153">
        <v>0</v>
      </c>
      <c r="H153" s="6"/>
      <c r="I153" s="6"/>
      <c r="J153" s="6"/>
      <c r="O153" s="6"/>
      <c r="P153" s="6"/>
      <c r="Q153" s="6"/>
      <c r="R153" s="6"/>
      <c r="S153" s="6"/>
      <c r="T153" s="6"/>
      <c r="U153" s="6"/>
    </row>
    <row r="154" spans="1:21" x14ac:dyDescent="0.2">
      <c r="H154" s="6"/>
      <c r="I154" s="6"/>
      <c r="J154" s="6"/>
      <c r="O154" s="6"/>
      <c r="P154" s="6"/>
      <c r="Q154" s="6"/>
      <c r="R154" s="6"/>
      <c r="S154" s="6"/>
      <c r="T154" s="6"/>
      <c r="U154" s="6"/>
    </row>
    <row r="155" spans="1:21" x14ac:dyDescent="0.2">
      <c r="H155" s="6"/>
      <c r="I155" s="6"/>
      <c r="J155" s="6"/>
      <c r="O155" s="6"/>
      <c r="P155" s="6"/>
      <c r="Q155" s="6"/>
      <c r="R155" s="6"/>
      <c r="S155" s="6"/>
      <c r="T155" s="6"/>
      <c r="U155" s="6"/>
    </row>
    <row r="156" spans="1:21" x14ac:dyDescent="0.2">
      <c r="A156" t="s">
        <v>65</v>
      </c>
      <c r="B156" t="s">
        <v>51</v>
      </c>
      <c r="C156">
        <v>67</v>
      </c>
      <c r="D156">
        <v>1</v>
      </c>
      <c r="E156">
        <v>3.6019999999999999</v>
      </c>
      <c r="F156">
        <v>3.6019999999999999</v>
      </c>
      <c r="G156">
        <v>0</v>
      </c>
      <c r="H156" s="6">
        <f>AVERAGE(F156:F160)/B$13</f>
        <v>54.904309599886211</v>
      </c>
      <c r="I156" s="6">
        <f>STDEV(F156:F160)/B$13</f>
        <v>0.67285684801233092</v>
      </c>
      <c r="J156" s="6">
        <f>I156/H156*100</f>
        <v>1.225508257759288</v>
      </c>
      <c r="O156" s="6"/>
      <c r="P156" s="6"/>
      <c r="Q156" s="6"/>
      <c r="R156" s="6"/>
      <c r="S156" s="6"/>
      <c r="T156" s="6"/>
      <c r="U156" s="6"/>
    </row>
    <row r="157" spans="1:21" x14ac:dyDescent="0.2">
      <c r="A157" t="s">
        <v>65</v>
      </c>
      <c r="B157" t="s">
        <v>51</v>
      </c>
      <c r="C157">
        <v>67</v>
      </c>
      <c r="D157">
        <v>2</v>
      </c>
      <c r="E157">
        <v>3.5430000000000001</v>
      </c>
      <c r="F157">
        <v>3.5430000000000001</v>
      </c>
      <c r="G157">
        <v>0</v>
      </c>
      <c r="H157" s="6"/>
      <c r="I157" s="6"/>
      <c r="J157" s="6"/>
      <c r="O157" s="6"/>
      <c r="P157" s="6"/>
      <c r="Q157" s="6"/>
      <c r="R157" s="6"/>
      <c r="S157" s="6"/>
      <c r="T157" s="6"/>
      <c r="U157" s="6"/>
    </row>
    <row r="158" spans="1:21" x14ac:dyDescent="0.2">
      <c r="A158" t="s">
        <v>65</v>
      </c>
      <c r="B158" t="s">
        <v>51</v>
      </c>
      <c r="C158">
        <v>67</v>
      </c>
      <c r="D158">
        <v>3</v>
      </c>
      <c r="E158">
        <v>3.5169999999999999</v>
      </c>
      <c r="F158">
        <v>3.5169999999999999</v>
      </c>
      <c r="G158">
        <v>0</v>
      </c>
      <c r="H158" s="6"/>
      <c r="I158" s="6"/>
      <c r="J158" s="6"/>
      <c r="O158" s="6"/>
      <c r="P158" s="6"/>
      <c r="Q158" s="6"/>
      <c r="R158" s="6"/>
      <c r="S158" s="6"/>
      <c r="T158" s="6"/>
      <c r="U158" s="6"/>
    </row>
    <row r="159" spans="1:21" x14ac:dyDescent="0.2">
      <c r="H159" s="6"/>
      <c r="I159" s="6"/>
      <c r="J159" s="6"/>
      <c r="O159" s="6"/>
      <c r="P159" s="6"/>
      <c r="Q159" s="6"/>
      <c r="R159" s="6"/>
      <c r="S159" s="6"/>
      <c r="T159" s="6"/>
      <c r="U159" s="6"/>
    </row>
    <row r="160" spans="1:21" x14ac:dyDescent="0.2">
      <c r="H160" s="6"/>
      <c r="I160" s="6"/>
      <c r="J160" s="6"/>
      <c r="O160" s="6"/>
      <c r="P160" s="6"/>
      <c r="Q160" s="6"/>
      <c r="R160" s="6"/>
      <c r="S160" s="6"/>
      <c r="T160" s="6"/>
      <c r="U160" s="6"/>
    </row>
    <row r="161" spans="1:21" x14ac:dyDescent="0.2">
      <c r="A161" t="s">
        <v>66</v>
      </c>
      <c r="B161" t="s">
        <v>53</v>
      </c>
      <c r="C161">
        <v>68</v>
      </c>
      <c r="D161">
        <v>1</v>
      </c>
      <c r="E161">
        <v>2.3460000000000001</v>
      </c>
      <c r="F161">
        <v>2.3460000000000001</v>
      </c>
      <c r="G161">
        <v>0</v>
      </c>
      <c r="H161" s="6">
        <f>AVERAGE(F161:F165)/B$13</f>
        <v>36.505031959631715</v>
      </c>
      <c r="I161" s="6">
        <f>STDEV(F161:F165)/B$13</f>
        <v>0.60801559724325793</v>
      </c>
      <c r="J161" s="6">
        <f>I161/H161*100</f>
        <v>1.6655665386503937</v>
      </c>
      <c r="O161" s="6"/>
      <c r="P161" s="6"/>
      <c r="Q161" s="6"/>
      <c r="R161" s="6"/>
      <c r="S161" s="6"/>
      <c r="T161" s="6"/>
      <c r="U161" s="6"/>
    </row>
    <row r="162" spans="1:21" x14ac:dyDescent="0.2">
      <c r="A162" t="s">
        <v>66</v>
      </c>
      <c r="B162" t="s">
        <v>53</v>
      </c>
      <c r="C162">
        <v>68</v>
      </c>
      <c r="D162">
        <v>2</v>
      </c>
      <c r="E162">
        <v>2.4079999999999999</v>
      </c>
      <c r="F162">
        <v>2.4079999999999999</v>
      </c>
      <c r="G162">
        <v>0</v>
      </c>
      <c r="H162" s="6"/>
      <c r="I162" s="6"/>
      <c r="J162" s="6"/>
      <c r="O162" s="6"/>
      <c r="P162" s="6"/>
      <c r="Q162" s="6"/>
      <c r="R162" s="6"/>
      <c r="S162" s="6"/>
      <c r="T162" s="6"/>
      <c r="U162" s="6"/>
    </row>
    <row r="163" spans="1:21" x14ac:dyDescent="0.2">
      <c r="A163" t="s">
        <v>66</v>
      </c>
      <c r="B163" t="s">
        <v>53</v>
      </c>
      <c r="C163">
        <v>68</v>
      </c>
      <c r="D163">
        <v>3</v>
      </c>
      <c r="E163">
        <v>2.335</v>
      </c>
      <c r="F163">
        <v>2.335</v>
      </c>
      <c r="G163">
        <v>0</v>
      </c>
      <c r="H163" s="6"/>
      <c r="I163" s="6"/>
      <c r="J163" s="6"/>
      <c r="O163" s="6"/>
      <c r="P163" s="6"/>
      <c r="Q163" s="6"/>
      <c r="R163" s="6"/>
      <c r="S163" s="6"/>
      <c r="T163" s="6"/>
      <c r="U163" s="6"/>
    </row>
    <row r="164" spans="1:21" x14ac:dyDescent="0.2">
      <c r="H164" s="6"/>
      <c r="I164" s="6"/>
      <c r="J164" s="6"/>
      <c r="O164" s="6"/>
      <c r="P164" s="6"/>
      <c r="Q164" s="6"/>
      <c r="R164" s="6"/>
      <c r="S164" s="6"/>
      <c r="T164" s="6"/>
      <c r="U164" s="6"/>
    </row>
    <row r="165" spans="1:21" x14ac:dyDescent="0.2">
      <c r="H165" s="6"/>
      <c r="I165" s="6"/>
      <c r="J165" s="6"/>
      <c r="O165" s="6"/>
      <c r="P165" s="6"/>
      <c r="Q165" s="6"/>
      <c r="R165" s="6"/>
      <c r="S165" s="6"/>
      <c r="T165" s="6"/>
      <c r="U165" s="6"/>
    </row>
    <row r="166" spans="1:21" x14ac:dyDescent="0.2">
      <c r="A166" t="s">
        <v>67</v>
      </c>
      <c r="B166">
        <v>18</v>
      </c>
      <c r="C166">
        <v>18</v>
      </c>
      <c r="D166">
        <v>1</v>
      </c>
      <c r="E166">
        <v>9.718</v>
      </c>
      <c r="F166">
        <v>9.718</v>
      </c>
      <c r="G166">
        <v>0</v>
      </c>
      <c r="H166" s="6">
        <f>AVERAGE(F166:F170)/B$13</f>
        <v>148.02844529716086</v>
      </c>
      <c r="I166" s="6">
        <f>STDEV(F166:F170)/B$13</f>
        <v>2.2529540655589289</v>
      </c>
      <c r="J166" s="6">
        <f>I166/H166*100</f>
        <v>1.5219737402741877</v>
      </c>
      <c r="O166" s="6"/>
      <c r="P166" s="6"/>
      <c r="Q166" s="6"/>
      <c r="R166" s="6"/>
      <c r="S166" s="6"/>
      <c r="T166" s="6"/>
      <c r="U166" s="6"/>
    </row>
    <row r="167" spans="1:21" x14ac:dyDescent="0.2">
      <c r="A167" t="s">
        <v>67</v>
      </c>
      <c r="B167">
        <v>18</v>
      </c>
      <c r="C167">
        <v>18</v>
      </c>
      <c r="D167">
        <v>2</v>
      </c>
      <c r="E167">
        <v>9.6</v>
      </c>
      <c r="F167">
        <v>9.6</v>
      </c>
      <c r="G167">
        <v>0</v>
      </c>
      <c r="H167" s="6"/>
      <c r="I167" s="6"/>
      <c r="J167" s="6"/>
      <c r="O167" s="6"/>
      <c r="P167" s="6"/>
      <c r="Q167" s="6"/>
      <c r="R167" s="6"/>
      <c r="S167" s="6"/>
      <c r="T167" s="6"/>
      <c r="U167" s="6"/>
    </row>
    <row r="168" spans="1:21" x14ac:dyDescent="0.2">
      <c r="A168" t="s">
        <v>67</v>
      </c>
      <c r="B168">
        <v>18</v>
      </c>
      <c r="C168">
        <v>18</v>
      </c>
      <c r="D168">
        <v>3</v>
      </c>
      <c r="E168">
        <v>9.4280000000000008</v>
      </c>
      <c r="F168">
        <v>9.4280000000000008</v>
      </c>
      <c r="G168">
        <v>0</v>
      </c>
      <c r="H168" s="6"/>
      <c r="I168" s="6"/>
      <c r="J168" s="6"/>
      <c r="O168" s="6"/>
      <c r="P168" s="6"/>
      <c r="Q168" s="6"/>
      <c r="R168" s="6"/>
      <c r="S168" s="6"/>
      <c r="T168" s="6"/>
      <c r="U168" s="6"/>
    </row>
    <row r="169" spans="1:21" x14ac:dyDescent="0.2">
      <c r="H169" s="6"/>
      <c r="I169" s="6"/>
      <c r="J169" s="6"/>
      <c r="O169" s="6"/>
      <c r="P169" s="6"/>
      <c r="Q169" s="6"/>
      <c r="R169" s="6"/>
      <c r="S169" s="6"/>
      <c r="T169" s="6"/>
      <c r="U169" s="6"/>
    </row>
    <row r="170" spans="1:21" x14ac:dyDescent="0.2">
      <c r="H170" s="6"/>
      <c r="I170" s="6"/>
      <c r="J170" s="6"/>
      <c r="O170" s="6"/>
      <c r="P170" s="6"/>
      <c r="Q170" s="6"/>
      <c r="R170" s="6"/>
      <c r="S170" s="6"/>
      <c r="T170" s="6"/>
      <c r="U170" s="6"/>
    </row>
    <row r="171" spans="1:21" x14ac:dyDescent="0.2">
      <c r="A171" t="s">
        <v>68</v>
      </c>
      <c r="B171">
        <v>19</v>
      </c>
      <c r="C171">
        <v>19</v>
      </c>
      <c r="D171">
        <v>1</v>
      </c>
      <c r="E171">
        <v>9.8209999999999997</v>
      </c>
      <c r="F171">
        <v>9.8209999999999997</v>
      </c>
      <c r="G171">
        <v>0</v>
      </c>
      <c r="H171" s="6">
        <f>AVERAGE(F171:F175)/B$13</f>
        <v>150.26334216138432</v>
      </c>
      <c r="I171" s="6">
        <f>STDEV(F171:F175)/B$13</f>
        <v>2.3523668408334051</v>
      </c>
      <c r="J171" s="6">
        <f>I171/H171*100</f>
        <v>1.5654961529518889</v>
      </c>
      <c r="O171" s="6"/>
      <c r="P171" s="6"/>
      <c r="Q171" s="6"/>
      <c r="R171" s="6"/>
      <c r="S171" s="6"/>
      <c r="T171" s="6"/>
      <c r="U171" s="6"/>
    </row>
    <row r="172" spans="1:21" x14ac:dyDescent="0.2">
      <c r="A172" t="s">
        <v>68</v>
      </c>
      <c r="B172">
        <v>19</v>
      </c>
      <c r="C172">
        <v>19</v>
      </c>
      <c r="D172">
        <v>2</v>
      </c>
      <c r="E172">
        <v>9.5510000000000002</v>
      </c>
      <c r="F172">
        <v>9.5510000000000002</v>
      </c>
      <c r="G172">
        <v>0</v>
      </c>
      <c r="H172" s="6"/>
      <c r="I172" s="6"/>
      <c r="J172" s="6"/>
      <c r="O172" s="6"/>
      <c r="P172" s="6"/>
      <c r="Q172" s="6"/>
      <c r="R172" s="6"/>
      <c r="S172" s="6"/>
      <c r="T172" s="6"/>
      <c r="U172" s="6"/>
    </row>
    <row r="173" spans="1:21" x14ac:dyDescent="0.2">
      <c r="A173" t="s">
        <v>68</v>
      </c>
      <c r="B173">
        <v>19</v>
      </c>
      <c r="C173">
        <v>19</v>
      </c>
      <c r="D173">
        <v>3</v>
      </c>
      <c r="E173">
        <v>9.8079999999999998</v>
      </c>
      <c r="F173">
        <v>9.8079999999999998</v>
      </c>
      <c r="G173">
        <v>0</v>
      </c>
      <c r="H173" s="6"/>
      <c r="I173" s="6"/>
      <c r="J173" s="6"/>
      <c r="O173" s="6"/>
      <c r="P173" s="6"/>
      <c r="Q173" s="6"/>
      <c r="R173" s="6"/>
      <c r="S173" s="6"/>
      <c r="T173" s="6"/>
      <c r="U173" s="6"/>
    </row>
    <row r="174" spans="1:21" x14ac:dyDescent="0.2">
      <c r="H174" s="6"/>
      <c r="I174" s="6"/>
      <c r="J174" s="6"/>
      <c r="O174" s="6"/>
      <c r="P174" s="6"/>
      <c r="Q174" s="6"/>
      <c r="R174" s="6"/>
      <c r="S174" s="6"/>
      <c r="T174" s="6"/>
      <c r="U174" s="6"/>
    </row>
    <row r="175" spans="1:21" x14ac:dyDescent="0.2">
      <c r="H175" s="6"/>
      <c r="I175" s="6"/>
      <c r="J175" s="6"/>
      <c r="O175" s="6"/>
      <c r="P175" s="6"/>
      <c r="Q175" s="6"/>
      <c r="R175" s="6"/>
      <c r="S175" s="6"/>
      <c r="T175" s="6"/>
      <c r="U175" s="6"/>
    </row>
    <row r="176" spans="1:21" x14ac:dyDescent="0.2">
      <c r="A176" t="s">
        <v>69</v>
      </c>
      <c r="B176">
        <v>20</v>
      </c>
      <c r="C176">
        <v>20</v>
      </c>
      <c r="D176">
        <v>1</v>
      </c>
      <c r="E176">
        <v>9.76</v>
      </c>
      <c r="F176">
        <v>9.76</v>
      </c>
      <c r="G176">
        <v>0</v>
      </c>
      <c r="H176" s="6">
        <f>AVERAGE(F176:F180)/B$13</f>
        <v>148.71333304587449</v>
      </c>
      <c r="I176" s="6">
        <f>STDEV(F176:F180)/B$13</f>
        <v>2.3381200144839602</v>
      </c>
      <c r="J176" s="6">
        <f>I176/H176*100</f>
        <v>1.5722329441454359</v>
      </c>
      <c r="O176" s="6"/>
      <c r="P176" s="6"/>
      <c r="Q176" s="6"/>
      <c r="R176" s="6"/>
      <c r="S176" s="6"/>
      <c r="T176" s="6"/>
      <c r="U176" s="6"/>
    </row>
    <row r="177" spans="1:21" x14ac:dyDescent="0.2">
      <c r="A177" t="s">
        <v>69</v>
      </c>
      <c r="B177">
        <v>20</v>
      </c>
      <c r="C177">
        <v>20</v>
      </c>
      <c r="D177">
        <v>2</v>
      </c>
      <c r="E177">
        <v>9.657</v>
      </c>
      <c r="F177">
        <v>9.657</v>
      </c>
      <c r="G177">
        <v>0</v>
      </c>
      <c r="H177" s="6"/>
      <c r="I177" s="6"/>
      <c r="J177" s="6"/>
      <c r="O177" s="6"/>
      <c r="P177" s="6"/>
      <c r="Q177" s="6"/>
      <c r="R177" s="6"/>
      <c r="S177" s="6"/>
      <c r="T177" s="6"/>
      <c r="U177" s="6"/>
    </row>
    <row r="178" spans="1:21" x14ac:dyDescent="0.2">
      <c r="A178" t="s">
        <v>69</v>
      </c>
      <c r="B178">
        <v>20</v>
      </c>
      <c r="C178">
        <v>20</v>
      </c>
      <c r="D178">
        <v>3</v>
      </c>
      <c r="E178">
        <v>9.4619999999999997</v>
      </c>
      <c r="F178">
        <v>9.4619999999999997</v>
      </c>
      <c r="G178">
        <v>0</v>
      </c>
      <c r="H178" s="6"/>
      <c r="I178" s="6"/>
      <c r="J178" s="6"/>
      <c r="O178" s="6"/>
      <c r="P178" s="6"/>
      <c r="Q178" s="6"/>
      <c r="R178" s="6"/>
      <c r="S178" s="6"/>
      <c r="T178" s="6"/>
      <c r="U178" s="6"/>
    </row>
    <row r="179" spans="1:21" x14ac:dyDescent="0.2">
      <c r="H179" s="6"/>
      <c r="I179" s="6"/>
      <c r="J179" s="6"/>
      <c r="O179" s="6"/>
      <c r="P179" s="6"/>
      <c r="Q179" s="6"/>
      <c r="R179" s="6"/>
      <c r="S179" s="6"/>
      <c r="T179" s="6"/>
      <c r="U179" s="6"/>
    </row>
    <row r="180" spans="1:21" x14ac:dyDescent="0.2">
      <c r="H180" s="6"/>
      <c r="I180" s="6"/>
      <c r="J180" s="6"/>
      <c r="O180" s="6"/>
      <c r="P180" s="6"/>
      <c r="Q180" s="6"/>
      <c r="R180" s="6"/>
      <c r="S180" s="6"/>
      <c r="T180" s="6"/>
      <c r="U180" s="6"/>
    </row>
    <row r="181" spans="1:21" x14ac:dyDescent="0.2">
      <c r="A181" t="s">
        <v>70</v>
      </c>
      <c r="B181">
        <v>21</v>
      </c>
      <c r="C181">
        <v>21</v>
      </c>
      <c r="D181">
        <v>1</v>
      </c>
      <c r="E181">
        <v>9.8810000000000002</v>
      </c>
      <c r="G181">
        <v>1</v>
      </c>
      <c r="H181" s="6">
        <f>AVERAGE(F181:F185)/B$13</f>
        <v>144.99537098142903</v>
      </c>
      <c r="I181" s="6">
        <f>STDEV(F181:F185)/B$13</f>
        <v>0.67698231185208657</v>
      </c>
      <c r="J181" s="6">
        <f>I181/H181*100</f>
        <v>0.46689925841756308</v>
      </c>
      <c r="O181" s="6"/>
      <c r="P181" s="6"/>
      <c r="Q181" s="6"/>
      <c r="R181" s="6"/>
      <c r="S181" s="6"/>
      <c r="T181" s="6"/>
      <c r="U181" s="6"/>
    </row>
    <row r="182" spans="1:21" x14ac:dyDescent="0.2">
      <c r="A182" t="s">
        <v>70</v>
      </c>
      <c r="B182">
        <v>21</v>
      </c>
      <c r="C182">
        <v>21</v>
      </c>
      <c r="D182">
        <v>2</v>
      </c>
      <c r="E182">
        <v>9.4359999999999999</v>
      </c>
      <c r="F182">
        <v>9.4359999999999999</v>
      </c>
      <c r="G182">
        <v>0</v>
      </c>
      <c r="H182" s="6"/>
      <c r="I182" s="6"/>
      <c r="J182" s="6"/>
      <c r="O182" s="6"/>
      <c r="P182" s="6"/>
      <c r="Q182" s="6"/>
      <c r="R182" s="6"/>
      <c r="S182" s="6"/>
      <c r="T182" s="6"/>
      <c r="U182" s="6"/>
    </row>
    <row r="183" spans="1:21" x14ac:dyDescent="0.2">
      <c r="A183" t="s">
        <v>70</v>
      </c>
      <c r="B183">
        <v>21</v>
      </c>
      <c r="C183">
        <v>21</v>
      </c>
      <c r="D183">
        <v>3</v>
      </c>
      <c r="E183">
        <v>9.3559999999999999</v>
      </c>
      <c r="F183">
        <v>9.3559999999999999</v>
      </c>
      <c r="G183">
        <v>0</v>
      </c>
      <c r="H183" s="6"/>
      <c r="I183" s="6"/>
      <c r="J183" s="6"/>
      <c r="O183" s="6"/>
      <c r="P183" s="6"/>
      <c r="Q183" s="6"/>
      <c r="R183" s="6"/>
      <c r="S183" s="6"/>
      <c r="T183" s="6"/>
      <c r="U183" s="6"/>
    </row>
    <row r="184" spans="1:21" x14ac:dyDescent="0.2">
      <c r="A184" t="s">
        <v>70</v>
      </c>
      <c r="B184">
        <v>21</v>
      </c>
      <c r="C184">
        <v>21</v>
      </c>
      <c r="D184">
        <v>4</v>
      </c>
      <c r="E184">
        <v>9.3650000000000002</v>
      </c>
      <c r="F184">
        <v>9.3650000000000002</v>
      </c>
      <c r="G184">
        <v>0</v>
      </c>
      <c r="H184" s="6"/>
      <c r="I184" s="6"/>
      <c r="J184" s="6"/>
      <c r="O184" s="6"/>
      <c r="P184" s="6"/>
      <c r="Q184" s="6"/>
      <c r="R184" s="6"/>
      <c r="S184" s="6"/>
      <c r="T184" s="6"/>
      <c r="U184" s="6"/>
    </row>
    <row r="185" spans="1:21" x14ac:dyDescent="0.2">
      <c r="H185" s="6"/>
      <c r="I185" s="6"/>
      <c r="J185" s="6"/>
      <c r="O185" s="6"/>
      <c r="P185" s="6"/>
      <c r="Q185" s="6"/>
      <c r="R185" s="6"/>
      <c r="S185" s="6"/>
      <c r="T185" s="6"/>
      <c r="U185" s="6"/>
    </row>
    <row r="186" spans="1:21" x14ac:dyDescent="0.2">
      <c r="H186" s="6"/>
      <c r="I186" s="6"/>
      <c r="J186" s="6"/>
      <c r="O186" s="6"/>
      <c r="P186" s="6"/>
      <c r="Q186" s="6"/>
      <c r="R186" s="6"/>
      <c r="S186" s="6"/>
      <c r="T186" s="6"/>
      <c r="U186" s="6"/>
    </row>
    <row r="187" spans="1:21" x14ac:dyDescent="0.2">
      <c r="A187" t="s">
        <v>71</v>
      </c>
      <c r="B187">
        <v>22</v>
      </c>
      <c r="C187">
        <v>22</v>
      </c>
      <c r="D187">
        <v>1</v>
      </c>
      <c r="E187">
        <v>9.9169999999999998</v>
      </c>
      <c r="G187">
        <v>1</v>
      </c>
      <c r="H187" s="6">
        <f>AVERAGE(F187:F191)/B$13</f>
        <v>144.42892246745535</v>
      </c>
      <c r="I187" s="6">
        <f>STDEV(F187:F191)/B$13</f>
        <v>1.5622953471251619</v>
      </c>
      <c r="J187" s="6">
        <f>I187/H187*100</f>
        <v>1.0817053263533134</v>
      </c>
      <c r="O187" s="6"/>
      <c r="P187" s="6"/>
      <c r="Q187" s="6"/>
      <c r="R187" s="6"/>
      <c r="S187" s="6"/>
      <c r="T187" s="6"/>
      <c r="U187" s="6"/>
    </row>
    <row r="188" spans="1:21" x14ac:dyDescent="0.2">
      <c r="A188" t="s">
        <v>71</v>
      </c>
      <c r="B188">
        <v>22</v>
      </c>
      <c r="C188">
        <v>22</v>
      </c>
      <c r="D188">
        <v>2</v>
      </c>
      <c r="E188">
        <v>9.4429999999999996</v>
      </c>
      <c r="F188">
        <v>9.4429999999999996</v>
      </c>
      <c r="G188">
        <v>0</v>
      </c>
      <c r="H188" s="6"/>
      <c r="I188" s="6"/>
      <c r="J188" s="6"/>
      <c r="O188" s="6"/>
      <c r="P188" s="6"/>
      <c r="Q188" s="6"/>
      <c r="R188" s="6"/>
      <c r="S188" s="6"/>
      <c r="T188" s="6"/>
      <c r="U188" s="6"/>
    </row>
    <row r="189" spans="1:21" x14ac:dyDescent="0.2">
      <c r="A189" t="s">
        <v>71</v>
      </c>
      <c r="B189">
        <v>22</v>
      </c>
      <c r="C189">
        <v>22</v>
      </c>
      <c r="D189">
        <v>3</v>
      </c>
      <c r="E189">
        <v>9.2420000000000009</v>
      </c>
      <c r="F189">
        <v>9.2420000000000009</v>
      </c>
      <c r="G189">
        <v>0</v>
      </c>
      <c r="H189" s="6"/>
      <c r="I189" s="6"/>
      <c r="J189" s="6"/>
      <c r="O189" s="6"/>
      <c r="P189" s="6"/>
      <c r="Q189" s="6"/>
      <c r="R189" s="6"/>
      <c r="S189" s="6"/>
      <c r="T189" s="6"/>
      <c r="U189" s="6"/>
    </row>
    <row r="190" spans="1:21" x14ac:dyDescent="0.2">
      <c r="A190" t="s">
        <v>71</v>
      </c>
      <c r="B190">
        <v>22</v>
      </c>
      <c r="C190">
        <v>22</v>
      </c>
      <c r="D190">
        <v>4</v>
      </c>
      <c r="E190">
        <v>9.3620000000000001</v>
      </c>
      <c r="F190">
        <v>9.3620000000000001</v>
      </c>
      <c r="G190">
        <v>0</v>
      </c>
      <c r="H190" s="6"/>
      <c r="I190" s="6"/>
      <c r="J190" s="6"/>
      <c r="O190" s="6"/>
      <c r="P190" s="6"/>
      <c r="Q190" s="6"/>
      <c r="R190" s="6"/>
      <c r="S190" s="6"/>
      <c r="T190" s="6"/>
      <c r="U190" s="6"/>
    </row>
    <row r="191" spans="1:21" x14ac:dyDescent="0.2">
      <c r="H191" s="6"/>
      <c r="I191" s="6"/>
      <c r="J191" s="6"/>
      <c r="O191" s="6"/>
      <c r="P191" s="6"/>
      <c r="Q191" s="6"/>
      <c r="R191" s="6"/>
      <c r="S191" s="6"/>
      <c r="T191" s="6"/>
      <c r="U191" s="6"/>
    </row>
    <row r="192" spans="1:21" x14ac:dyDescent="0.2">
      <c r="H192" s="6"/>
      <c r="I192" s="6"/>
      <c r="J192" s="6"/>
      <c r="O192" s="6"/>
      <c r="P192" s="6"/>
      <c r="Q192" s="6"/>
      <c r="R192" s="6"/>
      <c r="S192" s="6"/>
      <c r="T192" s="6"/>
      <c r="U192" s="6"/>
    </row>
    <row r="193" spans="1:21" x14ac:dyDescent="0.2">
      <c r="A193" t="s">
        <v>72</v>
      </c>
      <c r="B193">
        <v>23</v>
      </c>
      <c r="C193">
        <v>23</v>
      </c>
      <c r="D193">
        <v>1</v>
      </c>
      <c r="E193">
        <v>9.6880000000000006</v>
      </c>
      <c r="G193">
        <v>1</v>
      </c>
      <c r="H193" s="6">
        <f>AVERAGE(F193:F197)/B$13</f>
        <v>142.10648356016318</v>
      </c>
      <c r="I193" s="6">
        <f>STDEV(F193:F197)/B$13</f>
        <v>1.8243302573576545</v>
      </c>
      <c r="J193" s="6">
        <f>I193/H193*100</f>
        <v>1.283776933784512</v>
      </c>
      <c r="O193" s="6"/>
      <c r="P193" s="6"/>
      <c r="Q193" s="6"/>
      <c r="R193" s="6"/>
      <c r="S193" s="6"/>
      <c r="T193" s="6"/>
      <c r="U193" s="6"/>
    </row>
    <row r="194" spans="1:21" x14ac:dyDescent="0.2">
      <c r="A194" t="s">
        <v>72</v>
      </c>
      <c r="B194">
        <v>23</v>
      </c>
      <c r="C194">
        <v>23</v>
      </c>
      <c r="D194">
        <v>2</v>
      </c>
      <c r="E194">
        <v>9.3140000000000001</v>
      </c>
      <c r="F194">
        <v>9.3140000000000001</v>
      </c>
      <c r="G194">
        <v>0</v>
      </c>
      <c r="H194" s="6"/>
      <c r="I194" s="6"/>
      <c r="J194" s="6"/>
      <c r="O194" s="6"/>
      <c r="P194" s="6"/>
      <c r="Q194" s="6"/>
      <c r="R194" s="6"/>
      <c r="S194" s="6"/>
      <c r="T194" s="6"/>
      <c r="U194" s="6"/>
    </row>
    <row r="195" spans="1:21" x14ac:dyDescent="0.2">
      <c r="A195" t="s">
        <v>72</v>
      </c>
      <c r="B195">
        <v>23</v>
      </c>
      <c r="C195">
        <v>23</v>
      </c>
      <c r="D195">
        <v>3</v>
      </c>
      <c r="E195">
        <v>9.2040000000000006</v>
      </c>
      <c r="F195">
        <v>9.2040000000000006</v>
      </c>
      <c r="G195">
        <v>0</v>
      </c>
      <c r="H195" s="6"/>
      <c r="I195" s="6"/>
      <c r="J195" s="6"/>
      <c r="O195" s="6"/>
      <c r="P195" s="6"/>
      <c r="Q195" s="6"/>
      <c r="R195" s="6"/>
      <c r="S195" s="6"/>
      <c r="T195" s="6"/>
      <c r="U195" s="6"/>
    </row>
    <row r="196" spans="1:21" x14ac:dyDescent="0.2">
      <c r="A196" t="s">
        <v>72</v>
      </c>
      <c r="B196">
        <v>23</v>
      </c>
      <c r="C196">
        <v>23</v>
      </c>
      <c r="D196">
        <v>4</v>
      </c>
      <c r="E196">
        <v>9.0779999999999994</v>
      </c>
      <c r="F196">
        <v>9.0779999999999994</v>
      </c>
      <c r="G196">
        <v>0</v>
      </c>
      <c r="H196" s="6"/>
      <c r="I196" s="6"/>
      <c r="J196" s="6"/>
      <c r="O196" s="6"/>
      <c r="P196" s="6"/>
      <c r="Q196" s="6"/>
      <c r="R196" s="6"/>
      <c r="S196" s="6"/>
      <c r="T196" s="6"/>
      <c r="U196" s="6"/>
    </row>
    <row r="197" spans="1:21" x14ac:dyDescent="0.2">
      <c r="H197" s="6"/>
      <c r="I197" s="6"/>
      <c r="J197" s="6"/>
      <c r="O197" s="6"/>
      <c r="P197" s="6"/>
      <c r="Q197" s="6"/>
      <c r="R197" s="6"/>
      <c r="S197" s="6"/>
      <c r="T197" s="6"/>
      <c r="U197" s="6"/>
    </row>
    <row r="198" spans="1:21" x14ac:dyDescent="0.2">
      <c r="H198" s="6"/>
      <c r="I198" s="6"/>
      <c r="J198" s="6"/>
      <c r="O198" s="6"/>
      <c r="P198" s="6"/>
      <c r="Q198" s="6"/>
      <c r="R198" s="6"/>
      <c r="S198" s="6"/>
      <c r="T198" s="6"/>
      <c r="U198" s="6"/>
    </row>
    <row r="199" spans="1:21" x14ac:dyDescent="0.2">
      <c r="A199" t="s">
        <v>73</v>
      </c>
      <c r="B199">
        <v>24</v>
      </c>
      <c r="C199">
        <v>24</v>
      </c>
      <c r="D199">
        <v>1</v>
      </c>
      <c r="E199">
        <v>9.6850000000000005</v>
      </c>
      <c r="G199">
        <v>1</v>
      </c>
      <c r="H199" s="6">
        <f>AVERAGE(F199:F203)/B$13</f>
        <v>144.28988510493451</v>
      </c>
      <c r="I199" s="6">
        <f>STDEV(F199:F203)/B$13</f>
        <v>1.8519638541655516</v>
      </c>
      <c r="J199" s="6">
        <f>I199/H199*100</f>
        <v>1.2835022030953278</v>
      </c>
      <c r="O199" s="6"/>
      <c r="P199" s="6"/>
      <c r="Q199" s="6"/>
      <c r="R199" s="6"/>
      <c r="S199" s="6"/>
      <c r="T199" s="6"/>
      <c r="U199" s="6"/>
    </row>
    <row r="200" spans="1:21" x14ac:dyDescent="0.2">
      <c r="A200" t="s">
        <v>73</v>
      </c>
      <c r="B200">
        <v>24</v>
      </c>
      <c r="C200">
        <v>24</v>
      </c>
      <c r="D200">
        <v>2</v>
      </c>
      <c r="E200">
        <v>9.4749999999999996</v>
      </c>
      <c r="F200">
        <v>9.4749999999999996</v>
      </c>
      <c r="G200">
        <v>0</v>
      </c>
      <c r="H200" s="6"/>
      <c r="I200" s="6"/>
      <c r="J200" s="6"/>
      <c r="O200" s="6"/>
      <c r="P200" s="6"/>
      <c r="Q200" s="6"/>
      <c r="R200" s="6"/>
      <c r="S200" s="6"/>
      <c r="T200" s="6"/>
      <c r="U200" s="6"/>
    </row>
    <row r="201" spans="1:21" x14ac:dyDescent="0.2">
      <c r="A201" t="s">
        <v>73</v>
      </c>
      <c r="B201">
        <v>24</v>
      </c>
      <c r="C201">
        <v>24</v>
      </c>
      <c r="D201">
        <v>3</v>
      </c>
      <c r="E201">
        <v>9.2460000000000004</v>
      </c>
      <c r="F201">
        <v>9.2460000000000004</v>
      </c>
      <c r="G201">
        <v>0</v>
      </c>
      <c r="H201" s="6"/>
      <c r="I201" s="6"/>
      <c r="J201" s="6"/>
    </row>
    <row r="202" spans="1:21" x14ac:dyDescent="0.2">
      <c r="A202" t="s">
        <v>73</v>
      </c>
      <c r="B202">
        <v>24</v>
      </c>
      <c r="C202">
        <v>24</v>
      </c>
      <c r="D202">
        <v>4</v>
      </c>
      <c r="E202">
        <v>9.2989999999999995</v>
      </c>
      <c r="F202">
        <v>9.2989999999999995</v>
      </c>
      <c r="G202">
        <v>0</v>
      </c>
      <c r="H202" s="6"/>
      <c r="I202" s="6"/>
      <c r="J202" s="6"/>
    </row>
    <row r="203" spans="1:21" x14ac:dyDescent="0.2">
      <c r="H203" s="6"/>
      <c r="I203" s="6"/>
      <c r="J203" s="6"/>
    </row>
    <row r="204" spans="1:21" x14ac:dyDescent="0.2">
      <c r="H204" s="6"/>
      <c r="I204" s="6"/>
      <c r="J204" s="6"/>
    </row>
    <row r="205" spans="1:21" x14ac:dyDescent="0.2">
      <c r="A205" t="s">
        <v>74</v>
      </c>
      <c r="B205">
        <v>25</v>
      </c>
      <c r="C205">
        <v>25</v>
      </c>
      <c r="D205">
        <v>1</v>
      </c>
      <c r="E205">
        <v>9.5250000000000004</v>
      </c>
      <c r="F205">
        <v>9.5250000000000004</v>
      </c>
      <c r="G205">
        <v>0</v>
      </c>
      <c r="H205" s="6">
        <f>AVERAGE(F205:F209)/B$13</f>
        <v>144.34652995633186</v>
      </c>
      <c r="I205" s="6">
        <f>STDEV(F205:F209)/B$13</f>
        <v>2.6197709201395178</v>
      </c>
      <c r="J205" s="6">
        <f>I205/H205*100</f>
        <v>1.8149178376037571</v>
      </c>
    </row>
    <row r="206" spans="1:21" x14ac:dyDescent="0.2">
      <c r="A206" t="s">
        <v>74</v>
      </c>
      <c r="B206">
        <v>25</v>
      </c>
      <c r="C206">
        <v>25</v>
      </c>
      <c r="D206">
        <v>2</v>
      </c>
      <c r="E206">
        <v>9.3170000000000002</v>
      </c>
      <c r="F206">
        <v>9.3170000000000002</v>
      </c>
      <c r="G206">
        <v>0</v>
      </c>
      <c r="H206" s="6"/>
      <c r="I206" s="6"/>
      <c r="J206" s="6"/>
    </row>
    <row r="207" spans="1:21" x14ac:dyDescent="0.2">
      <c r="A207" t="s">
        <v>74</v>
      </c>
      <c r="B207">
        <v>25</v>
      </c>
      <c r="C207">
        <v>25</v>
      </c>
      <c r="D207">
        <v>3</v>
      </c>
      <c r="E207">
        <v>9.1890000000000001</v>
      </c>
      <c r="F207">
        <v>9.1890000000000001</v>
      </c>
      <c r="G207">
        <v>0</v>
      </c>
      <c r="H207" s="6"/>
      <c r="I207" s="6"/>
      <c r="J207" s="6"/>
    </row>
    <row r="208" spans="1:21" x14ac:dyDescent="0.2">
      <c r="H208" s="6"/>
      <c r="I208" s="6"/>
      <c r="J208" s="6"/>
    </row>
    <row r="209" spans="1:10" x14ac:dyDescent="0.2">
      <c r="H209" s="6"/>
      <c r="I209" s="6"/>
      <c r="J209" s="6"/>
    </row>
    <row r="210" spans="1:10" x14ac:dyDescent="0.2">
      <c r="A210" t="s">
        <v>75</v>
      </c>
      <c r="B210">
        <v>26</v>
      </c>
      <c r="C210">
        <v>26</v>
      </c>
      <c r="D210">
        <v>1</v>
      </c>
      <c r="E210">
        <v>9.6310000000000002</v>
      </c>
      <c r="F210">
        <v>9.6310000000000002</v>
      </c>
      <c r="G210">
        <v>0</v>
      </c>
      <c r="H210" s="6">
        <f>AVERAGE(F210:F214)/B$13</f>
        <v>145.76780077321132</v>
      </c>
      <c r="I210" s="6">
        <f>STDEV(F210:F214)/B$13</f>
        <v>2.6133861938388692</v>
      </c>
      <c r="J210" s="6">
        <f>I210/H210*100</f>
        <v>1.7928418896192524</v>
      </c>
    </row>
    <row r="211" spans="1:10" x14ac:dyDescent="0.2">
      <c r="A211" t="s">
        <v>75</v>
      </c>
      <c r="B211">
        <v>26</v>
      </c>
      <c r="C211">
        <v>26</v>
      </c>
      <c r="D211">
        <v>2</v>
      </c>
      <c r="E211">
        <v>9.3390000000000004</v>
      </c>
      <c r="F211">
        <v>9.3390000000000004</v>
      </c>
      <c r="G211">
        <v>0</v>
      </c>
      <c r="H211" s="6"/>
      <c r="I211" s="6"/>
      <c r="J211" s="6"/>
    </row>
    <row r="212" spans="1:10" x14ac:dyDescent="0.2">
      <c r="A212" t="s">
        <v>75</v>
      </c>
      <c r="B212">
        <v>26</v>
      </c>
      <c r="C212">
        <v>26</v>
      </c>
      <c r="D212">
        <v>3</v>
      </c>
      <c r="E212">
        <v>9.3369999999999997</v>
      </c>
      <c r="F212">
        <v>9.3369999999999997</v>
      </c>
      <c r="G212">
        <v>0</v>
      </c>
      <c r="H212" s="6"/>
      <c r="I212" s="6"/>
      <c r="J212" s="6"/>
    </row>
    <row r="213" spans="1:10" x14ac:dyDescent="0.2">
      <c r="H213" s="6"/>
      <c r="I213" s="6"/>
      <c r="J213" s="6"/>
    </row>
    <row r="214" spans="1:10" x14ac:dyDescent="0.2">
      <c r="H214" s="6"/>
      <c r="I214" s="6"/>
      <c r="J214" s="6"/>
    </row>
    <row r="215" spans="1:10" x14ac:dyDescent="0.2">
      <c r="A215" t="s">
        <v>76</v>
      </c>
      <c r="B215" t="s">
        <v>31</v>
      </c>
      <c r="C215">
        <v>0</v>
      </c>
      <c r="D215">
        <v>1</v>
      </c>
      <c r="E215">
        <v>0.26989999999999997</v>
      </c>
      <c r="F215">
        <v>0.26989999999999997</v>
      </c>
      <c r="G215">
        <v>0</v>
      </c>
      <c r="H215" s="6">
        <f>AVERAGE(F215:F219)/B$13</f>
        <v>3.0181406730907248</v>
      </c>
      <c r="I215" s="6">
        <f>STDEV(F215:F219)/B$13</f>
        <v>1.0025297598284977</v>
      </c>
      <c r="J215" s="6">
        <f>I215/H215*100</f>
        <v>33.216800289227663</v>
      </c>
    </row>
    <row r="216" spans="1:10" x14ac:dyDescent="0.2">
      <c r="A216" t="s">
        <v>76</v>
      </c>
      <c r="B216" t="s">
        <v>31</v>
      </c>
      <c r="C216">
        <v>0</v>
      </c>
      <c r="D216">
        <v>2</v>
      </c>
      <c r="E216">
        <v>0.1648</v>
      </c>
      <c r="F216">
        <v>0.1648</v>
      </c>
      <c r="G216">
        <v>0</v>
      </c>
      <c r="H216" s="6"/>
      <c r="I216" s="6"/>
      <c r="J216" s="6"/>
    </row>
    <row r="217" spans="1:10" x14ac:dyDescent="0.2">
      <c r="A217" t="s">
        <v>76</v>
      </c>
      <c r="B217" t="s">
        <v>31</v>
      </c>
      <c r="C217">
        <v>0</v>
      </c>
      <c r="D217">
        <v>3</v>
      </c>
      <c r="E217">
        <v>0.15140000000000001</v>
      </c>
      <c r="F217">
        <v>0.15140000000000001</v>
      </c>
      <c r="G217">
        <v>0</v>
      </c>
      <c r="H217" s="6"/>
      <c r="I217" s="6"/>
      <c r="J217" s="6"/>
    </row>
    <row r="218" spans="1:10" x14ac:dyDescent="0.2">
      <c r="H218" s="6"/>
      <c r="I218" s="6"/>
      <c r="J218" s="6"/>
    </row>
    <row r="219" spans="1:10" x14ac:dyDescent="0.2">
      <c r="H219" s="6"/>
      <c r="I219" s="6"/>
      <c r="J219" s="6"/>
    </row>
    <row r="220" spans="1:10" x14ac:dyDescent="0.2">
      <c r="A220" t="s">
        <v>76</v>
      </c>
      <c r="B220" t="s">
        <v>31</v>
      </c>
      <c r="C220">
        <v>0</v>
      </c>
      <c r="D220">
        <v>1</v>
      </c>
      <c r="E220">
        <v>0.13730000000000001</v>
      </c>
      <c r="F220">
        <v>0.13730000000000001</v>
      </c>
      <c r="G220">
        <v>0</v>
      </c>
      <c r="H220" s="6">
        <f>AVERAGE(F220:F224)/B$13</f>
        <v>0.70703073607806954</v>
      </c>
      <c r="I220" s="6">
        <f>STDEV(F220:F224)/B$13</f>
        <v>1.2246131574000383</v>
      </c>
      <c r="J220" s="6">
        <f>I220/H220*100</f>
        <v>173.20508075688775</v>
      </c>
    </row>
    <row r="221" spans="1:10" x14ac:dyDescent="0.2">
      <c r="A221" t="s">
        <v>76</v>
      </c>
      <c r="B221" t="s">
        <v>31</v>
      </c>
      <c r="C221">
        <v>0</v>
      </c>
      <c r="D221">
        <v>2</v>
      </c>
      <c r="E221">
        <v>0</v>
      </c>
      <c r="F221">
        <v>0</v>
      </c>
      <c r="G221">
        <v>0</v>
      </c>
      <c r="H221" s="6"/>
      <c r="I221" s="6"/>
      <c r="J221" s="6"/>
    </row>
    <row r="222" spans="1:10" x14ac:dyDescent="0.2">
      <c r="A222" t="s">
        <v>76</v>
      </c>
      <c r="B222" t="s">
        <v>31</v>
      </c>
      <c r="C222">
        <v>0</v>
      </c>
      <c r="D222">
        <v>3</v>
      </c>
      <c r="E222">
        <v>0</v>
      </c>
      <c r="F222">
        <v>0</v>
      </c>
      <c r="G222">
        <v>0</v>
      </c>
      <c r="H222" s="6"/>
      <c r="I222" s="6"/>
      <c r="J222" s="6"/>
    </row>
    <row r="223" spans="1:10" x14ac:dyDescent="0.2">
      <c r="H223" s="6"/>
      <c r="I223" s="6"/>
      <c r="J223" s="6"/>
    </row>
    <row r="224" spans="1:10" x14ac:dyDescent="0.2">
      <c r="H224" s="6"/>
      <c r="I224" s="6"/>
      <c r="J224" s="6"/>
    </row>
    <row r="225" spans="1:10" x14ac:dyDescent="0.2">
      <c r="A225" t="s">
        <v>77</v>
      </c>
      <c r="B225" t="s">
        <v>49</v>
      </c>
      <c r="C225">
        <v>6</v>
      </c>
      <c r="D225">
        <v>1</v>
      </c>
      <c r="E225">
        <v>5.1319999999999997</v>
      </c>
      <c r="G225">
        <v>1</v>
      </c>
      <c r="H225" s="6">
        <f>AVERAGE(F225:F229)/B$13</f>
        <v>73.844288094388332</v>
      </c>
      <c r="I225" s="6">
        <f>STDEV(F225:F229)/B$13</f>
        <v>0.99196346913967759</v>
      </c>
      <c r="J225" s="6">
        <f>I225/H225*100</f>
        <v>1.3433178039061631</v>
      </c>
    </row>
    <row r="226" spans="1:10" x14ac:dyDescent="0.2">
      <c r="A226" t="s">
        <v>77</v>
      </c>
      <c r="B226" t="s">
        <v>49</v>
      </c>
      <c r="C226">
        <v>6</v>
      </c>
      <c r="D226">
        <v>2</v>
      </c>
      <c r="E226">
        <v>4.7969999999999997</v>
      </c>
      <c r="F226">
        <v>4.7969999999999997</v>
      </c>
      <c r="G226">
        <v>0</v>
      </c>
      <c r="H226" s="6"/>
      <c r="I226" s="6"/>
      <c r="J226" s="6"/>
    </row>
    <row r="227" spans="1:10" x14ac:dyDescent="0.2">
      <c r="A227" t="s">
        <v>77</v>
      </c>
      <c r="B227" t="s">
        <v>49</v>
      </c>
      <c r="C227">
        <v>6</v>
      </c>
      <c r="D227">
        <v>3</v>
      </c>
      <c r="E227">
        <v>4.8339999999999996</v>
      </c>
      <c r="F227">
        <v>4.8339999999999996</v>
      </c>
      <c r="G227">
        <v>0</v>
      </c>
      <c r="H227" s="6"/>
      <c r="I227" s="6"/>
      <c r="J227" s="6"/>
    </row>
    <row r="228" spans="1:10" x14ac:dyDescent="0.2">
      <c r="A228" t="s">
        <v>77</v>
      </c>
      <c r="B228" t="s">
        <v>49</v>
      </c>
      <c r="C228">
        <v>6</v>
      </c>
      <c r="D228">
        <v>4</v>
      </c>
      <c r="E228">
        <v>4.7089999999999996</v>
      </c>
      <c r="F228">
        <v>4.7089999999999996</v>
      </c>
      <c r="G228">
        <v>0</v>
      </c>
      <c r="H228" s="6"/>
      <c r="I228" s="6"/>
      <c r="J228" s="6"/>
    </row>
    <row r="229" spans="1:10" x14ac:dyDescent="0.2">
      <c r="H229" s="6"/>
      <c r="I229" s="6"/>
      <c r="J229" s="6"/>
    </row>
    <row r="230" spans="1:10" x14ac:dyDescent="0.2">
      <c r="H230" s="6"/>
      <c r="I230" s="6"/>
      <c r="J230" s="6"/>
    </row>
    <row r="231" spans="1:10" x14ac:dyDescent="0.2">
      <c r="A231" t="s">
        <v>78</v>
      </c>
      <c r="B231" t="s">
        <v>51</v>
      </c>
      <c r="C231">
        <v>7</v>
      </c>
      <c r="D231">
        <v>1</v>
      </c>
      <c r="E231">
        <v>3.6890000000000001</v>
      </c>
      <c r="F231">
        <v>3.6890000000000001</v>
      </c>
      <c r="G231">
        <v>0</v>
      </c>
      <c r="H231" s="6">
        <f>AVERAGE(F231:F235)/B$13</f>
        <v>55.35746841106517</v>
      </c>
      <c r="I231" s="6">
        <f>STDEV(F231:F235)/B$13</f>
        <v>1.5002116488656152</v>
      </c>
      <c r="J231" s="6">
        <f>I231/H231*100</f>
        <v>2.7100438150920647</v>
      </c>
    </row>
    <row r="232" spans="1:10" x14ac:dyDescent="0.2">
      <c r="A232" t="s">
        <v>78</v>
      </c>
      <c r="B232" t="s">
        <v>51</v>
      </c>
      <c r="C232">
        <v>7</v>
      </c>
      <c r="D232">
        <v>2</v>
      </c>
      <c r="E232">
        <v>3.5630000000000002</v>
      </c>
      <c r="F232">
        <v>3.5630000000000002</v>
      </c>
      <c r="G232">
        <v>0</v>
      </c>
      <c r="H232" s="6"/>
      <c r="I232" s="6"/>
      <c r="J232" s="6"/>
    </row>
    <row r="233" spans="1:10" x14ac:dyDescent="0.2">
      <c r="A233" t="s">
        <v>78</v>
      </c>
      <c r="B233" t="s">
        <v>51</v>
      </c>
      <c r="C233">
        <v>7</v>
      </c>
      <c r="D233">
        <v>3</v>
      </c>
      <c r="E233">
        <v>3.4980000000000002</v>
      </c>
      <c r="F233">
        <v>3.4980000000000002</v>
      </c>
      <c r="G233">
        <v>0</v>
      </c>
      <c r="H233" s="6"/>
      <c r="I233" s="6"/>
      <c r="J233" s="6"/>
    </row>
    <row r="234" spans="1:10" x14ac:dyDescent="0.2">
      <c r="H234" s="6"/>
      <c r="I234" s="6"/>
      <c r="J234" s="6"/>
    </row>
    <row r="235" spans="1:10" x14ac:dyDescent="0.2">
      <c r="H235" s="6"/>
      <c r="I235" s="6"/>
      <c r="J235" s="6"/>
    </row>
    <row r="236" spans="1:10" x14ac:dyDescent="0.2">
      <c r="A236" t="s">
        <v>79</v>
      </c>
      <c r="B236" t="s">
        <v>53</v>
      </c>
      <c r="C236">
        <v>8</v>
      </c>
      <c r="D236">
        <v>1</v>
      </c>
      <c r="E236">
        <v>2.4060000000000001</v>
      </c>
      <c r="F236">
        <v>2.4060000000000001</v>
      </c>
      <c r="G236">
        <v>0</v>
      </c>
      <c r="H236" s="6">
        <f>AVERAGE(F236:F240)/B$13</f>
        <v>37.200218772235793</v>
      </c>
      <c r="I236" s="6">
        <f>STDEV(F236:F240)/B$13</f>
        <v>0.95818662526603771</v>
      </c>
      <c r="J236" s="6">
        <f>I236/H236*100</f>
        <v>2.5757553500765318</v>
      </c>
    </row>
    <row r="237" spans="1:10" x14ac:dyDescent="0.2">
      <c r="A237" t="s">
        <v>79</v>
      </c>
      <c r="B237" t="s">
        <v>53</v>
      </c>
      <c r="C237">
        <v>8</v>
      </c>
      <c r="D237">
        <v>2</v>
      </c>
      <c r="E237">
        <v>2.4710000000000001</v>
      </c>
      <c r="F237">
        <v>2.4710000000000001</v>
      </c>
      <c r="G237">
        <v>0</v>
      </c>
      <c r="H237" s="6"/>
      <c r="I237" s="6"/>
      <c r="J237" s="6"/>
    </row>
    <row r="238" spans="1:10" x14ac:dyDescent="0.2">
      <c r="A238" t="s">
        <v>79</v>
      </c>
      <c r="B238" t="s">
        <v>53</v>
      </c>
      <c r="C238">
        <v>8</v>
      </c>
      <c r="D238">
        <v>3</v>
      </c>
      <c r="E238">
        <v>2.347</v>
      </c>
      <c r="F238">
        <v>2.347</v>
      </c>
      <c r="G238">
        <v>0</v>
      </c>
      <c r="H238" s="6"/>
      <c r="I238" s="6"/>
      <c r="J238" s="6"/>
    </row>
    <row r="239" spans="1:10" x14ac:dyDescent="0.2">
      <c r="H239" s="6"/>
      <c r="I239" s="6"/>
      <c r="J239" s="6"/>
    </row>
    <row r="240" spans="1:10" x14ac:dyDescent="0.2">
      <c r="H240" s="6"/>
      <c r="I240" s="6"/>
      <c r="J240" s="6"/>
    </row>
    <row r="241" spans="1:10" x14ac:dyDescent="0.2">
      <c r="A241" t="s">
        <v>80</v>
      </c>
      <c r="B241" t="s">
        <v>31</v>
      </c>
      <c r="C241">
        <v>0</v>
      </c>
      <c r="D241">
        <v>1</v>
      </c>
      <c r="E241">
        <v>0</v>
      </c>
      <c r="F241">
        <v>0</v>
      </c>
      <c r="G241">
        <v>0</v>
      </c>
      <c r="H241" s="6">
        <f>AVERAGE(F241:F245)/B$13</f>
        <v>0</v>
      </c>
      <c r="I241" s="6">
        <f>STDEV(F241:F245)/B$13</f>
        <v>0</v>
      </c>
      <c r="J241" s="6" t="e">
        <f>I241/H241*100</f>
        <v>#DIV/0!</v>
      </c>
    </row>
    <row r="242" spans="1:10" x14ac:dyDescent="0.2">
      <c r="A242" t="s">
        <v>80</v>
      </c>
      <c r="B242" t="s">
        <v>31</v>
      </c>
      <c r="C242">
        <v>0</v>
      </c>
      <c r="D242">
        <v>2</v>
      </c>
      <c r="E242">
        <v>0</v>
      </c>
      <c r="F242">
        <v>0</v>
      </c>
      <c r="G242">
        <v>0</v>
      </c>
      <c r="H242" s="6"/>
      <c r="I242" s="6"/>
      <c r="J242" s="6"/>
    </row>
    <row r="243" spans="1:10" x14ac:dyDescent="0.2">
      <c r="A243" t="s">
        <v>80</v>
      </c>
      <c r="B243" t="s">
        <v>31</v>
      </c>
      <c r="C243">
        <v>0</v>
      </c>
      <c r="D243">
        <v>3</v>
      </c>
      <c r="E243">
        <v>0</v>
      </c>
      <c r="F243">
        <v>0</v>
      </c>
      <c r="G243">
        <v>0</v>
      </c>
      <c r="H243" s="6"/>
      <c r="I243" s="6"/>
      <c r="J243" s="6"/>
    </row>
    <row r="244" spans="1:10" x14ac:dyDescent="0.2">
      <c r="H244" s="6"/>
      <c r="I244" s="6"/>
      <c r="J244" s="6"/>
    </row>
    <row r="245" spans="1:10" x14ac:dyDescent="0.2">
      <c r="H245" s="6"/>
      <c r="I245" s="6"/>
      <c r="J245" s="6"/>
    </row>
    <row r="246" spans="1:10" x14ac:dyDescent="0.2">
      <c r="A246" t="s">
        <v>80</v>
      </c>
      <c r="B246" t="s">
        <v>31</v>
      </c>
      <c r="C246">
        <v>0</v>
      </c>
      <c r="D246">
        <v>1</v>
      </c>
      <c r="E246">
        <v>0</v>
      </c>
      <c r="F246">
        <v>0</v>
      </c>
      <c r="G246">
        <v>0</v>
      </c>
      <c r="H246" s="6">
        <f>AVERAGE(F246:F250)/B$13</f>
        <v>0</v>
      </c>
      <c r="I246" s="6">
        <f>STDEV(F246:F250)/B$13</f>
        <v>0</v>
      </c>
      <c r="J246" s="6" t="e">
        <f>I246/H246*100</f>
        <v>#DIV/0!</v>
      </c>
    </row>
    <row r="247" spans="1:10" x14ac:dyDescent="0.2">
      <c r="A247" t="s">
        <v>80</v>
      </c>
      <c r="B247" t="s">
        <v>31</v>
      </c>
      <c r="C247">
        <v>0</v>
      </c>
      <c r="D247">
        <v>2</v>
      </c>
      <c r="E247">
        <v>0</v>
      </c>
      <c r="F247">
        <v>0</v>
      </c>
      <c r="G247">
        <v>0</v>
      </c>
      <c r="H247" s="6"/>
      <c r="I247" s="6"/>
      <c r="J247" s="6"/>
    </row>
    <row r="248" spans="1:10" x14ac:dyDescent="0.2">
      <c r="A248" t="s">
        <v>80</v>
      </c>
      <c r="B248" t="s">
        <v>31</v>
      </c>
      <c r="C248">
        <v>0</v>
      </c>
      <c r="D248">
        <v>3</v>
      </c>
      <c r="E248">
        <v>0</v>
      </c>
      <c r="F248">
        <v>0</v>
      </c>
      <c r="G248">
        <v>0</v>
      </c>
      <c r="H248" s="6"/>
      <c r="I248" s="6"/>
      <c r="J248" s="6"/>
    </row>
    <row r="249" spans="1:10" x14ac:dyDescent="0.2">
      <c r="H249" s="6"/>
      <c r="I249" s="6"/>
      <c r="J249" s="6"/>
    </row>
    <row r="250" spans="1:10" x14ac:dyDescent="0.2">
      <c r="H250" s="6"/>
      <c r="I250" s="6"/>
      <c r="J250" s="6"/>
    </row>
    <row r="251" spans="1:10" x14ac:dyDescent="0.2">
      <c r="H251" s="6"/>
      <c r="I251" s="6"/>
      <c r="J251" s="6"/>
    </row>
    <row r="252" spans="1:10" x14ac:dyDescent="0.2">
      <c r="H252" s="6"/>
      <c r="I252" s="6"/>
      <c r="J252" s="6"/>
    </row>
    <row r="253" spans="1:10" x14ac:dyDescent="0.2">
      <c r="H253" s="6"/>
      <c r="I253" s="6"/>
      <c r="J253" s="6"/>
    </row>
    <row r="254" spans="1:10" x14ac:dyDescent="0.2">
      <c r="H254" s="6"/>
      <c r="I254" s="6"/>
      <c r="J254" s="6"/>
    </row>
    <row r="255" spans="1:10" x14ac:dyDescent="0.2">
      <c r="H255" s="6"/>
      <c r="I255" s="6"/>
      <c r="J255" s="6"/>
    </row>
    <row r="256" spans="1:10" x14ac:dyDescent="0.2">
      <c r="H256" s="6"/>
      <c r="I256" s="6"/>
      <c r="J256" s="6"/>
    </row>
    <row r="257" spans="8:10" x14ac:dyDescent="0.2">
      <c r="H257" s="6"/>
      <c r="I257" s="6"/>
      <c r="J257" s="6"/>
    </row>
    <row r="258" spans="8:10" x14ac:dyDescent="0.2">
      <c r="H258" s="6"/>
      <c r="I258" s="6"/>
      <c r="J258" s="6"/>
    </row>
    <row r="259" spans="8:10" x14ac:dyDescent="0.2">
      <c r="H259" s="6"/>
      <c r="I259" s="6"/>
      <c r="J259" s="6"/>
    </row>
    <row r="260" spans="8:10" x14ac:dyDescent="0.2">
      <c r="H260" s="6"/>
      <c r="I260" s="6"/>
      <c r="J260" s="6"/>
    </row>
    <row r="261" spans="8:10" x14ac:dyDescent="0.2">
      <c r="H261" s="6"/>
      <c r="I261" s="6"/>
      <c r="J261" s="6"/>
    </row>
    <row r="262" spans="8:10" x14ac:dyDescent="0.2">
      <c r="H262" s="6"/>
      <c r="I262" s="6"/>
      <c r="J262" s="6"/>
    </row>
    <row r="263" spans="8:10" x14ac:dyDescent="0.2">
      <c r="H263" s="6"/>
      <c r="I263" s="6"/>
      <c r="J263" s="6"/>
    </row>
    <row r="264" spans="8:10" x14ac:dyDescent="0.2">
      <c r="H264" s="6"/>
      <c r="I264" s="6"/>
      <c r="J264" s="6"/>
    </row>
    <row r="265" spans="8:10" x14ac:dyDescent="0.2">
      <c r="H265" s="6"/>
      <c r="I265" s="6"/>
      <c r="J265" s="6"/>
    </row>
    <row r="266" spans="8:10" x14ac:dyDescent="0.2">
      <c r="H266" s="6"/>
      <c r="I266" s="6"/>
      <c r="J266" s="6"/>
    </row>
    <row r="267" spans="8:10" x14ac:dyDescent="0.2">
      <c r="H267" s="6"/>
      <c r="I267" s="6"/>
      <c r="J267" s="6"/>
    </row>
    <row r="268" spans="8:10" x14ac:dyDescent="0.2">
      <c r="H268" s="6"/>
      <c r="I268" s="6"/>
      <c r="J268" s="6"/>
    </row>
    <row r="269" spans="8:10" x14ac:dyDescent="0.2">
      <c r="H269" s="6"/>
      <c r="I269" s="6"/>
      <c r="J269" s="6"/>
    </row>
    <row r="270" spans="8:10" x14ac:dyDescent="0.2">
      <c r="H270" s="6"/>
      <c r="I270" s="6"/>
      <c r="J270" s="6"/>
    </row>
    <row r="271" spans="8:10" x14ac:dyDescent="0.2">
      <c r="H271" s="6"/>
      <c r="I271" s="6"/>
      <c r="J271" s="6"/>
    </row>
    <row r="272" spans="8:10" x14ac:dyDescent="0.2">
      <c r="H272" s="6"/>
      <c r="I272" s="6"/>
      <c r="J272" s="6"/>
    </row>
    <row r="273" spans="8:10" x14ac:dyDescent="0.2">
      <c r="H273" s="6"/>
      <c r="I273" s="6"/>
      <c r="J273" s="6"/>
    </row>
    <row r="274" spans="8:10" x14ac:dyDescent="0.2">
      <c r="H274" s="6"/>
      <c r="I274" s="6"/>
      <c r="J274" s="6"/>
    </row>
    <row r="275" spans="8:10" x14ac:dyDescent="0.2">
      <c r="H275" s="6"/>
      <c r="I275" s="6"/>
      <c r="J275" s="6"/>
    </row>
    <row r="276" spans="8:10" x14ac:dyDescent="0.2">
      <c r="H276" s="6"/>
      <c r="I276" s="6"/>
      <c r="J276" s="6"/>
    </row>
    <row r="277" spans="8:10" x14ac:dyDescent="0.2">
      <c r="H277" s="6"/>
      <c r="I277" s="6"/>
      <c r="J277" s="6"/>
    </row>
    <row r="278" spans="8:10" x14ac:dyDescent="0.2">
      <c r="H278" s="6"/>
      <c r="I278" s="6"/>
      <c r="J278" s="6"/>
    </row>
    <row r="279" spans="8:10" x14ac:dyDescent="0.2">
      <c r="H279" s="6"/>
      <c r="I279" s="6"/>
      <c r="J279" s="6"/>
    </row>
    <row r="280" spans="8:10" x14ac:dyDescent="0.2">
      <c r="H280" s="6"/>
      <c r="I280" s="6"/>
      <c r="J280" s="6"/>
    </row>
    <row r="281" spans="8:10" x14ac:dyDescent="0.2">
      <c r="H281" s="6"/>
      <c r="I281" s="6"/>
      <c r="J281" s="6"/>
    </row>
    <row r="282" spans="8:10" x14ac:dyDescent="0.2">
      <c r="H282" s="6"/>
      <c r="I282" s="6"/>
      <c r="J282" s="6"/>
    </row>
    <row r="283" spans="8:10" x14ac:dyDescent="0.2">
      <c r="H283" s="6"/>
      <c r="I283" s="6"/>
      <c r="J283" s="6"/>
    </row>
    <row r="284" spans="8:10" x14ac:dyDescent="0.2">
      <c r="H284" s="6"/>
      <c r="I284" s="6"/>
      <c r="J284" s="6"/>
    </row>
    <row r="285" spans="8:10" x14ac:dyDescent="0.2">
      <c r="H285" s="6"/>
      <c r="I285" s="6"/>
      <c r="J285" s="6"/>
    </row>
    <row r="286" spans="8:10" x14ac:dyDescent="0.2">
      <c r="H286" s="6"/>
      <c r="I286" s="6"/>
      <c r="J286" s="6"/>
    </row>
    <row r="287" spans="8:10" x14ac:dyDescent="0.2">
      <c r="H287" s="6"/>
      <c r="I287" s="6"/>
      <c r="J287" s="6"/>
    </row>
    <row r="288" spans="8:10" x14ac:dyDescent="0.2">
      <c r="H288" s="6"/>
      <c r="I288" s="6"/>
      <c r="J288" s="6"/>
    </row>
    <row r="289" spans="8:10" x14ac:dyDescent="0.2">
      <c r="H289" s="6"/>
      <c r="I289" s="6"/>
      <c r="J289" s="6"/>
    </row>
    <row r="290" spans="8:10" x14ac:dyDescent="0.2">
      <c r="H290" s="6"/>
      <c r="I290" s="6"/>
      <c r="J290" s="6"/>
    </row>
    <row r="291" spans="8:10" x14ac:dyDescent="0.2">
      <c r="H291" s="6"/>
      <c r="I291" s="6"/>
      <c r="J291" s="6"/>
    </row>
    <row r="292" spans="8:10" x14ac:dyDescent="0.2">
      <c r="H292" s="6"/>
      <c r="I292" s="6"/>
      <c r="J292" s="6"/>
    </row>
    <row r="293" spans="8:10" x14ac:dyDescent="0.2">
      <c r="H293" s="6"/>
      <c r="I293" s="6"/>
      <c r="J293" s="6"/>
    </row>
    <row r="294" spans="8:10" x14ac:dyDescent="0.2">
      <c r="H294" s="6"/>
      <c r="I294" s="6"/>
      <c r="J294" s="6"/>
    </row>
    <row r="295" spans="8:10" x14ac:dyDescent="0.2">
      <c r="H295" s="6"/>
      <c r="I295" s="6"/>
      <c r="J295" s="6"/>
    </row>
    <row r="296" spans="8:10" x14ac:dyDescent="0.2">
      <c r="H296" s="6"/>
      <c r="I296" s="6"/>
      <c r="J296" s="6"/>
    </row>
    <row r="297" spans="8:10" x14ac:dyDescent="0.2">
      <c r="H297" s="6"/>
      <c r="I297" s="6"/>
      <c r="J297" s="6"/>
    </row>
    <row r="298" spans="8:10" x14ac:dyDescent="0.2">
      <c r="H298" s="6"/>
      <c r="I298" s="6"/>
      <c r="J298" s="6"/>
    </row>
    <row r="299" spans="8:10" x14ac:dyDescent="0.2">
      <c r="H299" s="6"/>
      <c r="I299" s="6"/>
      <c r="J299" s="6"/>
    </row>
    <row r="300" spans="8:10" x14ac:dyDescent="0.2">
      <c r="H300" s="6"/>
      <c r="I300" s="6"/>
      <c r="J300" s="6"/>
    </row>
    <row r="301" spans="8:10" x14ac:dyDescent="0.2">
      <c r="H301" s="6"/>
      <c r="I301" s="6"/>
      <c r="J301" s="6"/>
    </row>
    <row r="302" spans="8:10" x14ac:dyDescent="0.2">
      <c r="H302" s="6"/>
      <c r="I302" s="6"/>
      <c r="J302" s="6"/>
    </row>
    <row r="303" spans="8:10" x14ac:dyDescent="0.2">
      <c r="H303" s="6"/>
      <c r="I303" s="6"/>
      <c r="J303" s="6"/>
    </row>
    <row r="304" spans="8:10" x14ac:dyDescent="0.2">
      <c r="H304" s="6"/>
      <c r="I304" s="6"/>
      <c r="J304" s="6"/>
    </row>
    <row r="305" spans="8:10" x14ac:dyDescent="0.2">
      <c r="H305" s="6"/>
      <c r="I305" s="6"/>
      <c r="J305" s="6"/>
    </row>
    <row r="306" spans="8:10" x14ac:dyDescent="0.2">
      <c r="H306" s="6"/>
      <c r="I306" s="6"/>
      <c r="J306" s="6"/>
    </row>
    <row r="307" spans="8:10" x14ac:dyDescent="0.2">
      <c r="H307" s="6"/>
      <c r="I307" s="6"/>
      <c r="J307" s="6"/>
    </row>
    <row r="308" spans="8:10" x14ac:dyDescent="0.2">
      <c r="H308" s="6"/>
      <c r="I308" s="6"/>
      <c r="J308" s="6"/>
    </row>
    <row r="309" spans="8:10" x14ac:dyDescent="0.2">
      <c r="H309" s="6"/>
      <c r="I309" s="6"/>
      <c r="J309" s="6"/>
    </row>
    <row r="310" spans="8:10" x14ac:dyDescent="0.2">
      <c r="H310" s="6"/>
      <c r="I310" s="6"/>
      <c r="J310" s="6"/>
    </row>
    <row r="311" spans="8:10" x14ac:dyDescent="0.2">
      <c r="H311" s="6"/>
      <c r="I311" s="6"/>
      <c r="J311" s="6"/>
    </row>
    <row r="312" spans="8:10" x14ac:dyDescent="0.2">
      <c r="H312" s="6"/>
      <c r="I312" s="6"/>
      <c r="J312" s="6"/>
    </row>
    <row r="313" spans="8:10" x14ac:dyDescent="0.2">
      <c r="H313" s="6"/>
      <c r="I313" s="6"/>
      <c r="J313" s="6"/>
    </row>
    <row r="314" spans="8:10" x14ac:dyDescent="0.2">
      <c r="H314" s="6"/>
      <c r="I314" s="6"/>
      <c r="J314" s="6"/>
    </row>
    <row r="315" spans="8:10" x14ac:dyDescent="0.2">
      <c r="H315" s="6"/>
      <c r="I315" s="6"/>
      <c r="J315" s="6"/>
    </row>
    <row r="316" spans="8:10" x14ac:dyDescent="0.2">
      <c r="H316" s="6"/>
      <c r="I316" s="6"/>
      <c r="J316" s="6"/>
    </row>
    <row r="317" spans="8:10" x14ac:dyDescent="0.2">
      <c r="H317" s="6"/>
      <c r="I317" s="6"/>
      <c r="J317" s="6"/>
    </row>
    <row r="318" spans="8:10" x14ac:dyDescent="0.2">
      <c r="H318" s="6"/>
      <c r="I318" s="6"/>
      <c r="J318" s="6"/>
    </row>
    <row r="319" spans="8:10" x14ac:dyDescent="0.2">
      <c r="H319" s="6"/>
      <c r="I319" s="6"/>
      <c r="J319" s="6"/>
    </row>
    <row r="320" spans="8:10" x14ac:dyDescent="0.2">
      <c r="H320" s="6"/>
      <c r="I320" s="6"/>
      <c r="J320" s="6"/>
    </row>
    <row r="321" spans="8:10" x14ac:dyDescent="0.2">
      <c r="H321" s="6"/>
      <c r="I321" s="6"/>
      <c r="J321" s="6"/>
    </row>
    <row r="322" spans="8:10" x14ac:dyDescent="0.2">
      <c r="H322" s="6"/>
      <c r="I322" s="6"/>
      <c r="J322" s="6"/>
    </row>
    <row r="323" spans="8:10" x14ac:dyDescent="0.2">
      <c r="H323" s="6"/>
      <c r="I323" s="6"/>
      <c r="J323" s="6"/>
    </row>
    <row r="324" spans="8:10" x14ac:dyDescent="0.2">
      <c r="H324" s="6"/>
      <c r="I324" s="6"/>
      <c r="J324" s="6"/>
    </row>
    <row r="325" spans="8:10" x14ac:dyDescent="0.2">
      <c r="H325" s="6"/>
      <c r="I325" s="6"/>
      <c r="J325" s="6"/>
    </row>
    <row r="326" spans="8:10" x14ac:dyDescent="0.2">
      <c r="H326" s="6"/>
      <c r="I326" s="6"/>
      <c r="J326" s="6"/>
    </row>
    <row r="327" spans="8:10" x14ac:dyDescent="0.2">
      <c r="H327" s="6"/>
      <c r="I327" s="6"/>
      <c r="J327" s="6"/>
    </row>
    <row r="328" spans="8:10" x14ac:dyDescent="0.2">
      <c r="H328" s="6"/>
      <c r="I328" s="6"/>
      <c r="J328" s="6"/>
    </row>
    <row r="329" spans="8:10" x14ac:dyDescent="0.2">
      <c r="H329" s="6"/>
      <c r="I329" s="6"/>
      <c r="J329" s="6"/>
    </row>
    <row r="330" spans="8:10" x14ac:dyDescent="0.2">
      <c r="H330" s="6"/>
      <c r="I330" s="6"/>
      <c r="J330" s="6"/>
    </row>
    <row r="331" spans="8:10" x14ac:dyDescent="0.2">
      <c r="H331" s="6"/>
      <c r="I331" s="6"/>
      <c r="J331" s="6"/>
    </row>
    <row r="332" spans="8:10" x14ac:dyDescent="0.2">
      <c r="H332" s="6"/>
      <c r="I332" s="6"/>
      <c r="J332" s="6"/>
    </row>
    <row r="333" spans="8:10" x14ac:dyDescent="0.2">
      <c r="H333" s="6"/>
      <c r="I333" s="6"/>
      <c r="J333" s="6"/>
    </row>
    <row r="334" spans="8:10" x14ac:dyDescent="0.2">
      <c r="H334" s="6"/>
      <c r="I334" s="6"/>
      <c r="J334" s="6"/>
    </row>
    <row r="335" spans="8:10" x14ac:dyDescent="0.2">
      <c r="H335" s="6"/>
      <c r="I335" s="6"/>
      <c r="J335" s="6"/>
    </row>
    <row r="336" spans="8:10" x14ac:dyDescent="0.2">
      <c r="H336" s="6"/>
      <c r="I336" s="6"/>
      <c r="J336" s="6"/>
    </row>
    <row r="337" spans="8:10" x14ac:dyDescent="0.2">
      <c r="H337" s="6"/>
      <c r="I337" s="6"/>
      <c r="J337" s="6"/>
    </row>
    <row r="338" spans="8:10" x14ac:dyDescent="0.2">
      <c r="H338" s="6"/>
      <c r="I338" s="6"/>
      <c r="J338" s="6"/>
    </row>
    <row r="339" spans="8:10" x14ac:dyDescent="0.2">
      <c r="H339" s="6"/>
      <c r="I339" s="6"/>
      <c r="J339" s="6"/>
    </row>
    <row r="340" spans="8:10" x14ac:dyDescent="0.2">
      <c r="H340" s="6"/>
      <c r="I340" s="6"/>
      <c r="J340" s="6"/>
    </row>
    <row r="341" spans="8:10" x14ac:dyDescent="0.2">
      <c r="H341" s="6"/>
      <c r="I341" s="6"/>
      <c r="J341" s="6"/>
    </row>
    <row r="342" spans="8:10" x14ac:dyDescent="0.2">
      <c r="H342" s="6"/>
      <c r="I342" s="6"/>
      <c r="J342" s="6"/>
    </row>
    <row r="343" spans="8:10" x14ac:dyDescent="0.2">
      <c r="H343" s="6"/>
      <c r="I343" s="6"/>
      <c r="J343" s="6"/>
    </row>
    <row r="344" spans="8:10" x14ac:dyDescent="0.2">
      <c r="H344" s="6"/>
      <c r="I344" s="6"/>
      <c r="J344" s="6"/>
    </row>
    <row r="345" spans="8:10" x14ac:dyDescent="0.2">
      <c r="H345" s="6"/>
      <c r="I345" s="6"/>
      <c r="J345" s="6"/>
    </row>
    <row r="346" spans="8:10" x14ac:dyDescent="0.2">
      <c r="H346" s="6"/>
      <c r="I346" s="6"/>
      <c r="J346" s="6"/>
    </row>
    <row r="347" spans="8:10" x14ac:dyDescent="0.2">
      <c r="H347" s="6"/>
      <c r="I347" s="6"/>
      <c r="J347" s="6"/>
    </row>
    <row r="348" spans="8:10" x14ac:dyDescent="0.2">
      <c r="H348" s="6"/>
      <c r="I348" s="6"/>
      <c r="J348" s="6"/>
    </row>
    <row r="349" spans="8:10" x14ac:dyDescent="0.2">
      <c r="H349" s="6"/>
      <c r="I349" s="6"/>
      <c r="J349" s="6"/>
    </row>
    <row r="350" spans="8:10" x14ac:dyDescent="0.2">
      <c r="H350" s="6"/>
      <c r="I350" s="6"/>
      <c r="J350" s="6"/>
    </row>
    <row r="351" spans="8:10" x14ac:dyDescent="0.2">
      <c r="H351" s="6"/>
      <c r="I351" s="6"/>
      <c r="J351" s="6"/>
    </row>
    <row r="352" spans="8:10" x14ac:dyDescent="0.2">
      <c r="H352" s="6"/>
      <c r="I352" s="6"/>
      <c r="J352" s="6"/>
    </row>
    <row r="353" spans="8:10" x14ac:dyDescent="0.2">
      <c r="H353" s="6"/>
      <c r="I353" s="6"/>
      <c r="J353" s="6"/>
    </row>
    <row r="354" spans="8:10" x14ac:dyDescent="0.2">
      <c r="H354" s="6"/>
      <c r="I354" s="6"/>
      <c r="J354" s="6"/>
    </row>
    <row r="355" spans="8:10" x14ac:dyDescent="0.2">
      <c r="H355" s="6"/>
      <c r="I355" s="6"/>
      <c r="J355" s="6"/>
    </row>
    <row r="356" spans="8:10" x14ac:dyDescent="0.2">
      <c r="H356" s="6"/>
      <c r="I356" s="6"/>
      <c r="J356" s="6"/>
    </row>
    <row r="357" spans="8:10" x14ac:dyDescent="0.2">
      <c r="H357" s="6"/>
      <c r="I357" s="6"/>
      <c r="J357" s="6"/>
    </row>
    <row r="358" spans="8:10" x14ac:dyDescent="0.2">
      <c r="H358" s="6"/>
      <c r="I358" s="6"/>
      <c r="J358" s="6"/>
    </row>
    <row r="359" spans="8:10" x14ac:dyDescent="0.2">
      <c r="H359" s="6"/>
      <c r="I359" s="6"/>
      <c r="J359" s="6"/>
    </row>
    <row r="360" spans="8:10" x14ac:dyDescent="0.2">
      <c r="H360" s="6"/>
      <c r="I360" s="6"/>
      <c r="J360" s="6"/>
    </row>
    <row r="361" spans="8:10" x14ac:dyDescent="0.2">
      <c r="H361" s="6"/>
      <c r="I361" s="6"/>
      <c r="J361" s="6"/>
    </row>
    <row r="362" spans="8:10" x14ac:dyDescent="0.2">
      <c r="H362" s="6"/>
      <c r="I362" s="6"/>
      <c r="J362" s="6"/>
    </row>
    <row r="363" spans="8:10" x14ac:dyDescent="0.2">
      <c r="H363" s="6"/>
      <c r="I363" s="6"/>
      <c r="J363" s="6"/>
    </row>
    <row r="364" spans="8:10" x14ac:dyDescent="0.2">
      <c r="H364" s="6"/>
      <c r="I364" s="6"/>
      <c r="J364" s="6"/>
    </row>
    <row r="365" spans="8:10" x14ac:dyDescent="0.2">
      <c r="H365" s="6"/>
      <c r="I365" s="6"/>
      <c r="J365" s="6"/>
    </row>
    <row r="366" spans="8:10" x14ac:dyDescent="0.2">
      <c r="H366" s="6"/>
      <c r="I366" s="6"/>
      <c r="J366" s="6"/>
    </row>
    <row r="367" spans="8:10" x14ac:dyDescent="0.2">
      <c r="H367" s="6"/>
      <c r="I367" s="6"/>
      <c r="J367" s="6"/>
    </row>
    <row r="368" spans="8:10" x14ac:dyDescent="0.2">
      <c r="H368" s="6"/>
      <c r="I368" s="6"/>
      <c r="J368" s="6"/>
    </row>
    <row r="369" spans="8:10" x14ac:dyDescent="0.2">
      <c r="H369" s="6"/>
      <c r="I369" s="6"/>
      <c r="J369" s="6"/>
    </row>
    <row r="370" spans="8:10" x14ac:dyDescent="0.2">
      <c r="H370" s="6"/>
      <c r="I370" s="6"/>
      <c r="J370" s="6"/>
    </row>
    <row r="371" spans="8:10" x14ac:dyDescent="0.2">
      <c r="H371" s="6"/>
      <c r="I371" s="6"/>
      <c r="J371" s="6"/>
    </row>
    <row r="372" spans="8:10" x14ac:dyDescent="0.2">
      <c r="H372" s="6"/>
      <c r="I372" s="6"/>
      <c r="J372" s="6"/>
    </row>
    <row r="373" spans="8:10" x14ac:dyDescent="0.2">
      <c r="H373" s="6"/>
      <c r="I373" s="6"/>
      <c r="J373" s="6"/>
    </row>
    <row r="374" spans="8:10" x14ac:dyDescent="0.2">
      <c r="H374" s="6"/>
      <c r="I374" s="6"/>
      <c r="J374" s="6"/>
    </row>
    <row r="375" spans="8:10" x14ac:dyDescent="0.2">
      <c r="H375" s="6"/>
      <c r="I375" s="6"/>
      <c r="J375" s="6"/>
    </row>
    <row r="376" spans="8:10" x14ac:dyDescent="0.2">
      <c r="H376" s="6"/>
      <c r="I376" s="6"/>
      <c r="J376" s="6"/>
    </row>
    <row r="377" spans="8:10" x14ac:dyDescent="0.2">
      <c r="H377" s="6"/>
      <c r="I377" s="6"/>
      <c r="J377" s="6"/>
    </row>
    <row r="378" spans="8:10" x14ac:dyDescent="0.2">
      <c r="H378" s="6"/>
      <c r="I378" s="6"/>
      <c r="J378" s="6"/>
    </row>
    <row r="379" spans="8:10" x14ac:dyDescent="0.2">
      <c r="H379" s="6"/>
      <c r="I379" s="6"/>
      <c r="J379" s="6"/>
    </row>
    <row r="380" spans="8:10" x14ac:dyDescent="0.2">
      <c r="H380" s="6"/>
      <c r="I380" s="6"/>
      <c r="J380" s="6"/>
    </row>
    <row r="381" spans="8:10" x14ac:dyDescent="0.2">
      <c r="H381" s="6"/>
      <c r="I381" s="6"/>
      <c r="J381" s="6"/>
    </row>
    <row r="382" spans="8:10" x14ac:dyDescent="0.2">
      <c r="H382" s="6"/>
      <c r="I382" s="6"/>
      <c r="J382" s="6"/>
    </row>
    <row r="383" spans="8:10" x14ac:dyDescent="0.2">
      <c r="H383" s="6"/>
      <c r="I383" s="6"/>
      <c r="J383" s="6"/>
    </row>
    <row r="384" spans="8:10" x14ac:dyDescent="0.2">
      <c r="H384" s="6"/>
      <c r="I384" s="6"/>
      <c r="J384" s="6"/>
    </row>
    <row r="385" spans="8:10" x14ac:dyDescent="0.2">
      <c r="H385" s="6"/>
      <c r="I385" s="6"/>
      <c r="J385" s="6"/>
    </row>
    <row r="386" spans="8:10" x14ac:dyDescent="0.2">
      <c r="H386" s="6"/>
      <c r="I386" s="6"/>
      <c r="J386" s="6"/>
    </row>
    <row r="387" spans="8:10" x14ac:dyDescent="0.2">
      <c r="H387" s="6"/>
      <c r="I387" s="6"/>
      <c r="J387" s="6"/>
    </row>
    <row r="388" spans="8:10" x14ac:dyDescent="0.2">
      <c r="H388" s="6"/>
      <c r="I388" s="6"/>
      <c r="J388" s="6"/>
    </row>
    <row r="389" spans="8:10" x14ac:dyDescent="0.2">
      <c r="H389" s="6"/>
      <c r="I389" s="6"/>
      <c r="J389" s="6"/>
    </row>
    <row r="390" spans="8:10" x14ac:dyDescent="0.2">
      <c r="H390" s="6"/>
      <c r="I390" s="6"/>
      <c r="J390" s="6"/>
    </row>
    <row r="391" spans="8:10" x14ac:dyDescent="0.2">
      <c r="H391" s="6"/>
      <c r="I391" s="6"/>
      <c r="J391" s="6"/>
    </row>
    <row r="392" spans="8:10" x14ac:dyDescent="0.2">
      <c r="H392" s="6"/>
      <c r="I392" s="6"/>
      <c r="J392" s="6"/>
    </row>
    <row r="393" spans="8:10" x14ac:dyDescent="0.2">
      <c r="H393" s="6"/>
      <c r="I393" s="6"/>
      <c r="J393" s="6"/>
    </row>
    <row r="394" spans="8:10" x14ac:dyDescent="0.2">
      <c r="H394" s="6"/>
      <c r="I394" s="6"/>
      <c r="J394" s="6"/>
    </row>
    <row r="395" spans="8:10" x14ac:dyDescent="0.2">
      <c r="H395" s="6"/>
      <c r="I395" s="6"/>
      <c r="J395" s="6"/>
    </row>
    <row r="396" spans="8:10" x14ac:dyDescent="0.2">
      <c r="H396" s="6"/>
      <c r="I396" s="6"/>
      <c r="J396" s="6"/>
    </row>
    <row r="397" spans="8:10" x14ac:dyDescent="0.2">
      <c r="H397" s="6"/>
      <c r="I397" s="6"/>
      <c r="J397" s="6"/>
    </row>
    <row r="398" spans="8:10" x14ac:dyDescent="0.2">
      <c r="H398" s="6"/>
      <c r="I398" s="6"/>
      <c r="J398" s="6"/>
    </row>
    <row r="399" spans="8:10" x14ac:dyDescent="0.2">
      <c r="H399" s="6"/>
      <c r="I399" s="6"/>
      <c r="J399" s="6"/>
    </row>
    <row r="400" spans="8:10" x14ac:dyDescent="0.2">
      <c r="H400" s="6"/>
      <c r="I400" s="6"/>
      <c r="J400" s="6"/>
    </row>
    <row r="401" spans="8:10" x14ac:dyDescent="0.2">
      <c r="H401" s="6"/>
      <c r="I401" s="6"/>
      <c r="J401" s="6"/>
    </row>
    <row r="402" spans="8:10" x14ac:dyDescent="0.2">
      <c r="H402" s="6"/>
      <c r="I402" s="6"/>
      <c r="J402" s="6"/>
    </row>
    <row r="403" spans="8:10" x14ac:dyDescent="0.2">
      <c r="H403" s="6"/>
      <c r="I403" s="6"/>
      <c r="J403" s="6"/>
    </row>
    <row r="404" spans="8:10" x14ac:dyDescent="0.2">
      <c r="H404" s="6"/>
      <c r="I404" s="6"/>
      <c r="J404" s="6"/>
    </row>
    <row r="405" spans="8:10" x14ac:dyDescent="0.2">
      <c r="H405" s="6"/>
      <c r="I405" s="6"/>
      <c r="J405" s="6"/>
    </row>
    <row r="406" spans="8:10" x14ac:dyDescent="0.2">
      <c r="H406" s="6"/>
      <c r="I406" s="6"/>
      <c r="J406" s="6"/>
    </row>
    <row r="407" spans="8:10" x14ac:dyDescent="0.2">
      <c r="H407" s="6"/>
      <c r="I407" s="6"/>
      <c r="J407" s="6"/>
    </row>
    <row r="408" spans="8:10" x14ac:dyDescent="0.2">
      <c r="H408" s="6"/>
      <c r="I408" s="6"/>
      <c r="J408" s="6"/>
    </row>
    <row r="409" spans="8:10" x14ac:dyDescent="0.2">
      <c r="H409" s="6"/>
      <c r="I409" s="6"/>
      <c r="J409" s="6"/>
    </row>
    <row r="410" spans="8:10" x14ac:dyDescent="0.2">
      <c r="H410" s="6"/>
      <c r="I410" s="6"/>
      <c r="J410" s="6"/>
    </row>
    <row r="411" spans="8:10" x14ac:dyDescent="0.2">
      <c r="H411" s="6"/>
      <c r="I411" s="6"/>
      <c r="J411" s="6"/>
    </row>
    <row r="412" spans="8:10" x14ac:dyDescent="0.2">
      <c r="H412" s="6"/>
      <c r="I412" s="6"/>
      <c r="J412" s="6"/>
    </row>
    <row r="413" spans="8:10" x14ac:dyDescent="0.2">
      <c r="H413" s="6"/>
      <c r="I413" s="6"/>
      <c r="J413" s="6"/>
    </row>
    <row r="414" spans="8:10" x14ac:dyDescent="0.2">
      <c r="H414" s="6"/>
      <c r="I414" s="6"/>
      <c r="J414" s="6"/>
    </row>
    <row r="415" spans="8:10" x14ac:dyDescent="0.2">
      <c r="H415" s="6"/>
      <c r="I415" s="6"/>
      <c r="J415" s="6"/>
    </row>
    <row r="416" spans="8:10" x14ac:dyDescent="0.2">
      <c r="H416" s="6"/>
      <c r="I416" s="6"/>
      <c r="J416" s="6"/>
    </row>
    <row r="417" spans="8:10" x14ac:dyDescent="0.2">
      <c r="H417" s="6"/>
      <c r="I417" s="6"/>
      <c r="J417" s="6"/>
    </row>
    <row r="418" spans="8:10" x14ac:dyDescent="0.2">
      <c r="H418" s="6"/>
      <c r="I418" s="6"/>
      <c r="J418" s="6"/>
    </row>
    <row r="419" spans="8:10" x14ac:dyDescent="0.2">
      <c r="H419" s="6"/>
      <c r="I419" s="6"/>
      <c r="J419" s="6"/>
    </row>
    <row r="420" spans="8:10" x14ac:dyDescent="0.2">
      <c r="H420" s="6"/>
      <c r="I420" s="6"/>
      <c r="J420" s="6"/>
    </row>
    <row r="421" spans="8:10" x14ac:dyDescent="0.2">
      <c r="H421" s="6"/>
      <c r="I421" s="6"/>
      <c r="J421" s="6"/>
    </row>
    <row r="422" spans="8:10" x14ac:dyDescent="0.2">
      <c r="H422" s="6"/>
      <c r="I422" s="6"/>
      <c r="J422" s="6"/>
    </row>
    <row r="423" spans="8:10" x14ac:dyDescent="0.2">
      <c r="H423" s="6"/>
      <c r="I423" s="6"/>
      <c r="J423" s="6"/>
    </row>
    <row r="424" spans="8:10" x14ac:dyDescent="0.2">
      <c r="H424" s="6"/>
      <c r="I424" s="6"/>
      <c r="J424" s="6"/>
    </row>
    <row r="425" spans="8:10" x14ac:dyDescent="0.2">
      <c r="H425" s="6"/>
      <c r="I425" s="6"/>
      <c r="J425" s="6"/>
    </row>
    <row r="426" spans="8:10" x14ac:dyDescent="0.2">
      <c r="H426" s="6"/>
      <c r="I426" s="6"/>
      <c r="J426" s="6"/>
    </row>
    <row r="427" spans="8:10" x14ac:dyDescent="0.2">
      <c r="H427" s="6"/>
      <c r="I427" s="6"/>
      <c r="J427" s="6"/>
    </row>
    <row r="428" spans="8:10" x14ac:dyDescent="0.2">
      <c r="H428" s="6"/>
      <c r="I428" s="6"/>
      <c r="J428" s="6"/>
    </row>
    <row r="429" spans="8:10" x14ac:dyDescent="0.2">
      <c r="H429" s="6"/>
      <c r="I429" s="6"/>
      <c r="J429" s="6"/>
    </row>
    <row r="430" spans="8:10" x14ac:dyDescent="0.2">
      <c r="H430" s="6"/>
      <c r="I430" s="6"/>
      <c r="J430" s="6"/>
    </row>
    <row r="431" spans="8:10" x14ac:dyDescent="0.2">
      <c r="H431" s="6"/>
      <c r="I431" s="6"/>
      <c r="J431" s="6"/>
    </row>
    <row r="432" spans="8:10" x14ac:dyDescent="0.2">
      <c r="H432" s="6"/>
      <c r="I432" s="6"/>
      <c r="J432" s="6"/>
    </row>
    <row r="433" spans="8:10" x14ac:dyDescent="0.2">
      <c r="H433" s="6"/>
      <c r="I433" s="6"/>
      <c r="J433" s="6"/>
    </row>
    <row r="434" spans="8:10" x14ac:dyDescent="0.2">
      <c r="H434" s="6"/>
      <c r="I434" s="6"/>
      <c r="J434" s="6"/>
    </row>
    <row r="435" spans="8:10" x14ac:dyDescent="0.2">
      <c r="H435" s="6"/>
      <c r="I435" s="6"/>
      <c r="J435" s="6"/>
    </row>
    <row r="436" spans="8:10" x14ac:dyDescent="0.2">
      <c r="H436" s="6"/>
      <c r="I436" s="6"/>
      <c r="J436" s="6"/>
    </row>
    <row r="437" spans="8:10" x14ac:dyDescent="0.2">
      <c r="H437" s="6"/>
      <c r="I437" s="6"/>
      <c r="J437" s="6"/>
    </row>
    <row r="438" spans="8:10" x14ac:dyDescent="0.2">
      <c r="H438" s="6"/>
      <c r="I438" s="6"/>
      <c r="J438" s="6"/>
    </row>
    <row r="439" spans="8:10" x14ac:dyDescent="0.2">
      <c r="H439" s="6"/>
      <c r="I439" s="6"/>
      <c r="J439" s="6"/>
    </row>
    <row r="440" spans="8:10" x14ac:dyDescent="0.2">
      <c r="H440" s="6"/>
      <c r="I440" s="6"/>
      <c r="J440" s="6"/>
    </row>
    <row r="441" spans="8:10" x14ac:dyDescent="0.2">
      <c r="H441" s="6"/>
      <c r="I441" s="6"/>
      <c r="J441" s="6"/>
    </row>
    <row r="442" spans="8:10" x14ac:dyDescent="0.2">
      <c r="H442" s="6"/>
      <c r="I442" s="6"/>
      <c r="J442" s="6"/>
    </row>
    <row r="443" spans="8:10" x14ac:dyDescent="0.2">
      <c r="H443" s="6"/>
      <c r="I443" s="6"/>
      <c r="J443" s="6"/>
    </row>
    <row r="444" spans="8:10" x14ac:dyDescent="0.2">
      <c r="H444" s="6"/>
      <c r="I444" s="6"/>
      <c r="J444" s="6"/>
    </row>
    <row r="445" spans="8:10" x14ac:dyDescent="0.2">
      <c r="H445" s="6"/>
      <c r="I445" s="6"/>
      <c r="J445" s="6"/>
    </row>
    <row r="446" spans="8:10" x14ac:dyDescent="0.2">
      <c r="H446" s="6"/>
      <c r="I446" s="6"/>
      <c r="J446" s="6"/>
    </row>
    <row r="447" spans="8:10" x14ac:dyDescent="0.2">
      <c r="H447" s="6"/>
      <c r="I447" s="6"/>
      <c r="J447" s="6"/>
    </row>
    <row r="448" spans="8:10" x14ac:dyDescent="0.2">
      <c r="H448" s="6"/>
      <c r="I448" s="6"/>
      <c r="J448" s="6"/>
    </row>
    <row r="449" spans="8:10" x14ac:dyDescent="0.2">
      <c r="H449" s="6"/>
      <c r="I449" s="6"/>
      <c r="J449" s="6"/>
    </row>
    <row r="450" spans="8:10" x14ac:dyDescent="0.2">
      <c r="H450" s="6"/>
      <c r="I450" s="6"/>
      <c r="J450" s="6"/>
    </row>
    <row r="451" spans="8:10" x14ac:dyDescent="0.2">
      <c r="H451" s="6"/>
      <c r="I451" s="6"/>
      <c r="J451" s="6"/>
    </row>
    <row r="452" spans="8:10" x14ac:dyDescent="0.2">
      <c r="H452" s="6"/>
      <c r="I452" s="6"/>
      <c r="J452" s="6"/>
    </row>
    <row r="453" spans="8:10" x14ac:dyDescent="0.2">
      <c r="H453" s="6"/>
      <c r="I453" s="6"/>
      <c r="J453" s="6"/>
    </row>
    <row r="454" spans="8:10" x14ac:dyDescent="0.2">
      <c r="H454" s="6"/>
      <c r="I454" s="6"/>
      <c r="J454" s="6"/>
    </row>
    <row r="455" spans="8:10" x14ac:dyDescent="0.2">
      <c r="H455" s="6"/>
      <c r="I455" s="6"/>
      <c r="J455" s="6"/>
    </row>
    <row r="456" spans="8:10" x14ac:dyDescent="0.2">
      <c r="H456" s="6"/>
      <c r="I456" s="6"/>
      <c r="J456" s="6"/>
    </row>
    <row r="457" spans="8:10" x14ac:dyDescent="0.2">
      <c r="H457" s="6"/>
      <c r="I457" s="6"/>
      <c r="J457" s="6"/>
    </row>
    <row r="458" spans="8:10" x14ac:dyDescent="0.2">
      <c r="H458" s="6"/>
      <c r="I458" s="6"/>
      <c r="J458" s="6"/>
    </row>
    <row r="459" spans="8:10" x14ac:dyDescent="0.2">
      <c r="H459" s="6"/>
      <c r="I459" s="6"/>
      <c r="J459" s="6"/>
    </row>
    <row r="460" spans="8:10" x14ac:dyDescent="0.2">
      <c r="H460" s="6"/>
      <c r="I460" s="6"/>
      <c r="J460" s="6"/>
    </row>
    <row r="461" spans="8:10" x14ac:dyDescent="0.2">
      <c r="H461" s="6"/>
      <c r="I461" s="6"/>
      <c r="J461" s="6"/>
    </row>
    <row r="462" spans="8:10" x14ac:dyDescent="0.2">
      <c r="H462" s="6"/>
      <c r="I462" s="6"/>
      <c r="J462" s="6"/>
    </row>
    <row r="463" spans="8:10" x14ac:dyDescent="0.2">
      <c r="H463" s="6"/>
      <c r="I463" s="6"/>
      <c r="J463" s="6"/>
    </row>
    <row r="464" spans="8:10" x14ac:dyDescent="0.2">
      <c r="H464" s="6"/>
      <c r="I464" s="6"/>
      <c r="J464" s="6"/>
    </row>
    <row r="465" spans="8:10" x14ac:dyDescent="0.2">
      <c r="H465" s="6"/>
      <c r="I465" s="6"/>
      <c r="J465" s="6"/>
    </row>
    <row r="466" spans="8:10" x14ac:dyDescent="0.2">
      <c r="H466" s="6"/>
      <c r="I466" s="6"/>
      <c r="J466" s="6"/>
    </row>
    <row r="467" spans="8:10" x14ac:dyDescent="0.2">
      <c r="H467" s="6"/>
      <c r="I467" s="6"/>
      <c r="J467" s="6"/>
    </row>
    <row r="468" spans="8:10" x14ac:dyDescent="0.2">
      <c r="H468" s="6"/>
      <c r="I468" s="6"/>
      <c r="J468" s="6"/>
    </row>
    <row r="469" spans="8:10" x14ac:dyDescent="0.2">
      <c r="H469" s="6"/>
      <c r="I469" s="6"/>
      <c r="J469" s="6"/>
    </row>
    <row r="470" spans="8:10" x14ac:dyDescent="0.2">
      <c r="H470" s="6"/>
      <c r="I470" s="6"/>
      <c r="J470" s="6"/>
    </row>
    <row r="471" spans="8:10" x14ac:dyDescent="0.2">
      <c r="H471" s="6"/>
      <c r="I471" s="6"/>
      <c r="J471" s="6"/>
    </row>
    <row r="472" spans="8:10" x14ac:dyDescent="0.2">
      <c r="H472" s="6"/>
      <c r="I472" s="6"/>
      <c r="J472" s="6"/>
    </row>
    <row r="473" spans="8:10" x14ac:dyDescent="0.2">
      <c r="H473" s="6"/>
      <c r="I473" s="6"/>
      <c r="J473" s="6"/>
    </row>
    <row r="474" spans="8:10" x14ac:dyDescent="0.2">
      <c r="H474" s="6"/>
      <c r="I474" s="6"/>
      <c r="J474" s="6"/>
    </row>
    <row r="475" spans="8:10" x14ac:dyDescent="0.2">
      <c r="H475" s="6"/>
      <c r="I475" s="6"/>
      <c r="J475" s="6"/>
    </row>
    <row r="476" spans="8:10" x14ac:dyDescent="0.2">
      <c r="H476" s="6"/>
      <c r="I476" s="6"/>
      <c r="J476" s="6"/>
    </row>
    <row r="477" spans="8:10" x14ac:dyDescent="0.2">
      <c r="H477" s="6"/>
      <c r="I477" s="6"/>
      <c r="J477" s="6"/>
    </row>
    <row r="478" spans="8:10" x14ac:dyDescent="0.2">
      <c r="H478" s="6"/>
      <c r="I478" s="6"/>
      <c r="J478" s="6"/>
    </row>
    <row r="479" spans="8:10" x14ac:dyDescent="0.2">
      <c r="H479" s="6"/>
      <c r="I479" s="6"/>
      <c r="J479" s="6"/>
    </row>
    <row r="480" spans="8:10" x14ac:dyDescent="0.2">
      <c r="H480" s="6"/>
      <c r="I480" s="6"/>
      <c r="J480" s="6"/>
    </row>
    <row r="481" spans="8:10" x14ac:dyDescent="0.2">
      <c r="H481" s="6"/>
      <c r="I481" s="6"/>
      <c r="J481" s="6"/>
    </row>
    <row r="482" spans="8:10" x14ac:dyDescent="0.2">
      <c r="H482" s="6"/>
      <c r="I482" s="6"/>
      <c r="J482" s="6"/>
    </row>
    <row r="483" spans="8:10" x14ac:dyDescent="0.2">
      <c r="H483" s="6"/>
      <c r="I483" s="6"/>
      <c r="J483" s="6"/>
    </row>
    <row r="484" spans="8:10" x14ac:dyDescent="0.2">
      <c r="H484" s="6"/>
      <c r="I484" s="6"/>
      <c r="J484" s="6"/>
    </row>
    <row r="485" spans="8:10" x14ac:dyDescent="0.2">
      <c r="H485" s="6"/>
      <c r="I485" s="6"/>
      <c r="J485" s="6"/>
    </row>
    <row r="486" spans="8:10" x14ac:dyDescent="0.2">
      <c r="H486" s="6"/>
      <c r="I486" s="6"/>
      <c r="J486" s="6"/>
    </row>
    <row r="487" spans="8:10" x14ac:dyDescent="0.2">
      <c r="H487" s="6"/>
      <c r="I487" s="6"/>
      <c r="J487" s="6"/>
    </row>
    <row r="488" spans="8:10" x14ac:dyDescent="0.2">
      <c r="H488" s="6"/>
      <c r="I488" s="6"/>
      <c r="J488" s="6"/>
    </row>
    <row r="489" spans="8:10" x14ac:dyDescent="0.2">
      <c r="H489" s="6"/>
      <c r="I489" s="6"/>
      <c r="J489" s="6"/>
    </row>
    <row r="490" spans="8:10" x14ac:dyDescent="0.2">
      <c r="H490" s="6"/>
      <c r="I490" s="6"/>
      <c r="J490" s="6"/>
    </row>
    <row r="491" spans="8:10" x14ac:dyDescent="0.2">
      <c r="H491" s="6"/>
      <c r="I491" s="6"/>
      <c r="J491" s="6"/>
    </row>
    <row r="492" spans="8:10" x14ac:dyDescent="0.2">
      <c r="H492" s="6"/>
      <c r="I492" s="6"/>
      <c r="J492" s="6"/>
    </row>
    <row r="493" spans="8:10" x14ac:dyDescent="0.2">
      <c r="H493" s="6"/>
      <c r="I493" s="6"/>
      <c r="J493" s="6"/>
    </row>
    <row r="494" spans="8:10" x14ac:dyDescent="0.2">
      <c r="H494" s="6"/>
      <c r="I494" s="6"/>
      <c r="J494" s="6"/>
    </row>
    <row r="495" spans="8:10" x14ac:dyDescent="0.2">
      <c r="H495" s="6"/>
      <c r="I495" s="6"/>
      <c r="J495" s="6"/>
    </row>
    <row r="496" spans="8:10" x14ac:dyDescent="0.2">
      <c r="H496" s="6"/>
      <c r="I496" s="6"/>
      <c r="J496" s="6"/>
    </row>
    <row r="497" spans="8:10" x14ac:dyDescent="0.2">
      <c r="H497" s="6"/>
      <c r="I497" s="6"/>
      <c r="J497" s="6"/>
    </row>
    <row r="498" spans="8:10" x14ac:dyDescent="0.2">
      <c r="H498" s="6"/>
      <c r="I498" s="6"/>
      <c r="J498" s="6"/>
    </row>
    <row r="499" spans="8:10" x14ac:dyDescent="0.2">
      <c r="H499" s="6"/>
      <c r="I499" s="6"/>
      <c r="J499" s="6"/>
    </row>
    <row r="500" spans="8:10" x14ac:dyDescent="0.2">
      <c r="H500" s="6"/>
      <c r="I500" s="6"/>
      <c r="J5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00"/>
  <sheetViews>
    <sheetView topLeftCell="A20" workbookViewId="0">
      <selection activeCell="B13" sqref="B13:B14"/>
    </sheetView>
  </sheetViews>
  <sheetFormatPr baseColWidth="10" defaultRowHeight="16" x14ac:dyDescent="0.2"/>
  <sheetData>
    <row r="1" spans="1:28" x14ac:dyDescent="0.2">
      <c r="A1" s="1" t="s">
        <v>81</v>
      </c>
      <c r="B1" s="2">
        <v>43573.799293981479</v>
      </c>
      <c r="C1" s="1"/>
      <c r="D1" s="1" t="s">
        <v>1</v>
      </c>
      <c r="E1" s="3"/>
      <c r="L1" s="1" t="str">
        <f>'E-F'!C17</f>
        <v>Vial</v>
      </c>
      <c r="M1" s="1" t="str">
        <f>'E-F'!A17</f>
        <v>Sample ID</v>
      </c>
      <c r="N1" s="1" t="str">
        <f>'E-F'!B17</f>
        <v>Sample Name</v>
      </c>
      <c r="O1" s="1" t="str">
        <f>'E-F'!H17</f>
        <v>Ave</v>
      </c>
      <c r="P1" s="1" t="str">
        <f>'E-F'!I17</f>
        <v>Sd</v>
      </c>
      <c r="Q1" s="1" t="s">
        <v>2</v>
      </c>
      <c r="R1" s="1"/>
      <c r="S1" s="1"/>
      <c r="T1" s="1"/>
      <c r="V1" t="str">
        <f>"µM C"</f>
        <v>µM C</v>
      </c>
      <c r="W1" t="s">
        <v>3</v>
      </c>
      <c r="X1" t="s">
        <v>4</v>
      </c>
      <c r="Y1" t="s">
        <v>5</v>
      </c>
      <c r="Z1" t="s">
        <v>6</v>
      </c>
      <c r="AA1" t="s">
        <v>6</v>
      </c>
      <c r="AB1" t="s">
        <v>7</v>
      </c>
    </row>
    <row r="2" spans="1:28" x14ac:dyDescent="0.2">
      <c r="A2" s="1"/>
      <c r="B2" s="4"/>
      <c r="C2" s="1"/>
      <c r="D2" s="1"/>
      <c r="E2" s="1"/>
      <c r="L2" s="1"/>
      <c r="M2" s="1"/>
      <c r="N2" s="1"/>
      <c r="O2" s="5">
        <f>AVERAGE('E-F'!$O$3:$O$12)</f>
        <v>0.10255925204068468</v>
      </c>
      <c r="P2" s="5"/>
      <c r="Q2" s="5"/>
      <c r="R2" s="5"/>
      <c r="S2" s="5"/>
      <c r="T2" s="5"/>
      <c r="U2" s="6"/>
      <c r="V2">
        <v>0</v>
      </c>
      <c r="W2" t="str">
        <f t="shared" ref="W2:AB15" si="0">B28</f>
        <v>Nano</v>
      </c>
      <c r="X2">
        <f t="shared" si="0"/>
        <v>1</v>
      </c>
      <c r="Y2">
        <f t="shared" si="0"/>
        <v>1</v>
      </c>
      <c r="Z2">
        <f t="shared" si="0"/>
        <v>1.9300000000000001E-2</v>
      </c>
      <c r="AA2">
        <f t="shared" si="0"/>
        <v>1.9300000000000001E-2</v>
      </c>
      <c r="AB2">
        <f t="shared" si="0"/>
        <v>0</v>
      </c>
    </row>
    <row r="3" spans="1:28" x14ac:dyDescent="0.2">
      <c r="A3" s="1" t="s">
        <v>8</v>
      </c>
      <c r="B3" s="3" t="s">
        <v>82</v>
      </c>
      <c r="C3" s="1"/>
      <c r="D3" s="1" t="s">
        <v>10</v>
      </c>
      <c r="E3" s="3"/>
      <c r="L3" s="1">
        <f>'E-F'!C18</f>
        <v>0</v>
      </c>
      <c r="M3" s="1" t="str">
        <f>'E-F'!A18</f>
        <v>B01</v>
      </c>
      <c r="N3" s="1" t="str">
        <f>'E-F'!B18</f>
        <v>Untitled</v>
      </c>
      <c r="O3" s="5">
        <f>'E-F'!H18</f>
        <v>0</v>
      </c>
      <c r="P3" s="5">
        <f>'E-F'!I18</f>
        <v>0</v>
      </c>
      <c r="Q3" s="5">
        <f>(O3-O$2)</f>
        <v>-0.10255925204068468</v>
      </c>
      <c r="R3" s="5"/>
      <c r="S3" s="5"/>
      <c r="T3" s="5"/>
      <c r="U3" s="6"/>
      <c r="V3">
        <v>0</v>
      </c>
      <c r="W3" t="str">
        <f t="shared" si="0"/>
        <v>Nano</v>
      </c>
      <c r="X3">
        <f t="shared" si="0"/>
        <v>1</v>
      </c>
      <c r="Y3">
        <f t="shared" si="0"/>
        <v>2</v>
      </c>
      <c r="Z3">
        <f t="shared" si="0"/>
        <v>0</v>
      </c>
      <c r="AA3">
        <f t="shared" si="0"/>
        <v>0</v>
      </c>
      <c r="AB3">
        <f t="shared" si="0"/>
        <v>0</v>
      </c>
    </row>
    <row r="4" spans="1:28" x14ac:dyDescent="0.2">
      <c r="A4" s="1"/>
      <c r="B4" s="1"/>
      <c r="C4" s="1"/>
      <c r="D4" s="1"/>
      <c r="E4" s="1"/>
      <c r="L4" s="1">
        <f>'E-F'!C23</f>
        <v>0</v>
      </c>
      <c r="M4" s="1" t="str">
        <f>'E-F'!A23</f>
        <v>B01</v>
      </c>
      <c r="N4" s="1" t="str">
        <f>'E-F'!B23</f>
        <v>Untitled</v>
      </c>
      <c r="O4" s="5">
        <f>'E-F'!H23</f>
        <v>0</v>
      </c>
      <c r="P4" s="5">
        <f>'E-F'!I23</f>
        <v>0</v>
      </c>
      <c r="Q4" s="5">
        <f t="shared" ref="Q4:Q49" si="1">(O4-O$2)</f>
        <v>-0.10255925204068468</v>
      </c>
      <c r="R4" s="5"/>
      <c r="S4" s="5"/>
      <c r="T4" s="5"/>
      <c r="U4" s="6"/>
      <c r="V4">
        <v>0</v>
      </c>
      <c r="W4" t="str">
        <f t="shared" si="0"/>
        <v>Nano</v>
      </c>
      <c r="X4">
        <f t="shared" si="0"/>
        <v>1</v>
      </c>
      <c r="Y4">
        <f t="shared" si="0"/>
        <v>3</v>
      </c>
      <c r="Z4">
        <f t="shared" si="0"/>
        <v>0</v>
      </c>
      <c r="AA4">
        <f t="shared" si="0"/>
        <v>0</v>
      </c>
      <c r="AB4">
        <f t="shared" si="0"/>
        <v>0</v>
      </c>
    </row>
    <row r="5" spans="1:28" x14ac:dyDescent="0.2">
      <c r="A5" s="1" t="s">
        <v>11</v>
      </c>
      <c r="B5" s="3">
        <v>100</v>
      </c>
      <c r="C5" s="1"/>
      <c r="D5" s="1" t="s">
        <v>12</v>
      </c>
      <c r="E5" s="3"/>
      <c r="L5" s="1">
        <f>'E-F'!C56</f>
        <v>0</v>
      </c>
      <c r="M5" s="1" t="str">
        <f>'E-F'!A56</f>
        <v>B02</v>
      </c>
      <c r="N5" s="1" t="str">
        <f>'E-F'!B56</f>
        <v>Untitled</v>
      </c>
      <c r="O5" s="5">
        <f>'E-F'!H56</f>
        <v>0</v>
      </c>
      <c r="P5" s="5">
        <f>'E-F'!I56</f>
        <v>0</v>
      </c>
      <c r="Q5" s="5">
        <f t="shared" si="1"/>
        <v>-0.10255925204068468</v>
      </c>
      <c r="R5" s="5"/>
      <c r="S5" s="5"/>
      <c r="T5" s="5"/>
      <c r="U5" s="6"/>
    </row>
    <row r="6" spans="1:28" x14ac:dyDescent="0.2">
      <c r="A6" s="1"/>
      <c r="B6" s="1"/>
      <c r="C6" s="1"/>
      <c r="D6" s="1"/>
      <c r="E6" s="1"/>
      <c r="L6" s="1">
        <f>'E-F'!C61</f>
        <v>0</v>
      </c>
      <c r="M6" s="1" t="str">
        <f>'E-F'!A61</f>
        <v>B02</v>
      </c>
      <c r="N6" s="1" t="str">
        <f>'E-F'!B61</f>
        <v>Untitled</v>
      </c>
      <c r="O6" s="5">
        <f>'E-F'!H61</f>
        <v>0</v>
      </c>
      <c r="P6" s="5">
        <f>'E-F'!I61</f>
        <v>0</v>
      </c>
      <c r="Q6" s="5">
        <f t="shared" si="1"/>
        <v>-0.10255925204068468</v>
      </c>
      <c r="R6" s="5"/>
      <c r="S6" s="5"/>
      <c r="T6" s="5"/>
      <c r="U6" s="6"/>
    </row>
    <row r="7" spans="1:28" x14ac:dyDescent="0.2">
      <c r="A7" s="1" t="s">
        <v>13</v>
      </c>
      <c r="B7" s="3"/>
      <c r="C7" s="1"/>
      <c r="D7" s="1" t="s">
        <v>14</v>
      </c>
      <c r="E7" s="3"/>
      <c r="L7" s="1">
        <f>'E-F'!C135</f>
        <v>0</v>
      </c>
      <c r="M7" s="1" t="str">
        <f>'E-F'!A135</f>
        <v>B03</v>
      </c>
      <c r="N7" s="1" t="str">
        <f>'E-F'!B135</f>
        <v>Untitled</v>
      </c>
      <c r="O7" s="5">
        <f>'E-F'!H135</f>
        <v>0.37252017089559142</v>
      </c>
      <c r="P7" s="5">
        <f>'E-F'!I135</f>
        <v>0.64522386283540534</v>
      </c>
      <c r="Q7" s="5">
        <f t="shared" si="1"/>
        <v>0.26996091885490675</v>
      </c>
      <c r="R7" s="5"/>
      <c r="S7" s="5"/>
      <c r="T7" s="5"/>
      <c r="U7" s="6"/>
      <c r="V7" s="6">
        <v>25.142735614103763</v>
      </c>
      <c r="W7" t="str">
        <f t="shared" si="0"/>
        <v>25 4/18/19</v>
      </c>
      <c r="X7">
        <f t="shared" si="0"/>
        <v>2</v>
      </c>
      <c r="Y7">
        <f t="shared" si="0"/>
        <v>1</v>
      </c>
      <c r="Z7">
        <f t="shared" si="0"/>
        <v>2.274</v>
      </c>
      <c r="AA7">
        <f t="shared" si="0"/>
        <v>2.274</v>
      </c>
      <c r="AB7">
        <f t="shared" si="0"/>
        <v>0</v>
      </c>
    </row>
    <row r="8" spans="1:28" x14ac:dyDescent="0.2">
      <c r="A8" s="1"/>
      <c r="B8" s="1"/>
      <c r="C8" s="1"/>
      <c r="D8" s="1"/>
      <c r="E8" s="1"/>
      <c r="L8" s="1">
        <f>'E-F'!C140</f>
        <v>0</v>
      </c>
      <c r="M8" s="1" t="str">
        <f>'E-F'!A140</f>
        <v>B03</v>
      </c>
      <c r="N8" s="1" t="str">
        <f>'E-F'!B140</f>
        <v>Untitled</v>
      </c>
      <c r="O8" s="5">
        <f>'E-F'!H140</f>
        <v>0</v>
      </c>
      <c r="P8" s="5">
        <f>'E-F'!I140</f>
        <v>0</v>
      </c>
      <c r="Q8" s="5">
        <f t="shared" si="1"/>
        <v>-0.10255925204068468</v>
      </c>
      <c r="R8" s="5"/>
      <c r="S8" s="5"/>
      <c r="T8" s="5"/>
      <c r="U8" s="6"/>
      <c r="V8" s="6">
        <v>25.142735614103763</v>
      </c>
      <c r="W8" t="str">
        <f t="shared" si="0"/>
        <v>25 4/18/19</v>
      </c>
      <c r="X8">
        <f t="shared" si="0"/>
        <v>2</v>
      </c>
      <c r="Y8">
        <f t="shared" si="0"/>
        <v>2</v>
      </c>
      <c r="Z8">
        <f t="shared" si="0"/>
        <v>2.2509999999999999</v>
      </c>
      <c r="AA8">
        <f t="shared" si="0"/>
        <v>2.2509999999999999</v>
      </c>
      <c r="AB8">
        <f t="shared" si="0"/>
        <v>0</v>
      </c>
    </row>
    <row r="9" spans="1:28" x14ac:dyDescent="0.2">
      <c r="A9" s="1" t="s">
        <v>15</v>
      </c>
      <c r="B9" s="2"/>
      <c r="C9" s="1"/>
      <c r="D9" s="1" t="s">
        <v>16</v>
      </c>
      <c r="E9" s="3"/>
      <c r="L9" s="1">
        <f>'E-F'!C209</f>
        <v>0</v>
      </c>
      <c r="M9" s="1" t="str">
        <f>'E-F'!A209</f>
        <v>B04</v>
      </c>
      <c r="N9" s="1" t="str">
        <f>'E-F'!B209</f>
        <v>Untitled</v>
      </c>
      <c r="O9" s="5">
        <f>'E-F'!H209</f>
        <v>0</v>
      </c>
      <c r="P9" s="5">
        <f>'E-F'!I209</f>
        <v>0</v>
      </c>
      <c r="Q9" s="5">
        <f t="shared" si="1"/>
        <v>-0.10255925204068468</v>
      </c>
      <c r="R9" s="5"/>
      <c r="S9" s="5"/>
      <c r="T9" s="5"/>
      <c r="U9" s="6"/>
      <c r="V9" s="6">
        <v>25.142735614103763</v>
      </c>
      <c r="W9" t="str">
        <f t="shared" si="0"/>
        <v>25 4/18/19</v>
      </c>
      <c r="X9">
        <f t="shared" si="0"/>
        <v>2</v>
      </c>
      <c r="Y9">
        <f t="shared" si="0"/>
        <v>3</v>
      </c>
      <c r="Z9">
        <f t="shared" si="0"/>
        <v>2.302</v>
      </c>
      <c r="AA9">
        <f t="shared" si="0"/>
        <v>2.302</v>
      </c>
      <c r="AB9">
        <f t="shared" si="0"/>
        <v>0</v>
      </c>
    </row>
    <row r="10" spans="1:28" x14ac:dyDescent="0.2">
      <c r="A10" s="1"/>
      <c r="B10" s="4"/>
      <c r="C10" s="1"/>
      <c r="D10" s="1"/>
      <c r="E10" s="1"/>
      <c r="L10" s="1">
        <f>'E-F'!C215</f>
        <v>0</v>
      </c>
      <c r="M10" s="1" t="str">
        <f>'E-F'!A215</f>
        <v>B04</v>
      </c>
      <c r="N10" s="1" t="str">
        <f>'E-F'!B215</f>
        <v>Untitled</v>
      </c>
      <c r="O10" s="5">
        <f>'E-F'!H215</f>
        <v>0.29084462540511419</v>
      </c>
      <c r="P10" s="5">
        <f>'E-F'!I215</f>
        <v>0.50375766830999558</v>
      </c>
      <c r="Q10" s="5">
        <f t="shared" si="1"/>
        <v>0.18828537336442952</v>
      </c>
      <c r="R10" s="5"/>
      <c r="S10" s="5"/>
      <c r="T10" s="5"/>
      <c r="U10" s="6"/>
    </row>
    <row r="11" spans="1:28" x14ac:dyDescent="0.2">
      <c r="A11" s="1" t="s">
        <v>17</v>
      </c>
      <c r="B11" s="3"/>
      <c r="C11" s="1"/>
      <c r="D11" s="1" t="s">
        <v>18</v>
      </c>
      <c r="E11" s="3"/>
      <c r="L11" s="1">
        <f>'E-F'!C236</f>
        <v>0</v>
      </c>
      <c r="M11" s="1" t="str">
        <f>'E-F'!A236</f>
        <v>B05</v>
      </c>
      <c r="N11" s="1" t="str">
        <f>'E-F'!B236</f>
        <v>Untitled</v>
      </c>
      <c r="O11" s="5">
        <f>'E-F'!H236</f>
        <v>0</v>
      </c>
      <c r="P11" s="5">
        <f>'E-F'!I236</f>
        <v>0</v>
      </c>
      <c r="Q11" s="5">
        <f t="shared" si="1"/>
        <v>-0.10255925204068468</v>
      </c>
      <c r="R11" s="5"/>
      <c r="S11" s="5"/>
      <c r="T11" s="5"/>
      <c r="U11" s="6"/>
    </row>
    <row r="12" spans="1:28" x14ac:dyDescent="0.2">
      <c r="A12" s="1"/>
      <c r="B12" s="7"/>
      <c r="C12" s="1" t="s">
        <v>19</v>
      </c>
      <c r="D12" s="1"/>
      <c r="E12" s="1"/>
      <c r="L12" s="1">
        <f>'E-F'!C241</f>
        <v>0</v>
      </c>
      <c r="M12" s="1" t="str">
        <f>'E-F'!A241</f>
        <v>B05</v>
      </c>
      <c r="N12" s="1" t="str">
        <f>'E-F'!B241</f>
        <v>Untitled</v>
      </c>
      <c r="O12" s="5">
        <f>'E-F'!H241</f>
        <v>0.36222772410614107</v>
      </c>
      <c r="P12" s="5">
        <f>'E-F'!I241</f>
        <v>0.62739682206187808</v>
      </c>
      <c r="Q12" s="5">
        <f t="shared" si="1"/>
        <v>0.2596684720654564</v>
      </c>
      <c r="R12" s="5"/>
      <c r="S12" s="5"/>
      <c r="T12" s="5"/>
      <c r="U12" s="6"/>
      <c r="V12" s="6">
        <v>49.950700356268541</v>
      </c>
      <c r="W12">
        <f t="shared" si="0"/>
        <v>50</v>
      </c>
      <c r="X12">
        <f t="shared" si="0"/>
        <v>3</v>
      </c>
      <c r="Y12">
        <f t="shared" si="0"/>
        <v>1</v>
      </c>
      <c r="Z12">
        <f t="shared" si="0"/>
        <v>4.8680000000000003</v>
      </c>
      <c r="AA12">
        <f t="shared" si="0"/>
        <v>4.8680000000000003</v>
      </c>
      <c r="AB12">
        <f t="shared" si="0"/>
        <v>0</v>
      </c>
    </row>
    <row r="13" spans="1:28" x14ac:dyDescent="0.2">
      <c r="A13" s="1" t="s">
        <v>20</v>
      </c>
      <c r="B13" s="21">
        <f>$B$14</f>
        <v>0.10039724804722676</v>
      </c>
      <c r="C13" s="1" t="s">
        <v>21</v>
      </c>
      <c r="D13" s="1" t="s">
        <v>22</v>
      </c>
      <c r="E13" s="3"/>
      <c r="L13" s="1"/>
      <c r="M13" s="1"/>
      <c r="N13" s="1"/>
      <c r="O13" s="5"/>
      <c r="P13" s="5"/>
      <c r="Q13" s="5"/>
      <c r="R13" s="5"/>
      <c r="S13" s="5"/>
      <c r="T13" s="5"/>
      <c r="U13" s="6"/>
      <c r="V13" s="6">
        <v>49.950700356268541</v>
      </c>
      <c r="W13">
        <f t="shared" si="0"/>
        <v>50</v>
      </c>
      <c r="X13">
        <f t="shared" si="0"/>
        <v>3</v>
      </c>
      <c r="Y13">
        <f t="shared" si="0"/>
        <v>2</v>
      </c>
      <c r="Z13">
        <f t="shared" si="0"/>
        <v>4.78</v>
      </c>
      <c r="AA13">
        <f t="shared" si="0"/>
        <v>4.78</v>
      </c>
      <c r="AB13">
        <f t="shared" si="0"/>
        <v>0</v>
      </c>
    </row>
    <row r="14" spans="1:28" x14ac:dyDescent="0.2">
      <c r="A14" s="1"/>
      <c r="B14" s="18">
        <f>SLOPE(ConcentrationC,AreaC)</f>
        <v>0.10039724804722676</v>
      </c>
      <c r="C14" s="1" t="s">
        <v>23</v>
      </c>
      <c r="D14" s="1"/>
      <c r="E14" s="1"/>
      <c r="L14" s="1">
        <f>'E-F'!C28</f>
        <v>1</v>
      </c>
      <c r="M14" s="1" t="str">
        <f>'E-F'!A28</f>
        <v>C01</v>
      </c>
      <c r="N14" s="1" t="str">
        <f>'E-F'!B28</f>
        <v>Nano</v>
      </c>
      <c r="O14" s="5">
        <f>'E-F'!H28</f>
        <v>6.4078781624642742E-2</v>
      </c>
      <c r="P14" s="5">
        <f>'E-F'!I28</f>
        <v>0.11098770546099222</v>
      </c>
      <c r="Q14" s="9">
        <f t="shared" si="1"/>
        <v>-3.848047041604194E-2</v>
      </c>
      <c r="R14" s="9">
        <v>0</v>
      </c>
      <c r="S14" s="5"/>
      <c r="T14" s="5"/>
      <c r="U14" s="6"/>
      <c r="V14" s="6">
        <v>49.950700356268541</v>
      </c>
      <c r="W14">
        <f t="shared" si="0"/>
        <v>50</v>
      </c>
      <c r="X14">
        <f t="shared" si="0"/>
        <v>3</v>
      </c>
      <c r="Y14">
        <f t="shared" si="0"/>
        <v>3</v>
      </c>
      <c r="Z14">
        <f t="shared" si="0"/>
        <v>5.03</v>
      </c>
      <c r="AB14">
        <f t="shared" si="0"/>
        <v>1</v>
      </c>
    </row>
    <row r="15" spans="1:28" x14ac:dyDescent="0.2">
      <c r="A15" s="1" t="s">
        <v>24</v>
      </c>
      <c r="B15" s="8">
        <f>INTERCEPT(ConcentrationC,AreaC)</f>
        <v>-0.13744379304363807</v>
      </c>
      <c r="C15" s="1"/>
      <c r="D15" s="1" t="s">
        <v>25</v>
      </c>
      <c r="E15" s="3"/>
      <c r="L15" s="1">
        <f>'E-F'!C33</f>
        <v>2</v>
      </c>
      <c r="M15" s="1" t="str">
        <f>'E-F'!A33</f>
        <v>C02</v>
      </c>
      <c r="N15" s="1" t="str">
        <f>'E-F'!B33</f>
        <v>25 4/18/19</v>
      </c>
      <c r="O15" s="5">
        <f>'E-F'!H33</f>
        <v>22.666623945670256</v>
      </c>
      <c r="P15" s="5">
        <f>'E-F'!I33</f>
        <v>0.25439758063859547</v>
      </c>
      <c r="Q15" s="9">
        <f t="shared" si="1"/>
        <v>22.564064693629572</v>
      </c>
      <c r="R15" s="9">
        <v>25.142735614103763</v>
      </c>
      <c r="S15" s="5"/>
      <c r="T15" s="5"/>
      <c r="U15" s="6"/>
      <c r="V15" s="6">
        <v>49.950700356268541</v>
      </c>
      <c r="W15">
        <f t="shared" si="0"/>
        <v>50</v>
      </c>
      <c r="X15">
        <f t="shared" si="0"/>
        <v>3</v>
      </c>
      <c r="Y15">
        <f t="shared" si="0"/>
        <v>4</v>
      </c>
      <c r="Z15">
        <f t="shared" si="0"/>
        <v>4.8600000000000003</v>
      </c>
      <c r="AA15">
        <f t="shared" si="0"/>
        <v>4.8600000000000003</v>
      </c>
      <c r="AB15">
        <f t="shared" si="0"/>
        <v>0</v>
      </c>
    </row>
    <row r="16" spans="1:28" x14ac:dyDescent="0.2">
      <c r="L16" s="1">
        <f>'E-F'!C38</f>
        <v>3</v>
      </c>
      <c r="M16" s="1" t="str">
        <f>'E-F'!A38</f>
        <v>C03</v>
      </c>
      <c r="N16" s="1">
        <f>'E-F'!B38</f>
        <v>50</v>
      </c>
      <c r="O16" s="5">
        <f>'E-F'!H38</f>
        <v>48.168650974627809</v>
      </c>
      <c r="P16" s="5">
        <f>'E-F'!I38</f>
        <v>0.48469555878160325</v>
      </c>
      <c r="Q16" s="9">
        <f t="shared" si="1"/>
        <v>48.066091722587124</v>
      </c>
      <c r="R16" s="9">
        <v>49.950700356268541</v>
      </c>
      <c r="S16" s="5"/>
      <c r="T16" s="5"/>
      <c r="U16" s="6"/>
    </row>
    <row r="17" spans="1:28" x14ac:dyDescent="0.2">
      <c r="A17" t="s">
        <v>26</v>
      </c>
      <c r="B17" t="s">
        <v>3</v>
      </c>
      <c r="C17" t="s">
        <v>4</v>
      </c>
      <c r="D17" t="s">
        <v>5</v>
      </c>
      <c r="E17" t="s">
        <v>6</v>
      </c>
      <c r="F17" t="s">
        <v>6</v>
      </c>
      <c r="G17" t="s">
        <v>7</v>
      </c>
      <c r="H17" t="s">
        <v>27</v>
      </c>
      <c r="I17" t="s">
        <v>28</v>
      </c>
      <c r="J17" t="s">
        <v>29</v>
      </c>
      <c r="L17" s="1">
        <f>'E-F'!C44</f>
        <v>4</v>
      </c>
      <c r="M17" s="1" t="str">
        <f>'E-F'!A44</f>
        <v>C04</v>
      </c>
      <c r="N17" s="1">
        <f>'E-F'!B44</f>
        <v>75</v>
      </c>
      <c r="O17" s="5">
        <f>'E-F'!H44</f>
        <v>71.987364931891406</v>
      </c>
      <c r="P17" s="5">
        <f>'E-F'!I44</f>
        <v>0.31249947167225861</v>
      </c>
      <c r="Q17" s="9">
        <f t="shared" si="1"/>
        <v>71.884805679850714</v>
      </c>
      <c r="R17" s="9">
        <v>74.974662588078786</v>
      </c>
      <c r="S17" s="5"/>
      <c r="T17" s="5"/>
      <c r="U17" s="6"/>
    </row>
    <row r="18" spans="1:28" x14ac:dyDescent="0.2">
      <c r="A18" t="s">
        <v>30</v>
      </c>
      <c r="B18" t="s">
        <v>31</v>
      </c>
      <c r="C18">
        <v>0</v>
      </c>
      <c r="D18">
        <v>1</v>
      </c>
      <c r="E18">
        <v>0</v>
      </c>
      <c r="F18">
        <v>0</v>
      </c>
      <c r="G18">
        <v>0</v>
      </c>
      <c r="H18" s="6">
        <f>AVERAGE(F18:F22)/B$13</f>
        <v>0</v>
      </c>
      <c r="I18" s="6">
        <f>STDEV(F18:F22)/B$13</f>
        <v>0</v>
      </c>
      <c r="J18" s="6" t="e">
        <f>I18/H18*100</f>
        <v>#DIV/0!</v>
      </c>
      <c r="L18" s="1">
        <f>'E-F'!C50</f>
        <v>5</v>
      </c>
      <c r="M18" s="1" t="str">
        <f>'E-F'!A50</f>
        <v>C05</v>
      </c>
      <c r="N18" s="1">
        <f>'E-F'!B50</f>
        <v>100</v>
      </c>
      <c r="O18" s="5">
        <f>'E-F'!H50</f>
        <v>99.903136740181367</v>
      </c>
      <c r="P18" s="5">
        <f>'E-F'!I50</f>
        <v>1.048876567308572</v>
      </c>
      <c r="Q18" s="9">
        <f t="shared" si="1"/>
        <v>99.800577488140675</v>
      </c>
      <c r="R18" s="9">
        <v>99.566754846714673</v>
      </c>
      <c r="S18" s="5"/>
      <c r="T18" s="5"/>
      <c r="U18" s="6"/>
      <c r="V18" s="6">
        <v>74.974662588078786</v>
      </c>
      <c r="W18">
        <f t="shared" ref="W18:AB27" si="2">B44</f>
        <v>75</v>
      </c>
      <c r="X18">
        <f t="shared" si="2"/>
        <v>4</v>
      </c>
      <c r="Y18">
        <f t="shared" si="2"/>
        <v>1</v>
      </c>
      <c r="Z18">
        <f t="shared" si="2"/>
        <v>7.2149999999999999</v>
      </c>
      <c r="AA18">
        <f t="shared" si="2"/>
        <v>7.2149999999999999</v>
      </c>
      <c r="AB18">
        <f t="shared" si="2"/>
        <v>0</v>
      </c>
    </row>
    <row r="19" spans="1:28" x14ac:dyDescent="0.2">
      <c r="A19" t="s">
        <v>30</v>
      </c>
      <c r="B19" t="s">
        <v>31</v>
      </c>
      <c r="C19">
        <v>0</v>
      </c>
      <c r="D19">
        <v>2</v>
      </c>
      <c r="E19">
        <v>0</v>
      </c>
      <c r="F19">
        <v>0</v>
      </c>
      <c r="G19">
        <v>0</v>
      </c>
      <c r="H19" s="6"/>
      <c r="I19" s="6"/>
      <c r="J19" s="6"/>
      <c r="L19" s="1"/>
      <c r="M19" s="1"/>
      <c r="N19" s="1"/>
      <c r="O19" s="5"/>
      <c r="P19" s="5"/>
      <c r="Q19" s="5"/>
      <c r="R19" s="5" t="s">
        <v>27</v>
      </c>
      <c r="S19" s="5" t="s">
        <v>28</v>
      </c>
      <c r="T19" s="5" t="s">
        <v>29</v>
      </c>
      <c r="U19" s="6"/>
      <c r="V19" s="6">
        <v>74.974662588078786</v>
      </c>
      <c r="W19">
        <f t="shared" si="2"/>
        <v>75</v>
      </c>
      <c r="X19">
        <f t="shared" si="2"/>
        <v>4</v>
      </c>
      <c r="Y19">
        <f t="shared" si="2"/>
        <v>2</v>
      </c>
      <c r="Z19">
        <f t="shared" si="2"/>
        <v>7.2039999999999997</v>
      </c>
      <c r="AA19">
        <f t="shared" si="2"/>
        <v>7.2039999999999997</v>
      </c>
      <c r="AB19">
        <f t="shared" si="2"/>
        <v>0</v>
      </c>
    </row>
    <row r="20" spans="1:28" x14ac:dyDescent="0.2">
      <c r="A20" t="s">
        <v>30</v>
      </c>
      <c r="B20" t="s">
        <v>31</v>
      </c>
      <c r="C20">
        <v>0</v>
      </c>
      <c r="D20">
        <v>3</v>
      </c>
      <c r="E20">
        <v>0</v>
      </c>
      <c r="F20">
        <v>0</v>
      </c>
      <c r="G20">
        <v>0</v>
      </c>
      <c r="H20" s="6"/>
      <c r="I20" s="6"/>
      <c r="J20" s="6"/>
      <c r="L20" s="1">
        <f>'E-F'!C71</f>
        <v>6</v>
      </c>
      <c r="M20" s="1" t="str">
        <f>'E-F'!A71</f>
        <v>D01</v>
      </c>
      <c r="N20" s="1" t="str">
        <f>'E-F'!B71</f>
        <v>CRW 05/2018 SUR</v>
      </c>
      <c r="O20" s="5">
        <f>'E-F'!H71</f>
        <v>71.622149078072184</v>
      </c>
      <c r="P20" s="5">
        <f>'E-F'!I71</f>
        <v>0.39306916938566516</v>
      </c>
      <c r="Q20" s="5">
        <f t="shared" si="1"/>
        <v>71.519589826031492</v>
      </c>
      <c r="R20" s="9">
        <f>AVERAGE(Q20:Q23)</f>
        <v>72.459190613584553</v>
      </c>
      <c r="S20" s="5">
        <f>STDEV(Q20:Q23)</f>
        <v>0.85648779283412169</v>
      </c>
      <c r="T20" s="5">
        <f>S20/R20*100</f>
        <v>1.182027822256061</v>
      </c>
      <c r="U20" s="9">
        <v>74.328137959890014</v>
      </c>
      <c r="V20" s="6">
        <v>74.974662588078786</v>
      </c>
      <c r="W20">
        <f t="shared" si="2"/>
        <v>75</v>
      </c>
      <c r="X20">
        <f t="shared" si="2"/>
        <v>4</v>
      </c>
      <c r="Y20">
        <f t="shared" si="2"/>
        <v>3</v>
      </c>
      <c r="Z20">
        <f t="shared" si="2"/>
        <v>7.5279999999999996</v>
      </c>
      <c r="AB20">
        <f t="shared" si="2"/>
        <v>1</v>
      </c>
    </row>
    <row r="21" spans="1:28" x14ac:dyDescent="0.2">
      <c r="H21" s="6"/>
      <c r="I21" s="6"/>
      <c r="J21" s="6"/>
      <c r="L21" s="1">
        <f>'E-F'!C145</f>
        <v>66</v>
      </c>
      <c r="M21" s="1" t="str">
        <f>'E-F'!A145</f>
        <v>D02</v>
      </c>
      <c r="N21" s="1" t="str">
        <f>'E-F'!B145</f>
        <v>CRW 05/2018 SUR</v>
      </c>
      <c r="O21" s="5">
        <f>'E-F'!H145</f>
        <v>73.298821861514909</v>
      </c>
      <c r="P21" s="5">
        <f>'E-F'!I145</f>
        <v>1.2054592451765975</v>
      </c>
      <c r="Q21" s="5">
        <f t="shared" si="1"/>
        <v>73.196262609474218</v>
      </c>
      <c r="R21" s="5"/>
      <c r="S21" s="5"/>
      <c r="T21" s="5"/>
      <c r="U21" s="6"/>
      <c r="V21" s="6">
        <v>74.974662588078786</v>
      </c>
      <c r="W21">
        <f t="shared" si="2"/>
        <v>75</v>
      </c>
      <c r="X21">
        <f t="shared" si="2"/>
        <v>4</v>
      </c>
      <c r="Y21">
        <f t="shared" si="2"/>
        <v>4</v>
      </c>
      <c r="Z21">
        <f t="shared" si="2"/>
        <v>7.2629999999999999</v>
      </c>
      <c r="AA21">
        <f t="shared" si="2"/>
        <v>7.2629999999999999</v>
      </c>
      <c r="AB21">
        <f t="shared" si="2"/>
        <v>0</v>
      </c>
    </row>
    <row r="22" spans="1:28" x14ac:dyDescent="0.2">
      <c r="H22" s="6"/>
      <c r="I22" s="6"/>
      <c r="J22" s="6"/>
      <c r="L22" s="1">
        <f>'E-F'!C220</f>
        <v>6</v>
      </c>
      <c r="M22" s="1" t="str">
        <f>'E-F'!A220</f>
        <v>D03</v>
      </c>
      <c r="N22" s="1" t="str">
        <f>'E-F'!B220</f>
        <v>CRW 05/2018 SUR</v>
      </c>
      <c r="O22" s="5">
        <f>'E-F'!H220</f>
        <v>72.764278657288614</v>
      </c>
      <c r="P22" s="5">
        <f>'E-F'!I220</f>
        <v>0.95205965005784965</v>
      </c>
      <c r="Q22" s="5">
        <f t="shared" si="1"/>
        <v>72.661719405247922</v>
      </c>
      <c r="R22" s="5"/>
      <c r="S22" s="5"/>
      <c r="T22" s="5"/>
      <c r="U22" s="6"/>
    </row>
    <row r="23" spans="1:28" x14ac:dyDescent="0.2">
      <c r="A23" t="s">
        <v>30</v>
      </c>
      <c r="B23" t="s">
        <v>31</v>
      </c>
      <c r="C23">
        <v>0</v>
      </c>
      <c r="D23">
        <v>1</v>
      </c>
      <c r="E23">
        <v>0</v>
      </c>
      <c r="F23">
        <v>0</v>
      </c>
      <c r="G23">
        <v>0</v>
      </c>
      <c r="H23" s="6">
        <f>AVERAGE(F23:F27)/B$13</f>
        <v>0</v>
      </c>
      <c r="I23" s="6">
        <f>STDEV(F23:F27)/B$13</f>
        <v>0</v>
      </c>
      <c r="J23" s="6" t="e">
        <f>I23/H23*100</f>
        <v>#DIV/0!</v>
      </c>
      <c r="L23" s="1"/>
      <c r="M23" s="1"/>
      <c r="N23" s="1"/>
      <c r="O23" s="5"/>
      <c r="P23" s="5"/>
      <c r="Q23" s="5"/>
      <c r="R23" s="5" t="s">
        <v>27</v>
      </c>
      <c r="S23" s="5" t="s">
        <v>28</v>
      </c>
      <c r="T23" s="5" t="s">
        <v>29</v>
      </c>
      <c r="U23" s="6"/>
    </row>
    <row r="24" spans="1:28" x14ac:dyDescent="0.2">
      <c r="A24" t="s">
        <v>30</v>
      </c>
      <c r="B24" t="s">
        <v>31</v>
      </c>
      <c r="C24">
        <v>0</v>
      </c>
      <c r="D24">
        <v>2</v>
      </c>
      <c r="E24">
        <v>0</v>
      </c>
      <c r="F24">
        <v>0</v>
      </c>
      <c r="G24">
        <v>0</v>
      </c>
      <c r="H24" s="6"/>
      <c r="I24" s="6"/>
      <c r="J24" s="6"/>
      <c r="L24" s="1">
        <f>'E-F'!C76</f>
        <v>7</v>
      </c>
      <c r="M24" s="1" t="str">
        <f>'E-F'!A76</f>
        <v>E01</v>
      </c>
      <c r="N24" s="1" t="str">
        <f>'E-F'!B76</f>
        <v>CRW 11/2018 MID</v>
      </c>
      <c r="O24" s="5">
        <f>'E-F'!H76</f>
        <v>54.231234148026658</v>
      </c>
      <c r="P24" s="5">
        <f>'E-F'!I76</f>
        <v>0.76126206065319146</v>
      </c>
      <c r="Q24" s="5">
        <f t="shared" si="1"/>
        <v>54.128674895985974</v>
      </c>
      <c r="R24" s="9">
        <f>AVERAGE(Q24:Q27)</f>
        <v>54.326776828815177</v>
      </c>
      <c r="S24" s="5">
        <f>STDEV(Q24:Q27)</f>
        <v>0.32602282556668571</v>
      </c>
      <c r="T24" s="5">
        <f>S24/R24*100</f>
        <v>0.60011442717095198</v>
      </c>
      <c r="U24" s="9">
        <v>56.303259448707024</v>
      </c>
      <c r="V24" s="19">
        <v>99.566754846714673</v>
      </c>
      <c r="W24" s="20">
        <f t="shared" si="2"/>
        <v>100</v>
      </c>
      <c r="X24" s="20">
        <f t="shared" si="2"/>
        <v>5</v>
      </c>
      <c r="Y24" s="20">
        <f t="shared" si="2"/>
        <v>1</v>
      </c>
      <c r="Z24" s="20">
        <f t="shared" si="2"/>
        <v>9.9529999999999994</v>
      </c>
      <c r="AA24" s="20">
        <f t="shared" si="2"/>
        <v>9.9529999999999994</v>
      </c>
      <c r="AB24" s="20">
        <f t="shared" si="2"/>
        <v>0</v>
      </c>
    </row>
    <row r="25" spans="1:28" x14ac:dyDescent="0.2">
      <c r="A25" t="s">
        <v>30</v>
      </c>
      <c r="B25" t="s">
        <v>31</v>
      </c>
      <c r="C25">
        <v>0</v>
      </c>
      <c r="D25">
        <v>3</v>
      </c>
      <c r="E25">
        <v>0</v>
      </c>
      <c r="F25">
        <v>0</v>
      </c>
      <c r="G25">
        <v>0</v>
      </c>
      <c r="H25" s="6"/>
      <c r="I25" s="6"/>
      <c r="J25" s="6"/>
      <c r="L25" s="1">
        <f>'E-F'!C150</f>
        <v>67</v>
      </c>
      <c r="M25" s="1" t="str">
        <f>'E-F'!A150</f>
        <v>E02</v>
      </c>
      <c r="N25" s="1" t="str">
        <f>'E-F'!B150</f>
        <v>CRW 05/2018 Deep</v>
      </c>
      <c r="O25" s="5">
        <f>'E-F'!H150</f>
        <v>54.805619081760504</v>
      </c>
      <c r="P25" s="5">
        <f>'E-F'!I150</f>
        <v>0.60638776368564873</v>
      </c>
      <c r="Q25" s="5">
        <f t="shared" si="1"/>
        <v>54.70305982971982</v>
      </c>
      <c r="R25" s="5"/>
      <c r="S25" s="5"/>
      <c r="T25" s="5"/>
      <c r="V25" s="19">
        <v>99.566754846714673</v>
      </c>
      <c r="W25" s="20">
        <f t="shared" si="2"/>
        <v>100</v>
      </c>
      <c r="X25" s="20">
        <f t="shared" si="2"/>
        <v>5</v>
      </c>
      <c r="Y25" s="20">
        <f t="shared" si="2"/>
        <v>2</v>
      </c>
      <c r="Z25" s="20">
        <f t="shared" si="2"/>
        <v>9.7829999999999995</v>
      </c>
      <c r="AA25" s="20"/>
      <c r="AB25" s="20">
        <f t="shared" si="2"/>
        <v>1</v>
      </c>
    </row>
    <row r="26" spans="1:28" x14ac:dyDescent="0.2">
      <c r="H26" s="6"/>
      <c r="I26" s="6"/>
      <c r="J26" s="6"/>
      <c r="L26" s="1">
        <f>'E-F'!C225</f>
        <v>7</v>
      </c>
      <c r="M26" s="1" t="str">
        <f>'E-F'!A225</f>
        <v>E03</v>
      </c>
      <c r="N26" s="1" t="str">
        <f>'E-F'!B225</f>
        <v>CRW 11/2018 MID</v>
      </c>
      <c r="O26" s="5">
        <f>'E-F'!H225</f>
        <v>54.25115501278043</v>
      </c>
      <c r="P26" s="5">
        <f>'E-F'!I225</f>
        <v>0.76729816552071317</v>
      </c>
      <c r="Q26" s="5">
        <f t="shared" si="1"/>
        <v>54.148595760739745</v>
      </c>
      <c r="R26" s="5"/>
      <c r="S26" s="5"/>
      <c r="T26" s="5"/>
      <c r="V26" s="19">
        <v>99.566754846714673</v>
      </c>
      <c r="W26" s="20">
        <f t="shared" si="2"/>
        <v>100</v>
      </c>
      <c r="X26" s="20">
        <f t="shared" si="2"/>
        <v>5</v>
      </c>
      <c r="Y26" s="20">
        <f t="shared" si="2"/>
        <v>3</v>
      </c>
      <c r="Z26" s="20">
        <f t="shared" si="2"/>
        <v>10.15</v>
      </c>
      <c r="AA26" s="20">
        <f t="shared" si="2"/>
        <v>10.15</v>
      </c>
      <c r="AB26" s="20">
        <f t="shared" si="2"/>
        <v>0</v>
      </c>
    </row>
    <row r="27" spans="1:28" x14ac:dyDescent="0.2">
      <c r="H27" s="6"/>
      <c r="I27" s="6"/>
      <c r="J27" s="6"/>
      <c r="L27" s="1"/>
      <c r="M27" s="1"/>
      <c r="N27" s="1"/>
      <c r="O27" s="5"/>
      <c r="P27" s="5"/>
      <c r="Q27" s="5"/>
      <c r="R27" s="5" t="s">
        <v>27</v>
      </c>
      <c r="S27" s="5" t="s">
        <v>28</v>
      </c>
      <c r="T27" s="5" t="s">
        <v>29</v>
      </c>
      <c r="U27" s="6"/>
      <c r="V27" s="19">
        <v>99.566754846714673</v>
      </c>
      <c r="W27" s="20">
        <f t="shared" si="2"/>
        <v>100</v>
      </c>
      <c r="X27" s="20">
        <f t="shared" si="2"/>
        <v>5</v>
      </c>
      <c r="Y27" s="20">
        <f t="shared" si="2"/>
        <v>4</v>
      </c>
      <c r="Z27" s="20">
        <f t="shared" si="2"/>
        <v>9.9870000000000001</v>
      </c>
      <c r="AA27" s="20">
        <f t="shared" si="2"/>
        <v>9.9870000000000001</v>
      </c>
      <c r="AB27" s="20">
        <f t="shared" si="2"/>
        <v>0</v>
      </c>
    </row>
    <row r="28" spans="1:28" x14ac:dyDescent="0.2">
      <c r="A28" t="s">
        <v>32</v>
      </c>
      <c r="B28" t="s">
        <v>83</v>
      </c>
      <c r="C28">
        <v>1</v>
      </c>
      <c r="D28">
        <v>1</v>
      </c>
      <c r="E28">
        <v>1.9300000000000001E-2</v>
      </c>
      <c r="F28">
        <v>1.9300000000000001E-2</v>
      </c>
      <c r="G28">
        <v>0</v>
      </c>
      <c r="H28" s="6">
        <f>AVERAGE(F28:F32)/B$13</f>
        <v>6.4078781624642742E-2</v>
      </c>
      <c r="I28" s="6">
        <f>STDEV(F28:F32)/B$13</f>
        <v>0.11098770546099222</v>
      </c>
      <c r="J28" s="6">
        <f>I28/H28*100</f>
        <v>173.20508075688775</v>
      </c>
      <c r="L28" s="1">
        <f>'E-F'!C81</f>
        <v>8</v>
      </c>
      <c r="M28" s="1" t="str">
        <f>'E-F'!A81</f>
        <v>F01</v>
      </c>
      <c r="N28" s="1" t="str">
        <f>'E-F'!B81</f>
        <v>CRW 05/2018 Deep</v>
      </c>
      <c r="O28" s="5">
        <f>'E-F'!H81</f>
        <v>36.378819184518683</v>
      </c>
      <c r="P28" s="5">
        <f>'E-F'!I81</f>
        <v>0.63406060727050007</v>
      </c>
      <c r="Q28" s="5">
        <f t="shared" si="1"/>
        <v>36.276259932477998</v>
      </c>
      <c r="R28" s="9">
        <f>AVERAGE(Q28:Q31)</f>
        <v>36.197683188171439</v>
      </c>
      <c r="S28" s="5">
        <f>STDEV(Q28:Q31)</f>
        <v>0.17787835474066246</v>
      </c>
      <c r="T28" s="5">
        <f>S28/R28*100</f>
        <v>0.4914081208346201</v>
      </c>
      <c r="U28" s="9">
        <v>38.158651318290786</v>
      </c>
    </row>
    <row r="29" spans="1:28" x14ac:dyDescent="0.2">
      <c r="A29" t="s">
        <v>32</v>
      </c>
      <c r="B29" t="s">
        <v>83</v>
      </c>
      <c r="C29">
        <v>1</v>
      </c>
      <c r="D29">
        <v>2</v>
      </c>
      <c r="E29">
        <v>0</v>
      </c>
      <c r="F29">
        <v>0</v>
      </c>
      <c r="G29">
        <v>0</v>
      </c>
      <c r="H29" s="6"/>
      <c r="I29" s="6"/>
      <c r="J29" s="6"/>
      <c r="L29" s="1">
        <f>'E-F'!C155</f>
        <v>68</v>
      </c>
      <c r="M29" s="1" t="str">
        <f>'E-F'!A155</f>
        <v>F02</v>
      </c>
      <c r="N29" s="1" t="str">
        <f>'E-F'!B155</f>
        <v>CRW 05/2018 Deep</v>
      </c>
      <c r="O29" s="5">
        <f>'E-F'!H155</f>
        <v>36.096606933840199</v>
      </c>
      <c r="P29" s="5">
        <f>'E-F'!I155</f>
        <v>0.49130280739718563</v>
      </c>
      <c r="Q29" s="5">
        <f t="shared" si="1"/>
        <v>35.994047681799515</v>
      </c>
      <c r="R29" s="5"/>
      <c r="S29" s="5"/>
      <c r="T29" s="5"/>
      <c r="U29" s="6"/>
    </row>
    <row r="30" spans="1:28" x14ac:dyDescent="0.2">
      <c r="A30" t="s">
        <v>32</v>
      </c>
      <c r="B30" t="s">
        <v>83</v>
      </c>
      <c r="C30">
        <v>1</v>
      </c>
      <c r="D30">
        <v>3</v>
      </c>
      <c r="E30">
        <v>0</v>
      </c>
      <c r="F30">
        <v>0</v>
      </c>
      <c r="G30">
        <v>0</v>
      </c>
      <c r="H30" s="6"/>
      <c r="I30" s="6"/>
      <c r="J30" s="6"/>
      <c r="L30" s="1">
        <f>'E-F'!C231</f>
        <v>8</v>
      </c>
      <c r="M30" s="1" t="str">
        <f>'E-F'!A231</f>
        <v>F03</v>
      </c>
      <c r="N30" s="1" t="str">
        <f>'E-F'!B231</f>
        <v>CRW 05/2018 Deep</v>
      </c>
      <c r="O30" s="5">
        <f>'E-F'!H231</f>
        <v>36.425301202277488</v>
      </c>
      <c r="P30" s="5">
        <f>'E-F'!I231</f>
        <v>0.41869373843986085</v>
      </c>
      <c r="Q30" s="5">
        <f t="shared" si="1"/>
        <v>36.322741950236804</v>
      </c>
      <c r="R30" s="5"/>
      <c r="S30" s="5"/>
      <c r="T30" s="5"/>
    </row>
    <row r="31" spans="1:28" x14ac:dyDescent="0.2">
      <c r="H31" s="6"/>
      <c r="I31" s="6"/>
      <c r="J31" s="6"/>
      <c r="L31" s="1"/>
      <c r="M31" s="1"/>
      <c r="N31" s="1"/>
      <c r="O31" s="5"/>
      <c r="P31" s="5"/>
      <c r="Q31" s="5"/>
      <c r="R31" s="5"/>
      <c r="S31" s="5"/>
      <c r="T31" s="5"/>
      <c r="U31" s="6"/>
    </row>
    <row r="32" spans="1:28" x14ac:dyDescent="0.2">
      <c r="H32" s="6"/>
      <c r="I32" s="6"/>
      <c r="J32" s="6"/>
      <c r="L32" s="1">
        <f>'E-F'!C87</f>
        <v>9</v>
      </c>
      <c r="M32" s="1" t="str">
        <f>'E-F'!A87</f>
        <v>X01</v>
      </c>
      <c r="N32" s="1" t="s">
        <v>84</v>
      </c>
      <c r="O32" s="5">
        <f>'E-F'!H87</f>
        <v>142.16857145944053</v>
      </c>
      <c r="P32" s="5">
        <f>'E-F'!I87</f>
        <v>0.7341949046615972</v>
      </c>
      <c r="Q32" s="5">
        <f t="shared" si="1"/>
        <v>142.06601220739984</v>
      </c>
      <c r="R32" s="5"/>
      <c r="S32" s="5"/>
      <c r="T32" s="5"/>
      <c r="U32" s="6"/>
    </row>
    <row r="33" spans="1:21" x14ac:dyDescent="0.2">
      <c r="A33" t="s">
        <v>35</v>
      </c>
      <c r="B33" t="s">
        <v>85</v>
      </c>
      <c r="C33">
        <v>2</v>
      </c>
      <c r="D33">
        <v>1</v>
      </c>
      <c r="E33">
        <v>2.274</v>
      </c>
      <c r="F33">
        <v>2.274</v>
      </c>
      <c r="G33">
        <v>0</v>
      </c>
      <c r="H33" s="6">
        <f>AVERAGE(F33:F37)/B$13</f>
        <v>22.666623945670256</v>
      </c>
      <c r="I33" s="6">
        <f>STDEV(F33:F37)/B$13</f>
        <v>0.25439758063859547</v>
      </c>
      <c r="J33" s="6">
        <f>I33/H33*100</f>
        <v>1.1223443828616131</v>
      </c>
      <c r="L33" s="1">
        <f>'E-F'!C92</f>
        <v>10</v>
      </c>
      <c r="M33" s="1" t="str">
        <f>'E-F'!A92</f>
        <v>X02</v>
      </c>
      <c r="N33" s="1" t="s">
        <v>84</v>
      </c>
      <c r="O33" s="5">
        <f>'E-F'!H92</f>
        <v>144.69188099491868</v>
      </c>
      <c r="P33" s="5">
        <f>'E-F'!I92</f>
        <v>2.2100790694733727</v>
      </c>
      <c r="Q33" s="5">
        <f t="shared" si="1"/>
        <v>144.58932174287798</v>
      </c>
      <c r="R33" s="5"/>
      <c r="S33" s="5"/>
      <c r="T33" s="5"/>
      <c r="U33" s="6"/>
    </row>
    <row r="34" spans="1:21" x14ac:dyDescent="0.2">
      <c r="A34" t="s">
        <v>35</v>
      </c>
      <c r="B34" t="s">
        <v>85</v>
      </c>
      <c r="C34">
        <v>2</v>
      </c>
      <c r="D34">
        <v>2</v>
      </c>
      <c r="E34">
        <v>2.2509999999999999</v>
      </c>
      <c r="F34">
        <v>2.2509999999999999</v>
      </c>
      <c r="G34">
        <v>0</v>
      </c>
      <c r="H34" s="6"/>
      <c r="I34" s="6"/>
      <c r="J34" s="6"/>
      <c r="L34" s="1">
        <f>'E-F'!C97</f>
        <v>11</v>
      </c>
      <c r="M34" s="1" t="str">
        <f>'E-F'!A97</f>
        <v>X03</v>
      </c>
      <c r="N34" s="1" t="s">
        <v>84</v>
      </c>
      <c r="O34" s="5">
        <f>'E-F'!H97</f>
        <v>145.88713288014517</v>
      </c>
      <c r="P34" s="5">
        <f>'E-F'!I97</f>
        <v>2.2412817296610905</v>
      </c>
      <c r="Q34" s="5">
        <f t="shared" si="1"/>
        <v>145.78457362810448</v>
      </c>
      <c r="R34" s="5"/>
      <c r="S34" s="5"/>
      <c r="T34" s="5"/>
      <c r="U34" s="6"/>
    </row>
    <row r="35" spans="1:21" x14ac:dyDescent="0.2">
      <c r="A35" t="s">
        <v>35</v>
      </c>
      <c r="B35" t="s">
        <v>85</v>
      </c>
      <c r="C35">
        <v>2</v>
      </c>
      <c r="D35">
        <v>3</v>
      </c>
      <c r="E35">
        <v>2.302</v>
      </c>
      <c r="F35">
        <v>2.302</v>
      </c>
      <c r="G35">
        <v>0</v>
      </c>
      <c r="H35" s="6"/>
      <c r="I35" s="6"/>
      <c r="J35" s="6"/>
      <c r="L35" s="1">
        <f>'E-F'!C103</f>
        <v>12</v>
      </c>
      <c r="M35" s="1" t="str">
        <f>'E-F'!A103</f>
        <v>X04</v>
      </c>
      <c r="N35" s="1" t="s">
        <v>86</v>
      </c>
      <c r="O35" s="5">
        <f>'E-F'!H103</f>
        <v>143.99465072853658</v>
      </c>
      <c r="P35" s="5">
        <f>'E-F'!I103</f>
        <v>1.2373941527971244</v>
      </c>
      <c r="Q35" s="5">
        <f t="shared" si="1"/>
        <v>143.89209147649589</v>
      </c>
      <c r="R35" s="5"/>
      <c r="S35" s="5"/>
      <c r="T35" s="5"/>
      <c r="U35" s="6"/>
    </row>
    <row r="36" spans="1:21" x14ac:dyDescent="0.2">
      <c r="H36" s="6"/>
      <c r="I36" s="6"/>
      <c r="J36" s="6"/>
      <c r="L36" s="1">
        <f>'E-F'!C109</f>
        <v>13</v>
      </c>
      <c r="M36" s="1" t="str">
        <f>'E-F'!A109</f>
        <v>X05</v>
      </c>
      <c r="N36" s="1" t="s">
        <v>86</v>
      </c>
      <c r="O36" s="5">
        <f>'E-F'!H109</f>
        <v>144.62547811240611</v>
      </c>
      <c r="P36" s="5">
        <f>'E-F'!I109</f>
        <v>1.9441988376774371</v>
      </c>
      <c r="Q36" s="5">
        <f t="shared" si="1"/>
        <v>144.52291886036542</v>
      </c>
      <c r="R36" s="5"/>
      <c r="S36" s="5"/>
      <c r="T36" s="5"/>
      <c r="U36" s="6"/>
    </row>
    <row r="37" spans="1:21" x14ac:dyDescent="0.2">
      <c r="H37" s="6"/>
      <c r="I37" s="6"/>
      <c r="J37" s="6"/>
      <c r="L37" s="1">
        <f>'E-F'!C114</f>
        <v>14</v>
      </c>
      <c r="M37" s="1" t="str">
        <f>'E-F'!A114</f>
        <v>X06</v>
      </c>
      <c r="N37" s="1" t="s">
        <v>87</v>
      </c>
      <c r="O37" s="5">
        <f>'E-F'!H114</f>
        <v>143.92824784602399</v>
      </c>
      <c r="P37" s="5">
        <f>'E-F'!I114</f>
        <v>1.9594476896072084</v>
      </c>
      <c r="Q37" s="5">
        <f t="shared" si="1"/>
        <v>143.8256885939833</v>
      </c>
      <c r="R37" s="5"/>
      <c r="S37" s="5"/>
      <c r="T37" s="5"/>
      <c r="U37" s="6"/>
    </row>
    <row r="38" spans="1:21" x14ac:dyDescent="0.2">
      <c r="A38" t="s">
        <v>39</v>
      </c>
      <c r="B38">
        <v>50</v>
      </c>
      <c r="C38">
        <v>3</v>
      </c>
      <c r="D38">
        <v>1</v>
      </c>
      <c r="E38">
        <v>4.8680000000000003</v>
      </c>
      <c r="F38">
        <v>4.8680000000000003</v>
      </c>
      <c r="G38">
        <v>0</v>
      </c>
      <c r="H38" s="6">
        <f>AVERAGE(F38:F42)/B$13</f>
        <v>48.168650974627809</v>
      </c>
      <c r="I38" s="6">
        <f>STDEV(F38:F42)/B$13</f>
        <v>0.48469555878160325</v>
      </c>
      <c r="J38" s="6">
        <f>I38/H38*100</f>
        <v>1.0062469032751409</v>
      </c>
      <c r="L38" s="1">
        <f>'E-F'!C119</f>
        <v>15</v>
      </c>
      <c r="M38" s="1" t="str">
        <f>'E-F'!A119</f>
        <v>X07</v>
      </c>
      <c r="N38" s="1" t="s">
        <v>87</v>
      </c>
      <c r="O38" s="5">
        <f>'E-F'!H119</f>
        <v>142.76619740205379</v>
      </c>
      <c r="P38" s="5">
        <f>'E-F'!I119</f>
        <v>5.750658314040924E-2</v>
      </c>
      <c r="Q38" s="5">
        <f t="shared" si="1"/>
        <v>142.6636381500131</v>
      </c>
      <c r="R38" s="5"/>
      <c r="S38" s="5"/>
      <c r="T38" s="5"/>
      <c r="U38" s="6"/>
    </row>
    <row r="39" spans="1:21" x14ac:dyDescent="0.2">
      <c r="A39" t="s">
        <v>39</v>
      </c>
      <c r="B39">
        <v>50</v>
      </c>
      <c r="C39">
        <v>3</v>
      </c>
      <c r="D39">
        <v>2</v>
      </c>
      <c r="E39">
        <v>4.78</v>
      </c>
      <c r="F39">
        <v>4.78</v>
      </c>
      <c r="G39">
        <v>0</v>
      </c>
      <c r="H39" s="6"/>
      <c r="I39" s="6"/>
      <c r="J39" s="6"/>
      <c r="L39" s="1">
        <f>'E-F'!C124</f>
        <v>16</v>
      </c>
      <c r="M39" s="1" t="str">
        <f>'E-F'!A124</f>
        <v>X08</v>
      </c>
      <c r="N39" s="1" t="s">
        <v>88</v>
      </c>
      <c r="O39" s="5">
        <f>'E-F'!H124</f>
        <v>141.37173686928952</v>
      </c>
      <c r="P39" s="5">
        <f>'E-F'!I124</f>
        <v>0.66319826967242002</v>
      </c>
      <c r="Q39" s="5">
        <f t="shared" si="1"/>
        <v>141.26917761724883</v>
      </c>
      <c r="R39" s="5"/>
      <c r="S39" s="5"/>
      <c r="T39" s="5"/>
      <c r="U39" s="6"/>
    </row>
    <row r="40" spans="1:21" x14ac:dyDescent="0.2">
      <c r="A40" t="s">
        <v>39</v>
      </c>
      <c r="B40">
        <v>50</v>
      </c>
      <c r="C40">
        <v>3</v>
      </c>
      <c r="D40">
        <v>3</v>
      </c>
      <c r="E40">
        <v>5.03</v>
      </c>
      <c r="G40">
        <v>1</v>
      </c>
      <c r="H40" s="6"/>
      <c r="I40" s="6"/>
      <c r="J40" s="6"/>
      <c r="L40" s="1">
        <f>'E-F'!C130</f>
        <v>17</v>
      </c>
      <c r="M40" s="1" t="str">
        <f>'E-F'!A130</f>
        <v>X09</v>
      </c>
      <c r="N40" s="1" t="s">
        <v>88</v>
      </c>
      <c r="O40" s="5">
        <f>'E-F'!H130</f>
        <v>142.93220460833524</v>
      </c>
      <c r="P40" s="5">
        <f>'E-F'!I130</f>
        <v>1.9995428450829229</v>
      </c>
      <c r="Q40" s="5">
        <f t="shared" si="1"/>
        <v>142.82964535629455</v>
      </c>
      <c r="R40" s="5"/>
      <c r="S40" s="5"/>
      <c r="T40" s="5"/>
      <c r="U40" s="6"/>
    </row>
    <row r="41" spans="1:21" x14ac:dyDescent="0.2">
      <c r="A41" t="s">
        <v>39</v>
      </c>
      <c r="B41">
        <v>50</v>
      </c>
      <c r="C41">
        <v>3</v>
      </c>
      <c r="D41">
        <v>4</v>
      </c>
      <c r="E41">
        <v>4.8600000000000003</v>
      </c>
      <c r="F41">
        <v>4.8600000000000003</v>
      </c>
      <c r="G41">
        <v>0</v>
      </c>
      <c r="H41" s="6"/>
      <c r="I41" s="6"/>
      <c r="J41" s="6"/>
      <c r="L41" s="1">
        <f>'E-F'!C161</f>
        <v>18</v>
      </c>
      <c r="M41" s="1" t="str">
        <f>'E-F'!A161</f>
        <v>X10</v>
      </c>
      <c r="N41" s="1" t="s">
        <v>89</v>
      </c>
      <c r="O41" s="5">
        <f>'E-F'!H161</f>
        <v>145.85393143888891</v>
      </c>
      <c r="P41" s="5">
        <f>'E-F'!I161</f>
        <v>1.8959738190637316</v>
      </c>
      <c r="Q41" s="5">
        <f t="shared" si="1"/>
        <v>145.75137218684822</v>
      </c>
      <c r="R41" s="5"/>
      <c r="S41" s="5"/>
      <c r="T41" s="5"/>
      <c r="U41" s="6"/>
    </row>
    <row r="42" spans="1:21" x14ac:dyDescent="0.2">
      <c r="H42" s="6"/>
      <c r="I42" s="6"/>
      <c r="J42" s="6"/>
      <c r="L42" s="1">
        <f>'E-F'!C166</f>
        <v>19</v>
      </c>
      <c r="M42" s="1" t="str">
        <f>'E-F'!A166</f>
        <v>X11</v>
      </c>
      <c r="N42" s="1" t="s">
        <v>89</v>
      </c>
      <c r="O42" s="5">
        <f>'E-F'!H166</f>
        <v>148.11162944431672</v>
      </c>
      <c r="P42" s="5">
        <f>'E-F'!I166</f>
        <v>1.4086178554494422</v>
      </c>
      <c r="Q42" s="5">
        <f t="shared" si="1"/>
        <v>148.00907019227603</v>
      </c>
      <c r="R42" s="5"/>
      <c r="S42" s="5"/>
      <c r="T42" s="5"/>
      <c r="U42" s="6"/>
    </row>
    <row r="43" spans="1:21" x14ac:dyDescent="0.2">
      <c r="H43" s="6"/>
      <c r="I43" s="6"/>
      <c r="J43" s="6"/>
      <c r="L43" s="1">
        <f>'E-F'!C171</f>
        <v>20</v>
      </c>
      <c r="M43" s="1" t="str">
        <f>'E-F'!A171</f>
        <v>X12</v>
      </c>
      <c r="N43" s="1" t="s">
        <v>89</v>
      </c>
      <c r="O43" s="5">
        <f>'E-F'!H171</f>
        <v>147.01598188285911</v>
      </c>
      <c r="P43" s="5">
        <f>'E-F'!I171</f>
        <v>1.3176413509960101</v>
      </c>
      <c r="Q43" s="5">
        <f t="shared" si="1"/>
        <v>146.91342263081842</v>
      </c>
      <c r="R43" s="5"/>
      <c r="S43" s="5"/>
      <c r="T43" s="5"/>
      <c r="U43" s="6"/>
    </row>
    <row r="44" spans="1:21" x14ac:dyDescent="0.2">
      <c r="A44" t="s">
        <v>42</v>
      </c>
      <c r="B44">
        <v>75</v>
      </c>
      <c r="C44">
        <v>4</v>
      </c>
      <c r="D44">
        <v>1</v>
      </c>
      <c r="E44">
        <v>7.2149999999999999</v>
      </c>
      <c r="F44">
        <v>7.2149999999999999</v>
      </c>
      <c r="G44">
        <v>0</v>
      </c>
      <c r="H44" s="6">
        <f>AVERAGE(F44:F48)/B$13</f>
        <v>71.987364931891406</v>
      </c>
      <c r="I44" s="6">
        <f>STDEV(F44:F48)/B$13</f>
        <v>0.31249947167225861</v>
      </c>
      <c r="J44" s="6">
        <f>I44/H44*100</f>
        <v>0.43410322348639963</v>
      </c>
      <c r="L44" s="1">
        <f>'E-F'!C177</f>
        <v>21</v>
      </c>
      <c r="M44" s="1" t="str">
        <f>'E-F'!A177</f>
        <v>X13</v>
      </c>
      <c r="N44" s="1" t="s">
        <v>90</v>
      </c>
      <c r="O44" s="5">
        <f>'E-F'!H177</f>
        <v>143.8618449635114</v>
      </c>
      <c r="P44" s="5">
        <f>'E-F'!I177</f>
        <v>2.3259973394089219</v>
      </c>
      <c r="Q44" s="5">
        <f t="shared" si="1"/>
        <v>143.75928571147071</v>
      </c>
      <c r="R44" s="5"/>
      <c r="S44" s="5"/>
      <c r="T44" s="5"/>
      <c r="U44" s="6"/>
    </row>
    <row r="45" spans="1:21" x14ac:dyDescent="0.2">
      <c r="A45" t="s">
        <v>42</v>
      </c>
      <c r="B45">
        <v>75</v>
      </c>
      <c r="C45">
        <v>4</v>
      </c>
      <c r="D45">
        <v>2</v>
      </c>
      <c r="E45">
        <v>7.2039999999999997</v>
      </c>
      <c r="F45">
        <v>7.2039999999999997</v>
      </c>
      <c r="G45">
        <v>0</v>
      </c>
      <c r="H45" s="6"/>
      <c r="I45" s="6"/>
      <c r="J45" s="6"/>
      <c r="L45" s="1">
        <f>'E-F'!C182</f>
        <v>22</v>
      </c>
      <c r="M45" s="1" t="str">
        <f>'E-F'!A182</f>
        <v>X14</v>
      </c>
      <c r="N45" s="1" t="s">
        <v>90</v>
      </c>
      <c r="O45" s="5">
        <f>'E-F'!H182</f>
        <v>144.55907522989352</v>
      </c>
      <c r="P45" s="5">
        <f>'E-F'!I182</f>
        <v>1.9475977892892151</v>
      </c>
      <c r="Q45" s="5">
        <f t="shared" si="1"/>
        <v>144.45651597785283</v>
      </c>
      <c r="R45" s="5"/>
      <c r="S45" s="5"/>
      <c r="T45" s="5"/>
      <c r="U45" s="6"/>
    </row>
    <row r="46" spans="1:21" x14ac:dyDescent="0.2">
      <c r="A46" t="s">
        <v>42</v>
      </c>
      <c r="B46">
        <v>75</v>
      </c>
      <c r="C46">
        <v>4</v>
      </c>
      <c r="D46">
        <v>3</v>
      </c>
      <c r="E46">
        <v>7.5279999999999996</v>
      </c>
      <c r="G46">
        <v>1</v>
      </c>
      <c r="H46" s="6"/>
      <c r="I46" s="6"/>
      <c r="J46" s="6"/>
      <c r="L46" s="1">
        <f>'E-F'!C187</f>
        <v>23</v>
      </c>
      <c r="M46" s="1" t="str">
        <f>'E-F'!A187</f>
        <v>X15</v>
      </c>
      <c r="N46" s="1" t="s">
        <v>91</v>
      </c>
      <c r="O46" s="5">
        <f>'E-F'!H187</f>
        <v>142.99860749084783</v>
      </c>
      <c r="P46" s="5">
        <f>'E-F'!I187</f>
        <v>0.28753291570205641</v>
      </c>
      <c r="Q46" s="5">
        <f t="shared" si="1"/>
        <v>142.89604823880714</v>
      </c>
      <c r="R46" s="5"/>
      <c r="S46" s="5"/>
      <c r="T46" s="5"/>
      <c r="U46" s="6"/>
    </row>
    <row r="47" spans="1:21" x14ac:dyDescent="0.2">
      <c r="A47" t="s">
        <v>42</v>
      </c>
      <c r="B47">
        <v>75</v>
      </c>
      <c r="C47">
        <v>4</v>
      </c>
      <c r="D47">
        <v>4</v>
      </c>
      <c r="E47">
        <v>7.2629999999999999</v>
      </c>
      <c r="F47">
        <v>7.2629999999999999</v>
      </c>
      <c r="G47">
        <v>0</v>
      </c>
      <c r="H47" s="6"/>
      <c r="I47" s="6"/>
      <c r="J47" s="6"/>
      <c r="L47" s="1">
        <f>'E-F'!C192</f>
        <v>24</v>
      </c>
      <c r="M47" s="1" t="str">
        <f>'E-F'!A192</f>
        <v>X16</v>
      </c>
      <c r="N47" s="1" t="s">
        <v>91</v>
      </c>
      <c r="O47" s="5">
        <f>'E-F'!H192</f>
        <v>143.23101757964187</v>
      </c>
      <c r="P47" s="5">
        <f>'E-F'!I192</f>
        <v>2.6049910898893889</v>
      </c>
      <c r="Q47" s="5">
        <f t="shared" si="1"/>
        <v>143.12845832760118</v>
      </c>
      <c r="R47" s="5"/>
      <c r="S47" s="5"/>
      <c r="T47" s="5"/>
      <c r="U47" s="6"/>
    </row>
    <row r="48" spans="1:21" x14ac:dyDescent="0.2">
      <c r="H48" s="6"/>
      <c r="I48" s="6"/>
      <c r="J48" s="6"/>
      <c r="L48" s="1">
        <f>'E-F'!C198</f>
        <v>25</v>
      </c>
      <c r="M48" s="1" t="str">
        <f>'E-F'!A198</f>
        <v>X17</v>
      </c>
      <c r="N48" s="1" t="s">
        <v>92</v>
      </c>
      <c r="O48" s="5">
        <f>'E-F'!H198</f>
        <v>142.79939884331006</v>
      </c>
      <c r="P48" s="5">
        <f>'E-F'!I198</f>
        <v>2.6954581444632839</v>
      </c>
      <c r="Q48" s="5">
        <f t="shared" si="1"/>
        <v>142.69683959126937</v>
      </c>
      <c r="R48" s="5"/>
      <c r="S48" s="5"/>
      <c r="T48" s="5"/>
      <c r="U48" s="6"/>
    </row>
    <row r="49" spans="1:21" x14ac:dyDescent="0.2">
      <c r="H49" s="6"/>
      <c r="I49" s="6"/>
      <c r="J49" s="6"/>
      <c r="L49" s="1">
        <f>'E-F'!C204</f>
        <v>26</v>
      </c>
      <c r="M49" s="1" t="str">
        <f>'E-F'!A204</f>
        <v>X18</v>
      </c>
      <c r="N49" s="1" t="s">
        <v>92</v>
      </c>
      <c r="O49" s="5">
        <f>'E-F'!H204</f>
        <v>143.26421902089814</v>
      </c>
      <c r="P49" s="5">
        <f>'E-F'!I204</f>
        <v>2.3366361996478306</v>
      </c>
      <c r="Q49" s="5">
        <f t="shared" si="1"/>
        <v>143.16165976885745</v>
      </c>
      <c r="R49" s="5"/>
      <c r="S49" s="5"/>
      <c r="T49" s="5"/>
      <c r="U49" s="6"/>
    </row>
    <row r="50" spans="1:21" x14ac:dyDescent="0.2">
      <c r="A50" t="s">
        <v>45</v>
      </c>
      <c r="B50">
        <v>100</v>
      </c>
      <c r="C50">
        <v>5</v>
      </c>
      <c r="D50">
        <v>1</v>
      </c>
      <c r="E50">
        <v>9.9529999999999994</v>
      </c>
      <c r="F50">
        <v>9.9529999999999994</v>
      </c>
      <c r="G50">
        <v>0</v>
      </c>
      <c r="H50" s="6">
        <f>AVERAGE(F50:F54)/B$13</f>
        <v>99.903136740181367</v>
      </c>
      <c r="I50" s="6">
        <f>STDEV(F50:F54)/B$13</f>
        <v>1.048876567308572</v>
      </c>
      <c r="J50" s="6">
        <f>I50/H50*100</f>
        <v>1.0498935284048099</v>
      </c>
      <c r="L50" s="1"/>
      <c r="M50" s="1"/>
      <c r="N50" s="1"/>
      <c r="O50" s="5"/>
      <c r="P50" s="5"/>
      <c r="Q50" s="5"/>
      <c r="R50" s="5"/>
      <c r="S50" s="5"/>
      <c r="T50" s="5"/>
      <c r="U50" s="6"/>
    </row>
    <row r="51" spans="1:21" x14ac:dyDescent="0.2">
      <c r="A51" t="s">
        <v>45</v>
      </c>
      <c r="B51">
        <v>100</v>
      </c>
      <c r="C51">
        <v>5</v>
      </c>
      <c r="D51">
        <v>2</v>
      </c>
      <c r="E51">
        <v>9.7829999999999995</v>
      </c>
      <c r="G51">
        <v>1</v>
      </c>
      <c r="H51" s="6"/>
      <c r="I51" s="6"/>
      <c r="J51" s="6"/>
      <c r="L51" s="1"/>
      <c r="M51" s="1"/>
      <c r="N51" s="1"/>
      <c r="O51" s="5"/>
      <c r="P51" s="5"/>
      <c r="Q51" s="5"/>
      <c r="R51" s="5"/>
      <c r="S51" s="5"/>
      <c r="T51" s="5"/>
      <c r="U51" s="6"/>
    </row>
    <row r="52" spans="1:21" x14ac:dyDescent="0.2">
      <c r="A52" t="s">
        <v>45</v>
      </c>
      <c r="B52">
        <v>100</v>
      </c>
      <c r="C52">
        <v>5</v>
      </c>
      <c r="D52">
        <v>3</v>
      </c>
      <c r="E52">
        <v>10.15</v>
      </c>
      <c r="F52">
        <v>10.15</v>
      </c>
      <c r="G52">
        <v>0</v>
      </c>
      <c r="H52" s="6"/>
      <c r="I52" s="6"/>
      <c r="J52" s="6"/>
      <c r="L52" s="1"/>
      <c r="M52" s="1"/>
      <c r="N52" s="1"/>
      <c r="O52" s="5"/>
      <c r="P52" s="5"/>
      <c r="Q52" s="5"/>
      <c r="R52" s="5"/>
      <c r="S52" s="5"/>
      <c r="T52" s="5"/>
      <c r="U52" s="6"/>
    </row>
    <row r="53" spans="1:21" x14ac:dyDescent="0.2">
      <c r="A53" t="s">
        <v>45</v>
      </c>
      <c r="B53">
        <v>100</v>
      </c>
      <c r="C53">
        <v>5</v>
      </c>
      <c r="D53">
        <v>4</v>
      </c>
      <c r="E53">
        <v>9.9870000000000001</v>
      </c>
      <c r="F53">
        <v>9.9870000000000001</v>
      </c>
      <c r="G53">
        <v>0</v>
      </c>
      <c r="H53" s="6"/>
      <c r="I53" s="6"/>
      <c r="J53" s="6"/>
      <c r="L53" s="1"/>
      <c r="M53" s="1"/>
      <c r="N53" s="1"/>
      <c r="O53" s="5"/>
      <c r="P53" s="5"/>
      <c r="Q53" s="5"/>
      <c r="R53" s="5"/>
      <c r="S53" s="5"/>
      <c r="T53" s="5"/>
      <c r="U53" s="6"/>
    </row>
    <row r="54" spans="1:21" x14ac:dyDescent="0.2">
      <c r="H54" s="6"/>
      <c r="I54" s="6"/>
      <c r="J54" s="6"/>
      <c r="L54" s="1"/>
      <c r="M54" s="1"/>
      <c r="N54" s="1"/>
      <c r="O54" s="5"/>
      <c r="P54" s="5"/>
      <c r="Q54" s="5"/>
      <c r="R54" s="5"/>
      <c r="S54" s="5"/>
      <c r="T54" s="5"/>
      <c r="U54" s="6"/>
    </row>
    <row r="55" spans="1:21" x14ac:dyDescent="0.2">
      <c r="H55" s="6"/>
      <c r="I55" s="6"/>
      <c r="J55" s="6"/>
      <c r="L55" s="1"/>
      <c r="M55" s="1"/>
      <c r="N55" s="1"/>
      <c r="O55" s="5"/>
      <c r="P55" s="5"/>
      <c r="Q55" s="5"/>
      <c r="R55" s="5"/>
      <c r="S55" s="5"/>
      <c r="T55" s="5"/>
      <c r="U55" s="6"/>
    </row>
    <row r="56" spans="1:21" x14ac:dyDescent="0.2">
      <c r="A56" t="s">
        <v>63</v>
      </c>
      <c r="B56" t="s">
        <v>31</v>
      </c>
      <c r="C56">
        <v>0</v>
      </c>
      <c r="D56">
        <v>1</v>
      </c>
      <c r="E56">
        <v>0</v>
      </c>
      <c r="F56">
        <v>0</v>
      </c>
      <c r="G56">
        <v>0</v>
      </c>
      <c r="H56" s="6">
        <f>AVERAGE(F56:F60)/B$13</f>
        <v>0</v>
      </c>
      <c r="I56" s="6">
        <f>STDEV(F56:F60)/B$13</f>
        <v>0</v>
      </c>
      <c r="J56" s="6" t="e">
        <f>I56/H56*100</f>
        <v>#DIV/0!</v>
      </c>
      <c r="L56" s="1"/>
      <c r="M56" s="1"/>
      <c r="N56" s="1"/>
      <c r="O56" s="5"/>
      <c r="P56" s="5"/>
      <c r="Q56" s="5"/>
      <c r="R56" s="5"/>
      <c r="S56" s="5"/>
      <c r="T56" s="5"/>
      <c r="U56" s="6"/>
    </row>
    <row r="57" spans="1:21" x14ac:dyDescent="0.2">
      <c r="A57" t="s">
        <v>63</v>
      </c>
      <c r="B57" t="s">
        <v>31</v>
      </c>
      <c r="C57">
        <v>0</v>
      </c>
      <c r="D57">
        <v>2</v>
      </c>
      <c r="E57">
        <v>0</v>
      </c>
      <c r="F57">
        <v>0</v>
      </c>
      <c r="G57">
        <v>0</v>
      </c>
      <c r="H57" s="6"/>
      <c r="I57" s="6"/>
      <c r="J57" s="6"/>
      <c r="L57" s="1"/>
      <c r="M57" s="1"/>
      <c r="N57" s="1"/>
      <c r="O57" s="5"/>
      <c r="P57" s="5"/>
      <c r="Q57" s="5"/>
      <c r="R57" s="5"/>
      <c r="S57" s="5"/>
      <c r="T57" s="5"/>
      <c r="U57" s="6"/>
    </row>
    <row r="58" spans="1:21" x14ac:dyDescent="0.2">
      <c r="A58" t="s">
        <v>63</v>
      </c>
      <c r="B58" t="s">
        <v>31</v>
      </c>
      <c r="C58">
        <v>0</v>
      </c>
      <c r="D58">
        <v>3</v>
      </c>
      <c r="E58">
        <v>0</v>
      </c>
      <c r="F58">
        <v>0</v>
      </c>
      <c r="G58">
        <v>0</v>
      </c>
      <c r="H58" s="6"/>
      <c r="I58" s="6"/>
      <c r="J58" s="6"/>
      <c r="L58" s="1"/>
      <c r="M58" s="1"/>
      <c r="N58" s="1"/>
      <c r="O58" s="5"/>
      <c r="P58" s="5"/>
      <c r="Q58" s="5"/>
      <c r="R58" s="5"/>
      <c r="S58" s="5"/>
      <c r="T58" s="5"/>
      <c r="U58" s="6"/>
    </row>
    <row r="59" spans="1:21" x14ac:dyDescent="0.2">
      <c r="H59" s="6"/>
      <c r="I59" s="6"/>
      <c r="J59" s="6"/>
      <c r="L59" s="1"/>
      <c r="M59" s="1"/>
      <c r="N59" s="1"/>
      <c r="O59" s="5"/>
      <c r="P59" s="5"/>
      <c r="Q59" s="5"/>
      <c r="R59" s="5"/>
      <c r="S59" s="5"/>
      <c r="T59" s="5"/>
      <c r="U59" s="6"/>
    </row>
    <row r="60" spans="1:21" x14ac:dyDescent="0.2">
      <c r="H60" s="6"/>
      <c r="I60" s="6"/>
      <c r="J60" s="6"/>
      <c r="L60" s="1"/>
      <c r="M60" s="1"/>
      <c r="N60" s="1"/>
      <c r="O60" s="5"/>
      <c r="P60" s="5"/>
      <c r="Q60" s="5"/>
      <c r="R60" s="5"/>
      <c r="S60" s="5"/>
      <c r="T60" s="5"/>
      <c r="U60" s="6"/>
    </row>
    <row r="61" spans="1:21" x14ac:dyDescent="0.2">
      <c r="A61" t="s">
        <v>63</v>
      </c>
      <c r="B61" t="s">
        <v>31</v>
      </c>
      <c r="C61">
        <v>0</v>
      </c>
      <c r="D61">
        <v>1</v>
      </c>
      <c r="E61">
        <v>0</v>
      </c>
      <c r="F61">
        <v>0</v>
      </c>
      <c r="G61">
        <v>0</v>
      </c>
      <c r="H61" s="6">
        <f>AVERAGE(F61:F65)/B$13</f>
        <v>0</v>
      </c>
      <c r="I61" s="6">
        <f>STDEV(F61:F65)/B$13</f>
        <v>0</v>
      </c>
      <c r="J61" s="6" t="e">
        <f>I61/H61*100</f>
        <v>#DIV/0!</v>
      </c>
      <c r="L61" s="1"/>
      <c r="M61" s="1"/>
      <c r="N61" s="1"/>
      <c r="O61" s="5"/>
      <c r="P61" s="5"/>
      <c r="Q61" s="5"/>
      <c r="R61" s="5"/>
      <c r="S61" s="5"/>
      <c r="T61" s="5"/>
      <c r="U61" s="6"/>
    </row>
    <row r="62" spans="1:21" x14ac:dyDescent="0.2">
      <c r="A62" t="s">
        <v>63</v>
      </c>
      <c r="B62" t="s">
        <v>31</v>
      </c>
      <c r="C62">
        <v>0</v>
      </c>
      <c r="D62">
        <v>2</v>
      </c>
      <c r="E62">
        <v>0</v>
      </c>
      <c r="F62">
        <v>0</v>
      </c>
      <c r="G62">
        <v>0</v>
      </c>
      <c r="H62" s="6"/>
      <c r="I62" s="6"/>
      <c r="J62" s="6"/>
      <c r="L62" s="1"/>
      <c r="M62" s="1"/>
      <c r="N62" s="1"/>
      <c r="O62" s="5"/>
      <c r="P62" s="5"/>
      <c r="Q62" s="5"/>
      <c r="R62" s="5"/>
      <c r="S62" s="5"/>
      <c r="T62" s="5"/>
      <c r="U62" s="6"/>
    </row>
    <row r="63" spans="1:21" x14ac:dyDescent="0.2">
      <c r="A63" t="s">
        <v>63</v>
      </c>
      <c r="B63" t="s">
        <v>31</v>
      </c>
      <c r="C63">
        <v>0</v>
      </c>
      <c r="D63">
        <v>3</v>
      </c>
      <c r="E63">
        <v>0</v>
      </c>
      <c r="F63">
        <v>0</v>
      </c>
      <c r="G63">
        <v>0</v>
      </c>
      <c r="H63" s="6"/>
      <c r="I63" s="6"/>
      <c r="J63" s="6"/>
      <c r="L63" s="1"/>
      <c r="M63" s="1"/>
      <c r="N63" s="1"/>
      <c r="O63" s="5"/>
      <c r="P63" s="5"/>
      <c r="Q63" s="5"/>
      <c r="R63" s="5"/>
      <c r="S63" s="5"/>
      <c r="T63" s="5"/>
      <c r="U63" s="6"/>
    </row>
    <row r="64" spans="1:21" x14ac:dyDescent="0.2">
      <c r="H64" s="6"/>
      <c r="I64" s="6"/>
      <c r="J64" s="6"/>
      <c r="L64" s="1"/>
      <c r="M64" s="1"/>
      <c r="N64" s="1"/>
      <c r="O64" s="5"/>
      <c r="P64" s="5"/>
      <c r="Q64" s="5"/>
      <c r="R64" s="5"/>
      <c r="S64" s="5"/>
      <c r="T64" s="5"/>
      <c r="U64" s="6"/>
    </row>
    <row r="65" spans="1:21" x14ac:dyDescent="0.2">
      <c r="H65" s="6"/>
      <c r="I65" s="6"/>
      <c r="J65" s="6"/>
      <c r="L65" s="1"/>
      <c r="M65" s="1"/>
      <c r="N65" s="1"/>
      <c r="O65" s="5"/>
      <c r="P65" s="5"/>
      <c r="Q65" s="5"/>
      <c r="R65" s="5"/>
      <c r="S65" s="5"/>
      <c r="T65" s="5"/>
      <c r="U65" s="6"/>
    </row>
    <row r="66" spans="1:21" x14ac:dyDescent="0.2">
      <c r="A66" t="s">
        <v>46</v>
      </c>
      <c r="B66" t="s">
        <v>47</v>
      </c>
      <c r="C66">
        <v>61</v>
      </c>
      <c r="D66">
        <v>1</v>
      </c>
      <c r="E66">
        <v>5.609</v>
      </c>
      <c r="F66">
        <v>5.609</v>
      </c>
      <c r="G66">
        <v>0</v>
      </c>
      <c r="H66" s="6">
        <f>AVERAGE(F66:F70)/B$13</f>
        <v>55.861424913710579</v>
      </c>
      <c r="I66" s="6">
        <f>STDEV(F66:F70)/B$13</f>
        <v>0.74705456223282296</v>
      </c>
      <c r="J66" s="6">
        <f>I66/H66*100</f>
        <v>1.3373353139251314</v>
      </c>
      <c r="L66" s="1"/>
      <c r="M66" s="1"/>
      <c r="N66" s="1"/>
      <c r="O66" s="5"/>
      <c r="P66" s="5"/>
      <c r="Q66" s="5"/>
      <c r="R66" s="5"/>
      <c r="S66" s="5"/>
      <c r="T66" s="5"/>
      <c r="U66" s="6"/>
    </row>
    <row r="67" spans="1:21" x14ac:dyDescent="0.2">
      <c r="A67" t="s">
        <v>46</v>
      </c>
      <c r="B67" t="s">
        <v>47</v>
      </c>
      <c r="C67">
        <v>61</v>
      </c>
      <c r="D67">
        <v>2</v>
      </c>
      <c r="E67">
        <v>5.5330000000000004</v>
      </c>
      <c r="F67">
        <v>5.5330000000000004</v>
      </c>
      <c r="G67">
        <v>0</v>
      </c>
      <c r="H67" s="6"/>
      <c r="I67" s="6"/>
      <c r="J67" s="6"/>
      <c r="L67" s="1"/>
      <c r="M67" s="1"/>
      <c r="N67" s="1"/>
      <c r="O67" s="5"/>
      <c r="P67" s="5"/>
      <c r="Q67" s="5"/>
      <c r="R67" s="5"/>
      <c r="S67" s="5"/>
      <c r="T67" s="5"/>
      <c r="U67" s="6"/>
    </row>
    <row r="68" spans="1:21" x14ac:dyDescent="0.2">
      <c r="A68" t="s">
        <v>46</v>
      </c>
      <c r="B68" t="s">
        <v>47</v>
      </c>
      <c r="C68">
        <v>61</v>
      </c>
      <c r="D68">
        <v>3</v>
      </c>
      <c r="E68">
        <v>5.6829999999999998</v>
      </c>
      <c r="F68">
        <v>5.6829999999999998</v>
      </c>
      <c r="G68">
        <v>0</v>
      </c>
      <c r="H68" s="6"/>
      <c r="I68" s="6"/>
      <c r="J68" s="6"/>
      <c r="L68" s="1"/>
      <c r="M68" s="1"/>
      <c r="N68" s="1"/>
      <c r="O68" s="5"/>
      <c r="P68" s="5"/>
      <c r="Q68" s="5"/>
      <c r="R68" s="5"/>
      <c r="S68" s="5"/>
      <c r="T68" s="5"/>
      <c r="U68" s="6"/>
    </row>
    <row r="69" spans="1:21" x14ac:dyDescent="0.2">
      <c r="H69" s="6"/>
      <c r="I69" s="6"/>
      <c r="J69" s="6"/>
      <c r="L69" s="1"/>
      <c r="M69" s="1"/>
      <c r="N69" s="1"/>
      <c r="O69" s="5"/>
      <c r="P69" s="5"/>
      <c r="Q69" s="5"/>
      <c r="R69" s="5"/>
      <c r="S69" s="5"/>
      <c r="T69" s="5"/>
      <c r="U69" s="6"/>
    </row>
    <row r="70" spans="1:21" x14ac:dyDescent="0.2">
      <c r="H70" s="6"/>
      <c r="I70" s="6"/>
      <c r="J70" s="6"/>
      <c r="L70" s="1"/>
      <c r="M70" s="1"/>
      <c r="N70" s="1"/>
      <c r="O70" s="5"/>
      <c r="P70" s="5"/>
      <c r="Q70" s="5"/>
      <c r="R70" s="5"/>
      <c r="S70" s="5"/>
      <c r="T70" s="5"/>
      <c r="U70" s="6"/>
    </row>
    <row r="71" spans="1:21" x14ac:dyDescent="0.2">
      <c r="A71" t="s">
        <v>48</v>
      </c>
      <c r="B71" t="s">
        <v>93</v>
      </c>
      <c r="C71">
        <v>6</v>
      </c>
      <c r="D71">
        <v>1</v>
      </c>
      <c r="E71">
        <v>7.2359999999999998</v>
      </c>
      <c r="F71">
        <v>7.2359999999999998</v>
      </c>
      <c r="G71">
        <v>0</v>
      </c>
      <c r="H71" s="6">
        <f>AVERAGE(F71:F75)/B$13</f>
        <v>71.622149078072184</v>
      </c>
      <c r="I71" s="6">
        <f>STDEV(F71:F75)/B$13</f>
        <v>0.39306916938566516</v>
      </c>
      <c r="J71" s="6">
        <f>I71/H71*100</f>
        <v>0.54880951555530344</v>
      </c>
      <c r="L71" s="1"/>
      <c r="M71" s="1"/>
      <c r="N71" s="1"/>
      <c r="O71" s="5"/>
      <c r="P71" s="5"/>
      <c r="Q71" s="5"/>
      <c r="R71" s="5"/>
      <c r="S71" s="5"/>
      <c r="T71" s="5"/>
      <c r="U71" s="6"/>
    </row>
    <row r="72" spans="1:21" x14ac:dyDescent="0.2">
      <c r="A72" t="s">
        <v>48</v>
      </c>
      <c r="B72" t="s">
        <v>93</v>
      </c>
      <c r="C72">
        <v>6</v>
      </c>
      <c r="D72">
        <v>2</v>
      </c>
      <c r="E72">
        <v>7.1639999999999997</v>
      </c>
      <c r="F72">
        <v>7.1639999999999997</v>
      </c>
      <c r="G72">
        <v>0</v>
      </c>
      <c r="H72" s="6"/>
      <c r="I72" s="6"/>
      <c r="J72" s="6"/>
      <c r="L72" s="1"/>
      <c r="M72" s="1"/>
      <c r="N72" s="1"/>
      <c r="O72" s="5"/>
      <c r="P72" s="5"/>
      <c r="Q72" s="5"/>
      <c r="R72" s="5"/>
      <c r="S72" s="5"/>
      <c r="T72" s="5"/>
      <c r="U72" s="6"/>
    </row>
    <row r="73" spans="1:21" x14ac:dyDescent="0.2">
      <c r="A73" t="s">
        <v>48</v>
      </c>
      <c r="B73" t="s">
        <v>93</v>
      </c>
      <c r="C73">
        <v>6</v>
      </c>
      <c r="D73">
        <v>3</v>
      </c>
      <c r="E73">
        <v>7.1719999999999997</v>
      </c>
      <c r="F73">
        <v>7.1719999999999997</v>
      </c>
      <c r="G73">
        <v>0</v>
      </c>
      <c r="H73" s="6"/>
      <c r="I73" s="6"/>
      <c r="J73" s="6"/>
      <c r="L73" s="1"/>
      <c r="M73" s="1"/>
      <c r="N73" s="1"/>
      <c r="O73" s="5"/>
      <c r="P73" s="5"/>
      <c r="Q73" s="5"/>
      <c r="R73" s="5"/>
      <c r="S73" s="5"/>
      <c r="T73" s="5"/>
      <c r="U73" s="6"/>
    </row>
    <row r="74" spans="1:21" x14ac:dyDescent="0.2">
      <c r="H74" s="6"/>
      <c r="I74" s="6"/>
      <c r="J74" s="6"/>
      <c r="L74" s="1"/>
      <c r="M74" s="1"/>
      <c r="N74" s="1"/>
      <c r="O74" s="5"/>
      <c r="P74" s="5"/>
      <c r="Q74" s="5"/>
      <c r="R74" s="5"/>
      <c r="S74" s="5"/>
      <c r="T74" s="5"/>
      <c r="U74" s="6"/>
    </row>
    <row r="75" spans="1:21" x14ac:dyDescent="0.2">
      <c r="H75" s="6"/>
      <c r="I75" s="6"/>
      <c r="J75" s="6"/>
      <c r="L75" s="1"/>
      <c r="M75" s="1"/>
      <c r="N75" s="1"/>
      <c r="O75" s="5"/>
      <c r="P75" s="5"/>
      <c r="Q75" s="5"/>
      <c r="R75" s="5"/>
      <c r="S75" s="5"/>
      <c r="T75" s="5"/>
      <c r="U75" s="6"/>
    </row>
    <row r="76" spans="1:21" x14ac:dyDescent="0.2">
      <c r="A76" t="s">
        <v>50</v>
      </c>
      <c r="B76" t="s">
        <v>94</v>
      </c>
      <c r="C76">
        <v>7</v>
      </c>
      <c r="D76">
        <v>1</v>
      </c>
      <c r="E76">
        <v>5.4119999999999999</v>
      </c>
      <c r="F76">
        <v>5.4119999999999999</v>
      </c>
      <c r="G76">
        <v>0</v>
      </c>
      <c r="H76" s="6">
        <f>AVERAGE(F76:F80)/B$13</f>
        <v>54.231234148026658</v>
      </c>
      <c r="I76" s="6">
        <f>STDEV(F76:F80)/B$13</f>
        <v>0.76126206065319146</v>
      </c>
      <c r="J76" s="6">
        <f>I76/H76*100</f>
        <v>1.4037336096303681</v>
      </c>
      <c r="O76" s="6"/>
      <c r="P76" s="6"/>
      <c r="Q76" s="6"/>
      <c r="R76" s="6"/>
      <c r="S76" s="6"/>
      <c r="T76" s="6"/>
      <c r="U76" s="6"/>
    </row>
    <row r="77" spans="1:21" x14ac:dyDescent="0.2">
      <c r="A77" t="s">
        <v>50</v>
      </c>
      <c r="B77" t="s">
        <v>94</v>
      </c>
      <c r="C77">
        <v>7</v>
      </c>
      <c r="D77">
        <v>2</v>
      </c>
      <c r="E77">
        <v>5.39</v>
      </c>
      <c r="F77">
        <v>5.39</v>
      </c>
      <c r="G77">
        <v>0</v>
      </c>
      <c r="H77" s="6"/>
      <c r="I77" s="6"/>
      <c r="J77" s="6"/>
      <c r="O77" s="6"/>
      <c r="P77" s="6"/>
      <c r="Q77" s="6"/>
      <c r="R77" s="6"/>
      <c r="S77" s="6"/>
      <c r="T77" s="6"/>
      <c r="U77" s="6"/>
    </row>
    <row r="78" spans="1:21" x14ac:dyDescent="0.2">
      <c r="A78" t="s">
        <v>50</v>
      </c>
      <c r="B78" t="s">
        <v>94</v>
      </c>
      <c r="C78">
        <v>7</v>
      </c>
      <c r="D78">
        <v>3</v>
      </c>
      <c r="E78">
        <v>5.532</v>
      </c>
      <c r="F78">
        <v>5.532</v>
      </c>
      <c r="G78">
        <v>0</v>
      </c>
      <c r="H78" s="6"/>
      <c r="I78" s="6"/>
      <c r="J78" s="6"/>
      <c r="O78" s="6"/>
      <c r="P78" s="6"/>
      <c r="Q78" s="6"/>
      <c r="R78" s="6"/>
      <c r="S78" s="6"/>
      <c r="T78" s="6"/>
      <c r="U78" s="6"/>
    </row>
    <row r="79" spans="1:21" x14ac:dyDescent="0.2">
      <c r="H79" s="6"/>
      <c r="I79" s="6"/>
      <c r="J79" s="6"/>
      <c r="O79" s="6"/>
      <c r="P79" s="6"/>
      <c r="Q79" s="6"/>
      <c r="R79" s="6"/>
      <c r="S79" s="6"/>
      <c r="T79" s="6"/>
      <c r="U79" s="6"/>
    </row>
    <row r="80" spans="1:21" x14ac:dyDescent="0.2">
      <c r="H80" s="6"/>
      <c r="I80" s="6"/>
      <c r="J80" s="6"/>
      <c r="O80" s="6"/>
      <c r="P80" s="6"/>
      <c r="Q80" s="6"/>
      <c r="R80" s="6"/>
      <c r="S80" s="6"/>
      <c r="T80" s="6"/>
      <c r="U80" s="6"/>
    </row>
    <row r="81" spans="1:21" x14ac:dyDescent="0.2">
      <c r="A81" t="s">
        <v>52</v>
      </c>
      <c r="B81" t="s">
        <v>95</v>
      </c>
      <c r="C81">
        <v>8</v>
      </c>
      <c r="D81">
        <v>1</v>
      </c>
      <c r="E81">
        <v>3.5049999999999999</v>
      </c>
      <c r="G81">
        <v>1</v>
      </c>
      <c r="H81" s="6">
        <f>AVERAGE(F81:F85)/B$13</f>
        <v>36.378819184518683</v>
      </c>
      <c r="I81" s="6">
        <f>STDEV(F81:F85)/B$13</f>
        <v>0.63406060727050007</v>
      </c>
      <c r="J81" s="6">
        <f>I81/H81*100</f>
        <v>1.7429389449241113</v>
      </c>
      <c r="O81" s="6"/>
      <c r="P81" s="6"/>
      <c r="Q81" s="6"/>
      <c r="R81" s="6"/>
      <c r="S81" s="6"/>
      <c r="T81" s="6"/>
      <c r="U81" s="6"/>
    </row>
    <row r="82" spans="1:21" x14ac:dyDescent="0.2">
      <c r="A82" t="s">
        <v>52</v>
      </c>
      <c r="B82" t="s">
        <v>95</v>
      </c>
      <c r="C82">
        <v>8</v>
      </c>
      <c r="D82">
        <v>2</v>
      </c>
      <c r="E82">
        <v>3.5819999999999999</v>
      </c>
      <c r="F82">
        <v>3.5819999999999999</v>
      </c>
      <c r="G82">
        <v>0</v>
      </c>
      <c r="H82" s="6"/>
      <c r="I82" s="6"/>
      <c r="J82" s="6"/>
      <c r="O82" s="6"/>
      <c r="P82" s="6"/>
      <c r="Q82" s="6"/>
      <c r="R82" s="6"/>
      <c r="S82" s="6"/>
      <c r="T82" s="6"/>
      <c r="U82" s="6"/>
    </row>
    <row r="83" spans="1:21" x14ac:dyDescent="0.2">
      <c r="A83" t="s">
        <v>52</v>
      </c>
      <c r="B83" t="s">
        <v>95</v>
      </c>
      <c r="C83">
        <v>8</v>
      </c>
      <c r="D83">
        <v>3</v>
      </c>
      <c r="E83">
        <v>3.706</v>
      </c>
      <c r="F83">
        <v>3.706</v>
      </c>
      <c r="G83">
        <v>0</v>
      </c>
      <c r="H83" s="6"/>
      <c r="I83" s="6"/>
      <c r="J83" s="6"/>
      <c r="O83" s="6"/>
      <c r="P83" s="6"/>
      <c r="Q83" s="6"/>
      <c r="R83" s="6"/>
      <c r="S83" s="6"/>
      <c r="T83" s="6"/>
      <c r="U83" s="6"/>
    </row>
    <row r="84" spans="1:21" x14ac:dyDescent="0.2">
      <c r="A84" t="s">
        <v>52</v>
      </c>
      <c r="B84" t="s">
        <v>95</v>
      </c>
      <c r="C84">
        <v>8</v>
      </c>
      <c r="D84">
        <v>4</v>
      </c>
      <c r="E84">
        <v>3.669</v>
      </c>
      <c r="F84">
        <v>3.669</v>
      </c>
      <c r="G84">
        <v>0</v>
      </c>
      <c r="H84" s="6"/>
      <c r="I84" s="6"/>
      <c r="J84" s="6"/>
      <c r="O84" s="6"/>
      <c r="P84" s="6"/>
      <c r="Q84" s="6"/>
      <c r="R84" s="6"/>
      <c r="S84" s="6"/>
      <c r="T84" s="6"/>
      <c r="U84" s="6"/>
    </row>
    <row r="85" spans="1:21" x14ac:dyDescent="0.2">
      <c r="H85" s="6"/>
      <c r="I85" s="6"/>
      <c r="J85" s="6"/>
      <c r="O85" s="6"/>
      <c r="P85" s="6"/>
      <c r="Q85" s="6"/>
      <c r="R85" s="6"/>
      <c r="S85" s="6"/>
      <c r="T85" s="6"/>
      <c r="U85" s="6"/>
    </row>
    <row r="86" spans="1:21" x14ac:dyDescent="0.2">
      <c r="H86" s="6"/>
      <c r="I86" s="6"/>
      <c r="J86" s="6"/>
      <c r="O86" s="6"/>
      <c r="P86" s="6"/>
      <c r="Q86" s="6"/>
      <c r="R86" s="6"/>
      <c r="S86" s="6"/>
      <c r="T86" s="6"/>
      <c r="U86" s="6"/>
    </row>
    <row r="87" spans="1:21" x14ac:dyDescent="0.2">
      <c r="A87" t="s">
        <v>54</v>
      </c>
      <c r="B87">
        <v>9</v>
      </c>
      <c r="C87">
        <v>9</v>
      </c>
      <c r="D87">
        <v>1</v>
      </c>
      <c r="E87">
        <v>14.19</v>
      </c>
      <c r="F87">
        <v>14.19</v>
      </c>
      <c r="G87">
        <v>0</v>
      </c>
      <c r="H87" s="6">
        <f>AVERAGE(F87:F91)/B$13</f>
        <v>142.16857145944053</v>
      </c>
      <c r="I87" s="6">
        <f>STDEV(F87:F91)/B$13</f>
        <v>0.7341949046615972</v>
      </c>
      <c r="J87" s="6">
        <f>I87/H87*100</f>
        <v>0.51642560456553277</v>
      </c>
      <c r="O87" s="6"/>
      <c r="P87" s="6"/>
      <c r="Q87" s="6"/>
      <c r="R87" s="6"/>
      <c r="S87" s="6"/>
      <c r="T87" s="6"/>
      <c r="U87" s="6"/>
    </row>
    <row r="88" spans="1:21" x14ac:dyDescent="0.2">
      <c r="A88" t="s">
        <v>54</v>
      </c>
      <c r="B88">
        <v>9</v>
      </c>
      <c r="C88">
        <v>9</v>
      </c>
      <c r="D88">
        <v>2</v>
      </c>
      <c r="E88">
        <v>14.33</v>
      </c>
      <c r="F88">
        <v>14.33</v>
      </c>
      <c r="G88">
        <v>0</v>
      </c>
      <c r="H88" s="6"/>
      <c r="I88" s="6"/>
      <c r="J88" s="6"/>
      <c r="O88" s="6"/>
      <c r="P88" s="6"/>
      <c r="Q88" s="6"/>
      <c r="R88" s="6"/>
      <c r="S88" s="6"/>
      <c r="T88" s="6"/>
      <c r="U88" s="6"/>
    </row>
    <row r="89" spans="1:21" x14ac:dyDescent="0.2">
      <c r="A89" t="s">
        <v>54</v>
      </c>
      <c r="B89">
        <v>9</v>
      </c>
      <c r="C89">
        <v>9</v>
      </c>
      <c r="D89">
        <v>3</v>
      </c>
      <c r="E89">
        <v>14.3</v>
      </c>
      <c r="F89">
        <v>14.3</v>
      </c>
      <c r="G89">
        <v>0</v>
      </c>
      <c r="H89" s="6"/>
      <c r="I89" s="6"/>
      <c r="J89" s="6"/>
      <c r="O89" s="6"/>
      <c r="P89" s="6"/>
      <c r="Q89" s="6"/>
      <c r="R89" s="6"/>
      <c r="S89" s="6"/>
      <c r="T89" s="6"/>
      <c r="U89" s="6"/>
    </row>
    <row r="90" spans="1:21" x14ac:dyDescent="0.2">
      <c r="H90" s="6"/>
      <c r="I90" s="6"/>
      <c r="J90" s="6"/>
      <c r="O90" s="6"/>
      <c r="P90" s="6"/>
      <c r="Q90" s="6"/>
      <c r="R90" s="6"/>
      <c r="S90" s="6"/>
      <c r="T90" s="6"/>
      <c r="U90" s="6"/>
    </row>
    <row r="91" spans="1:21" x14ac:dyDescent="0.2">
      <c r="H91" s="6"/>
      <c r="I91" s="6"/>
      <c r="J91" s="6"/>
      <c r="O91" s="6"/>
      <c r="P91" s="6"/>
      <c r="Q91" s="6"/>
      <c r="R91" s="6"/>
      <c r="S91" s="6"/>
      <c r="T91" s="6"/>
      <c r="U91" s="6"/>
    </row>
    <row r="92" spans="1:21" x14ac:dyDescent="0.2">
      <c r="A92" t="s">
        <v>55</v>
      </c>
      <c r="B92">
        <v>10</v>
      </c>
      <c r="C92">
        <v>10</v>
      </c>
      <c r="D92">
        <v>1</v>
      </c>
      <c r="E92">
        <v>14.71</v>
      </c>
      <c r="F92">
        <v>14.71</v>
      </c>
      <c r="G92">
        <v>0</v>
      </c>
      <c r="H92" s="6">
        <f>AVERAGE(F92:F96)/B$13</f>
        <v>144.69188099491868</v>
      </c>
      <c r="I92" s="6">
        <f>STDEV(F92:F96)/B$13</f>
        <v>2.2100790694733727</v>
      </c>
      <c r="J92" s="6">
        <f>I92/H92*100</f>
        <v>1.5274382047400343</v>
      </c>
      <c r="O92" s="6"/>
      <c r="P92" s="6"/>
      <c r="Q92" s="6"/>
      <c r="R92" s="6"/>
      <c r="S92" s="6"/>
      <c r="T92" s="6"/>
      <c r="U92" s="6"/>
    </row>
    <row r="93" spans="1:21" x14ac:dyDescent="0.2">
      <c r="A93" t="s">
        <v>55</v>
      </c>
      <c r="B93">
        <v>10</v>
      </c>
      <c r="C93">
        <v>10</v>
      </c>
      <c r="D93">
        <v>2</v>
      </c>
      <c r="E93">
        <v>14.28</v>
      </c>
      <c r="F93">
        <v>14.28</v>
      </c>
      <c r="G93">
        <v>0</v>
      </c>
      <c r="H93" s="6"/>
      <c r="I93" s="6"/>
      <c r="J93" s="6"/>
      <c r="O93" s="6"/>
      <c r="P93" s="6"/>
      <c r="Q93" s="6"/>
      <c r="R93" s="6"/>
      <c r="S93" s="6"/>
      <c r="T93" s="6"/>
      <c r="U93" s="6"/>
    </row>
    <row r="94" spans="1:21" x14ac:dyDescent="0.2">
      <c r="A94" t="s">
        <v>55</v>
      </c>
      <c r="B94">
        <v>10</v>
      </c>
      <c r="C94">
        <v>10</v>
      </c>
      <c r="D94">
        <v>3</v>
      </c>
      <c r="E94">
        <v>14.59</v>
      </c>
      <c r="F94">
        <v>14.59</v>
      </c>
      <c r="G94">
        <v>0</v>
      </c>
      <c r="H94" s="6"/>
      <c r="I94" s="6"/>
      <c r="J94" s="6"/>
      <c r="O94" s="6"/>
      <c r="P94" s="6"/>
      <c r="Q94" s="6"/>
      <c r="R94" s="6"/>
      <c r="S94" s="6"/>
      <c r="T94" s="6"/>
      <c r="U94" s="6"/>
    </row>
    <row r="95" spans="1:21" x14ac:dyDescent="0.2">
      <c r="H95" s="6"/>
      <c r="I95" s="6"/>
      <c r="J95" s="6"/>
      <c r="O95" s="6"/>
      <c r="P95" s="6"/>
      <c r="Q95" s="6"/>
      <c r="R95" s="6"/>
      <c r="S95" s="6"/>
      <c r="T95" s="6"/>
      <c r="U95" s="6"/>
    </row>
    <row r="96" spans="1:21" x14ac:dyDescent="0.2">
      <c r="H96" s="6"/>
      <c r="I96" s="6"/>
      <c r="J96" s="6"/>
      <c r="O96" s="6"/>
      <c r="P96" s="6"/>
      <c r="Q96" s="6"/>
      <c r="R96" s="6"/>
      <c r="S96" s="6"/>
      <c r="T96" s="6"/>
      <c r="U96" s="6"/>
    </row>
    <row r="97" spans="1:21" x14ac:dyDescent="0.2">
      <c r="A97" t="s">
        <v>56</v>
      </c>
      <c r="B97">
        <v>11</v>
      </c>
      <c r="C97">
        <v>11</v>
      </c>
      <c r="D97">
        <v>1</v>
      </c>
      <c r="E97">
        <v>15.12</v>
      </c>
      <c r="G97">
        <v>1</v>
      </c>
      <c r="H97" s="6">
        <f>AVERAGE(F97:F101)/B$13</f>
        <v>145.88713288014517</v>
      </c>
      <c r="I97" s="6">
        <f>STDEV(F97:F101)/B$13</f>
        <v>2.2412817296610905</v>
      </c>
      <c r="J97" s="6">
        <f>I97/H97*100</f>
        <v>1.5363121376183566</v>
      </c>
      <c r="O97" s="6"/>
      <c r="P97" s="6"/>
      <c r="Q97" s="6"/>
      <c r="R97" s="6"/>
      <c r="S97" s="6"/>
      <c r="T97" s="6"/>
      <c r="U97" s="6"/>
    </row>
    <row r="98" spans="1:21" x14ac:dyDescent="0.2">
      <c r="A98" t="s">
        <v>56</v>
      </c>
      <c r="B98">
        <v>11</v>
      </c>
      <c r="C98">
        <v>11</v>
      </c>
      <c r="D98">
        <v>2</v>
      </c>
      <c r="E98">
        <v>14.42</v>
      </c>
      <c r="F98">
        <v>14.42</v>
      </c>
      <c r="G98">
        <v>0</v>
      </c>
      <c r="H98" s="6"/>
      <c r="I98" s="6"/>
      <c r="J98" s="6"/>
      <c r="O98" s="6"/>
      <c r="P98" s="6"/>
      <c r="Q98" s="6"/>
      <c r="R98" s="6"/>
      <c r="S98" s="6"/>
      <c r="T98" s="6"/>
      <c r="U98" s="6"/>
    </row>
    <row r="99" spans="1:21" x14ac:dyDescent="0.2">
      <c r="A99" t="s">
        <v>56</v>
      </c>
      <c r="B99">
        <v>11</v>
      </c>
      <c r="C99">
        <v>11</v>
      </c>
      <c r="D99">
        <v>3</v>
      </c>
      <c r="E99">
        <v>14.87</v>
      </c>
      <c r="F99">
        <v>14.87</v>
      </c>
      <c r="G99">
        <v>0</v>
      </c>
      <c r="H99" s="6"/>
      <c r="I99" s="6"/>
      <c r="J99" s="6"/>
      <c r="O99" s="6"/>
      <c r="P99" s="6"/>
      <c r="Q99" s="6"/>
      <c r="R99" s="6"/>
      <c r="S99" s="6"/>
      <c r="T99" s="6"/>
      <c r="U99" s="6"/>
    </row>
    <row r="100" spans="1:21" x14ac:dyDescent="0.2">
      <c r="A100" t="s">
        <v>56</v>
      </c>
      <c r="B100">
        <v>11</v>
      </c>
      <c r="C100">
        <v>11</v>
      </c>
      <c r="D100">
        <v>4</v>
      </c>
      <c r="E100">
        <v>14.65</v>
      </c>
      <c r="F100">
        <v>14.65</v>
      </c>
      <c r="G100">
        <v>0</v>
      </c>
      <c r="H100" s="6"/>
      <c r="I100" s="6"/>
      <c r="J100" s="6"/>
      <c r="O100" s="6"/>
      <c r="P100" s="6"/>
      <c r="Q100" s="6"/>
      <c r="R100" s="6"/>
      <c r="S100" s="6"/>
      <c r="T100" s="6"/>
      <c r="U100" s="6"/>
    </row>
    <row r="101" spans="1:21" x14ac:dyDescent="0.2">
      <c r="H101" s="6"/>
      <c r="I101" s="6"/>
      <c r="J101" s="6"/>
      <c r="O101" s="6"/>
      <c r="P101" s="6"/>
      <c r="Q101" s="6"/>
      <c r="R101" s="6"/>
      <c r="S101" s="6"/>
      <c r="T101" s="6"/>
      <c r="U101" s="6"/>
    </row>
    <row r="102" spans="1:21" x14ac:dyDescent="0.2">
      <c r="H102" s="6"/>
      <c r="I102" s="6"/>
      <c r="J102" s="6"/>
      <c r="O102" s="6"/>
      <c r="P102" s="6"/>
      <c r="Q102" s="6"/>
      <c r="R102" s="6"/>
      <c r="S102" s="6"/>
      <c r="T102" s="6"/>
      <c r="U102" s="6"/>
    </row>
    <row r="103" spans="1:21" x14ac:dyDescent="0.2">
      <c r="A103" t="s">
        <v>57</v>
      </c>
      <c r="B103">
        <v>12</v>
      </c>
      <c r="C103">
        <v>12</v>
      </c>
      <c r="D103">
        <v>1</v>
      </c>
      <c r="E103">
        <v>14.92</v>
      </c>
      <c r="G103">
        <v>1</v>
      </c>
      <c r="H103" s="6">
        <f>AVERAGE(F103:F107)/B$13</f>
        <v>143.99465072853658</v>
      </c>
      <c r="I103" s="6">
        <f>STDEV(F103:F107)/B$13</f>
        <v>1.2373941527971244</v>
      </c>
      <c r="J103" s="6">
        <f>I103/H103*100</f>
        <v>0.85933341727388213</v>
      </c>
      <c r="O103" s="6"/>
      <c r="P103" s="6"/>
      <c r="Q103" s="6"/>
      <c r="R103" s="6"/>
      <c r="S103" s="6"/>
      <c r="T103" s="6"/>
      <c r="U103" s="6"/>
    </row>
    <row r="104" spans="1:21" x14ac:dyDescent="0.2">
      <c r="A104" t="s">
        <v>57</v>
      </c>
      <c r="B104">
        <v>12</v>
      </c>
      <c r="C104">
        <v>12</v>
      </c>
      <c r="D104">
        <v>2</v>
      </c>
      <c r="E104">
        <v>14.6</v>
      </c>
      <c r="F104">
        <v>14.6</v>
      </c>
      <c r="G104">
        <v>0</v>
      </c>
      <c r="H104" s="6"/>
      <c r="I104" s="6"/>
      <c r="J104" s="6"/>
      <c r="O104" s="6"/>
      <c r="P104" s="6"/>
      <c r="Q104" s="6"/>
      <c r="R104" s="6"/>
      <c r="S104" s="6"/>
      <c r="T104" s="6"/>
      <c r="U104" s="6"/>
    </row>
    <row r="105" spans="1:21" x14ac:dyDescent="0.2">
      <c r="A105" t="s">
        <v>57</v>
      </c>
      <c r="B105">
        <v>12</v>
      </c>
      <c r="C105">
        <v>12</v>
      </c>
      <c r="D105">
        <v>3</v>
      </c>
      <c r="E105">
        <v>14.38</v>
      </c>
      <c r="F105">
        <v>14.38</v>
      </c>
      <c r="G105">
        <v>0</v>
      </c>
      <c r="H105" s="6"/>
      <c r="I105" s="6"/>
      <c r="J105" s="6"/>
      <c r="O105" s="6"/>
      <c r="P105" s="6"/>
      <c r="Q105" s="6"/>
      <c r="R105" s="6"/>
      <c r="S105" s="6"/>
      <c r="T105" s="6"/>
      <c r="U105" s="6"/>
    </row>
    <row r="106" spans="1:21" x14ac:dyDescent="0.2">
      <c r="A106" t="s">
        <v>57</v>
      </c>
      <c r="B106">
        <v>12</v>
      </c>
      <c r="C106">
        <v>12</v>
      </c>
      <c r="D106">
        <v>4</v>
      </c>
      <c r="E106">
        <v>14.39</v>
      </c>
      <c r="F106">
        <v>14.39</v>
      </c>
      <c r="G106">
        <v>0</v>
      </c>
      <c r="H106" s="6"/>
      <c r="I106" s="6"/>
      <c r="J106" s="6"/>
      <c r="O106" s="6"/>
      <c r="P106" s="6"/>
      <c r="Q106" s="6"/>
      <c r="R106" s="6"/>
      <c r="S106" s="6"/>
      <c r="T106" s="6"/>
      <c r="U106" s="6"/>
    </row>
    <row r="107" spans="1:21" x14ac:dyDescent="0.2">
      <c r="H107" s="6"/>
      <c r="I107" s="6"/>
      <c r="J107" s="6"/>
      <c r="O107" s="6"/>
      <c r="P107" s="6"/>
      <c r="Q107" s="6"/>
      <c r="R107" s="6"/>
      <c r="S107" s="6"/>
      <c r="T107" s="6"/>
      <c r="U107" s="6"/>
    </row>
    <row r="108" spans="1:21" x14ac:dyDescent="0.2">
      <c r="H108" s="6"/>
      <c r="I108" s="6"/>
      <c r="J108" s="6"/>
      <c r="O108" s="6"/>
      <c r="P108" s="6"/>
      <c r="Q108" s="6"/>
      <c r="R108" s="6"/>
      <c r="S108" s="6"/>
      <c r="T108" s="6"/>
      <c r="U108" s="6"/>
    </row>
    <row r="109" spans="1:21" x14ac:dyDescent="0.2">
      <c r="A109" t="s">
        <v>58</v>
      </c>
      <c r="B109">
        <v>13</v>
      </c>
      <c r="C109">
        <v>13</v>
      </c>
      <c r="D109">
        <v>1</v>
      </c>
      <c r="E109">
        <v>14.71</v>
      </c>
      <c r="F109">
        <v>14.71</v>
      </c>
      <c r="G109">
        <v>0</v>
      </c>
      <c r="H109" s="6">
        <f>AVERAGE(F109:F113)/B$13</f>
        <v>144.62547811240611</v>
      </c>
      <c r="I109" s="6">
        <f>STDEV(F109:F113)/B$13</f>
        <v>1.9441988376774371</v>
      </c>
      <c r="J109" s="6">
        <f>I109/H109*100</f>
        <v>1.3442989873239088</v>
      </c>
      <c r="O109" s="6"/>
      <c r="P109" s="6"/>
      <c r="Q109" s="6"/>
      <c r="R109" s="6"/>
      <c r="S109" s="6"/>
      <c r="T109" s="6"/>
      <c r="U109" s="6"/>
    </row>
    <row r="110" spans="1:21" x14ac:dyDescent="0.2">
      <c r="A110" t="s">
        <v>58</v>
      </c>
      <c r="B110">
        <v>13</v>
      </c>
      <c r="C110">
        <v>13</v>
      </c>
      <c r="D110">
        <v>2</v>
      </c>
      <c r="E110">
        <v>14.32</v>
      </c>
      <c r="F110">
        <v>14.32</v>
      </c>
      <c r="G110">
        <v>0</v>
      </c>
      <c r="H110" s="6"/>
      <c r="I110" s="6"/>
      <c r="J110" s="6"/>
      <c r="O110" s="6"/>
      <c r="P110" s="6"/>
      <c r="Q110" s="6"/>
      <c r="R110" s="6"/>
      <c r="S110" s="6"/>
      <c r="T110" s="6"/>
      <c r="U110" s="6"/>
    </row>
    <row r="111" spans="1:21" x14ac:dyDescent="0.2">
      <c r="A111" t="s">
        <v>58</v>
      </c>
      <c r="B111">
        <v>13</v>
      </c>
      <c r="C111">
        <v>13</v>
      </c>
      <c r="D111">
        <v>3</v>
      </c>
      <c r="E111">
        <v>14.53</v>
      </c>
      <c r="F111">
        <v>14.53</v>
      </c>
      <c r="G111">
        <v>0</v>
      </c>
      <c r="H111" s="6"/>
      <c r="I111" s="6"/>
      <c r="J111" s="6"/>
      <c r="O111" s="6"/>
      <c r="P111" s="6"/>
      <c r="Q111" s="6"/>
      <c r="R111" s="6"/>
      <c r="S111" s="6"/>
      <c r="T111" s="6"/>
      <c r="U111" s="6"/>
    </row>
    <row r="112" spans="1:21" x14ac:dyDescent="0.2">
      <c r="H112" s="6"/>
      <c r="I112" s="6"/>
      <c r="J112" s="6"/>
      <c r="O112" s="6"/>
      <c r="P112" s="6"/>
      <c r="Q112" s="6"/>
      <c r="R112" s="6"/>
      <c r="S112" s="6"/>
      <c r="T112" s="6"/>
      <c r="U112" s="6"/>
    </row>
    <row r="113" spans="1:21" x14ac:dyDescent="0.2">
      <c r="H113" s="6"/>
      <c r="I113" s="6"/>
      <c r="J113" s="6"/>
      <c r="O113" s="6"/>
      <c r="P113" s="6"/>
      <c r="Q113" s="6"/>
      <c r="R113" s="6"/>
      <c r="S113" s="6"/>
      <c r="T113" s="6"/>
      <c r="U113" s="6"/>
    </row>
    <row r="114" spans="1:21" x14ac:dyDescent="0.2">
      <c r="A114" t="s">
        <v>59</v>
      </c>
      <c r="B114">
        <v>14</v>
      </c>
      <c r="C114">
        <v>14</v>
      </c>
      <c r="D114">
        <v>1</v>
      </c>
      <c r="E114">
        <v>14.63</v>
      </c>
      <c r="F114">
        <v>14.63</v>
      </c>
      <c r="G114">
        <v>0</v>
      </c>
      <c r="H114" s="6">
        <f>AVERAGE(F114:F118)/B$13</f>
        <v>143.92824784602399</v>
      </c>
      <c r="I114" s="6">
        <f>STDEV(F114:F118)/B$13</f>
        <v>1.9594476896072084</v>
      </c>
      <c r="J114" s="6">
        <f>I114/H114*100</f>
        <v>1.3614059220004171</v>
      </c>
      <c r="O114" s="6"/>
      <c r="P114" s="6"/>
      <c r="Q114" s="6"/>
      <c r="R114" s="6"/>
      <c r="S114" s="6"/>
      <c r="T114" s="6"/>
      <c r="U114" s="6"/>
    </row>
    <row r="115" spans="1:21" x14ac:dyDescent="0.2">
      <c r="A115" t="s">
        <v>59</v>
      </c>
      <c r="B115">
        <v>14</v>
      </c>
      <c r="C115">
        <v>14</v>
      </c>
      <c r="D115">
        <v>2</v>
      </c>
      <c r="E115">
        <v>14.24</v>
      </c>
      <c r="F115">
        <v>14.24</v>
      </c>
      <c r="G115">
        <v>0</v>
      </c>
      <c r="H115" s="6"/>
      <c r="I115" s="6"/>
      <c r="J115" s="6"/>
      <c r="O115" s="6"/>
      <c r="P115" s="6"/>
      <c r="Q115" s="6"/>
      <c r="R115" s="6"/>
      <c r="S115" s="6"/>
      <c r="T115" s="6"/>
      <c r="U115" s="6"/>
    </row>
    <row r="116" spans="1:21" x14ac:dyDescent="0.2">
      <c r="A116" t="s">
        <v>59</v>
      </c>
      <c r="B116">
        <v>14</v>
      </c>
      <c r="C116">
        <v>14</v>
      </c>
      <c r="D116">
        <v>3</v>
      </c>
      <c r="E116">
        <v>14.48</v>
      </c>
      <c r="F116">
        <v>14.48</v>
      </c>
      <c r="G116">
        <v>0</v>
      </c>
      <c r="H116" s="6"/>
      <c r="I116" s="6"/>
      <c r="J116" s="6"/>
      <c r="O116" s="6"/>
      <c r="P116" s="6"/>
      <c r="Q116" s="6"/>
      <c r="R116" s="6"/>
      <c r="S116" s="6"/>
      <c r="T116" s="6"/>
      <c r="U116" s="6"/>
    </row>
    <row r="117" spans="1:21" x14ac:dyDescent="0.2">
      <c r="H117" s="6"/>
      <c r="I117" s="6"/>
      <c r="J117" s="6"/>
      <c r="O117" s="6"/>
      <c r="P117" s="6"/>
      <c r="Q117" s="6"/>
      <c r="R117" s="6"/>
      <c r="S117" s="6"/>
      <c r="T117" s="6"/>
      <c r="U117" s="6"/>
    </row>
    <row r="118" spans="1:21" x14ac:dyDescent="0.2">
      <c r="H118" s="6"/>
      <c r="I118" s="6"/>
      <c r="J118" s="6"/>
      <c r="O118" s="6"/>
      <c r="P118" s="6"/>
      <c r="Q118" s="6"/>
      <c r="R118" s="6"/>
      <c r="S118" s="6"/>
      <c r="T118" s="6"/>
      <c r="U118" s="6"/>
    </row>
    <row r="119" spans="1:21" x14ac:dyDescent="0.2">
      <c r="A119" t="s">
        <v>60</v>
      </c>
      <c r="B119">
        <v>15</v>
      </c>
      <c r="C119">
        <v>15</v>
      </c>
      <c r="D119">
        <v>1</v>
      </c>
      <c r="E119">
        <v>14.34</v>
      </c>
      <c r="F119">
        <v>14.34</v>
      </c>
      <c r="G119">
        <v>0</v>
      </c>
      <c r="H119" s="6">
        <f>AVERAGE(F119:F123)/B$13</f>
        <v>142.76619740205379</v>
      </c>
      <c r="I119" s="6">
        <f>STDEV(F119:F123)/B$13</f>
        <v>5.750658314040924E-2</v>
      </c>
      <c r="J119" s="6">
        <f>I119/H119*100</f>
        <v>4.028025133881024E-2</v>
      </c>
      <c r="O119" s="6"/>
      <c r="P119" s="6"/>
      <c r="Q119" s="6"/>
      <c r="R119" s="6"/>
      <c r="S119" s="6"/>
      <c r="T119" s="6"/>
      <c r="U119" s="6"/>
    </row>
    <row r="120" spans="1:21" x14ac:dyDescent="0.2">
      <c r="A120" t="s">
        <v>60</v>
      </c>
      <c r="B120">
        <v>15</v>
      </c>
      <c r="C120">
        <v>15</v>
      </c>
      <c r="D120">
        <v>2</v>
      </c>
      <c r="E120">
        <v>14.33</v>
      </c>
      <c r="F120">
        <v>14.33</v>
      </c>
      <c r="G120">
        <v>0</v>
      </c>
      <c r="H120" s="6"/>
      <c r="I120" s="6"/>
      <c r="J120" s="6"/>
      <c r="O120" s="6"/>
      <c r="P120" s="6"/>
      <c r="Q120" s="6"/>
      <c r="R120" s="6"/>
      <c r="S120" s="6"/>
      <c r="T120" s="6"/>
      <c r="U120" s="6"/>
    </row>
    <row r="121" spans="1:21" x14ac:dyDescent="0.2">
      <c r="A121" t="s">
        <v>60</v>
      </c>
      <c r="B121">
        <v>15</v>
      </c>
      <c r="C121">
        <v>15</v>
      </c>
      <c r="D121">
        <v>3</v>
      </c>
      <c r="E121">
        <v>14.33</v>
      </c>
      <c r="F121">
        <v>14.33</v>
      </c>
      <c r="G121">
        <v>0</v>
      </c>
      <c r="H121" s="6"/>
      <c r="I121" s="6"/>
      <c r="J121" s="6"/>
      <c r="O121" s="6"/>
      <c r="P121" s="6"/>
      <c r="Q121" s="6"/>
      <c r="R121" s="6"/>
      <c r="S121" s="6"/>
      <c r="T121" s="6"/>
      <c r="U121" s="6"/>
    </row>
    <row r="122" spans="1:21" x14ac:dyDescent="0.2">
      <c r="H122" s="6"/>
      <c r="I122" s="6"/>
      <c r="J122" s="6"/>
      <c r="O122" s="6"/>
      <c r="P122" s="6"/>
      <c r="Q122" s="6"/>
      <c r="R122" s="6"/>
      <c r="S122" s="6"/>
      <c r="T122" s="6"/>
      <c r="U122" s="6"/>
    </row>
    <row r="123" spans="1:21" x14ac:dyDescent="0.2">
      <c r="H123" s="6"/>
      <c r="I123" s="6"/>
      <c r="J123" s="6"/>
      <c r="O123" s="6"/>
      <c r="P123" s="6"/>
      <c r="Q123" s="6"/>
      <c r="R123" s="6"/>
      <c r="S123" s="6"/>
      <c r="T123" s="6"/>
      <c r="U123" s="6"/>
    </row>
    <row r="124" spans="1:21" x14ac:dyDescent="0.2">
      <c r="A124" t="s">
        <v>61</v>
      </c>
      <c r="B124">
        <v>16</v>
      </c>
      <c r="C124">
        <v>16</v>
      </c>
      <c r="D124">
        <v>1</v>
      </c>
      <c r="E124">
        <v>14.7</v>
      </c>
      <c r="G124">
        <v>1</v>
      </c>
      <c r="H124" s="6">
        <f>AVERAGE(F124:F128)/B$13</f>
        <v>141.37173686928952</v>
      </c>
      <c r="I124" s="6">
        <f>STDEV(F124:F128)/B$13</f>
        <v>0.66319826967242002</v>
      </c>
      <c r="J124" s="6">
        <f>I124/H124*100</f>
        <v>0.46911658890178631</v>
      </c>
      <c r="O124" s="6"/>
      <c r="P124" s="6"/>
      <c r="Q124" s="6"/>
      <c r="R124" s="6"/>
      <c r="S124" s="6"/>
      <c r="T124" s="6"/>
      <c r="U124" s="6"/>
    </row>
    <row r="125" spans="1:21" x14ac:dyDescent="0.2">
      <c r="A125" t="s">
        <v>61</v>
      </c>
      <c r="B125">
        <v>16</v>
      </c>
      <c r="C125">
        <v>16</v>
      </c>
      <c r="D125">
        <v>2</v>
      </c>
      <c r="E125">
        <v>14.16</v>
      </c>
      <c r="F125">
        <v>14.16</v>
      </c>
      <c r="G125">
        <v>0</v>
      </c>
      <c r="H125" s="6"/>
      <c r="I125" s="6"/>
      <c r="J125" s="6"/>
      <c r="O125" s="6"/>
      <c r="P125" s="6"/>
      <c r="Q125" s="6"/>
      <c r="R125" s="6"/>
      <c r="S125" s="6"/>
      <c r="T125" s="6"/>
      <c r="U125" s="6"/>
    </row>
    <row r="126" spans="1:21" x14ac:dyDescent="0.2">
      <c r="A126" t="s">
        <v>61</v>
      </c>
      <c r="B126">
        <v>16</v>
      </c>
      <c r="C126">
        <v>16</v>
      </c>
      <c r="D126">
        <v>3</v>
      </c>
      <c r="E126">
        <v>14.27</v>
      </c>
      <c r="F126">
        <v>14.27</v>
      </c>
      <c r="G126">
        <v>0</v>
      </c>
      <c r="H126" s="6"/>
      <c r="I126" s="6"/>
      <c r="J126" s="6"/>
      <c r="O126" s="6"/>
      <c r="P126" s="6"/>
      <c r="Q126" s="6"/>
      <c r="R126" s="6"/>
      <c r="S126" s="6"/>
      <c r="T126" s="6"/>
      <c r="U126" s="6"/>
    </row>
    <row r="127" spans="1:21" x14ac:dyDescent="0.2">
      <c r="A127" t="s">
        <v>61</v>
      </c>
      <c r="B127">
        <v>16</v>
      </c>
      <c r="C127">
        <v>16</v>
      </c>
      <c r="D127">
        <v>4</v>
      </c>
      <c r="E127">
        <v>14.15</v>
      </c>
      <c r="F127">
        <v>14.15</v>
      </c>
      <c r="G127">
        <v>0</v>
      </c>
      <c r="H127" s="6"/>
      <c r="I127" s="6"/>
      <c r="J127" s="6"/>
      <c r="O127" s="6"/>
      <c r="P127" s="6"/>
      <c r="Q127" s="6"/>
      <c r="R127" s="6"/>
      <c r="S127" s="6"/>
      <c r="T127" s="6"/>
      <c r="U127" s="6"/>
    </row>
    <row r="128" spans="1:21" x14ac:dyDescent="0.2">
      <c r="H128" s="6"/>
      <c r="I128" s="6"/>
      <c r="J128" s="6"/>
      <c r="O128" s="6"/>
      <c r="P128" s="6"/>
      <c r="Q128" s="6"/>
      <c r="R128" s="6"/>
      <c r="S128" s="6"/>
      <c r="T128" s="6"/>
      <c r="U128" s="6"/>
    </row>
    <row r="129" spans="1:21" x14ac:dyDescent="0.2">
      <c r="H129" s="6"/>
      <c r="I129" s="6"/>
      <c r="J129" s="6"/>
      <c r="O129" s="6"/>
      <c r="P129" s="6"/>
      <c r="Q129" s="6"/>
      <c r="R129" s="6"/>
      <c r="S129" s="6"/>
      <c r="T129" s="6"/>
      <c r="U129" s="6"/>
    </row>
    <row r="130" spans="1:21" x14ac:dyDescent="0.2">
      <c r="A130" t="s">
        <v>62</v>
      </c>
      <c r="B130">
        <v>17</v>
      </c>
      <c r="C130">
        <v>17</v>
      </c>
      <c r="D130">
        <v>1</v>
      </c>
      <c r="E130">
        <v>14.49</v>
      </c>
      <c r="F130">
        <v>14.49</v>
      </c>
      <c r="G130">
        <v>0</v>
      </c>
      <c r="H130" s="6">
        <f>AVERAGE(F130:F134)/B$13</f>
        <v>142.93220460833524</v>
      </c>
      <c r="I130" s="6">
        <f>STDEV(F130:F134)/B$13</f>
        <v>1.9995428450829229</v>
      </c>
      <c r="J130" s="6">
        <f>I130/H130*100</f>
        <v>1.3989449407585206</v>
      </c>
      <c r="O130" s="6"/>
      <c r="P130" s="6"/>
      <c r="Q130" s="6"/>
      <c r="R130" s="6"/>
      <c r="S130" s="6"/>
      <c r="T130" s="6"/>
      <c r="U130" s="6"/>
    </row>
    <row r="131" spans="1:21" x14ac:dyDescent="0.2">
      <c r="A131" t="s">
        <v>62</v>
      </c>
      <c r="B131">
        <v>17</v>
      </c>
      <c r="C131">
        <v>17</v>
      </c>
      <c r="D131">
        <v>2</v>
      </c>
      <c r="E131">
        <v>14.12</v>
      </c>
      <c r="F131">
        <v>14.12</v>
      </c>
      <c r="G131">
        <v>0</v>
      </c>
      <c r="H131" s="6"/>
      <c r="I131" s="6"/>
      <c r="J131" s="6"/>
      <c r="O131" s="6"/>
      <c r="P131" s="6"/>
      <c r="Q131" s="6"/>
      <c r="R131" s="6"/>
      <c r="S131" s="6"/>
      <c r="T131" s="6"/>
      <c r="U131" s="6"/>
    </row>
    <row r="132" spans="1:21" x14ac:dyDescent="0.2">
      <c r="A132" t="s">
        <v>62</v>
      </c>
      <c r="B132">
        <v>17</v>
      </c>
      <c r="C132">
        <v>17</v>
      </c>
      <c r="D132">
        <v>3</v>
      </c>
      <c r="E132">
        <v>14.44</v>
      </c>
      <c r="F132">
        <v>14.44</v>
      </c>
      <c r="G132">
        <v>0</v>
      </c>
      <c r="H132" s="6"/>
      <c r="I132" s="6"/>
      <c r="J132" s="6"/>
      <c r="O132" s="6"/>
      <c r="P132" s="6"/>
      <c r="Q132" s="6"/>
      <c r="R132" s="6"/>
      <c r="S132" s="6"/>
      <c r="T132" s="6"/>
      <c r="U132" s="6"/>
    </row>
    <row r="133" spans="1:21" x14ac:dyDescent="0.2">
      <c r="H133" s="6"/>
      <c r="I133" s="6"/>
      <c r="J133" s="6"/>
      <c r="O133" s="6"/>
      <c r="P133" s="6"/>
      <c r="Q133" s="6"/>
      <c r="R133" s="6"/>
      <c r="S133" s="6"/>
      <c r="T133" s="6"/>
      <c r="U133" s="6"/>
    </row>
    <row r="134" spans="1:21" x14ac:dyDescent="0.2">
      <c r="H134" s="6"/>
      <c r="I134" s="6"/>
      <c r="J134" s="6"/>
      <c r="O134" s="6"/>
      <c r="P134" s="6"/>
      <c r="Q134" s="6"/>
      <c r="R134" s="6"/>
      <c r="S134" s="6"/>
      <c r="T134" s="6"/>
      <c r="U134" s="6"/>
    </row>
    <row r="135" spans="1:21" x14ac:dyDescent="0.2">
      <c r="A135" t="s">
        <v>76</v>
      </c>
      <c r="B135" t="s">
        <v>31</v>
      </c>
      <c r="C135">
        <v>0</v>
      </c>
      <c r="D135">
        <v>1</v>
      </c>
      <c r="E135">
        <v>0.11219999999999999</v>
      </c>
      <c r="F135">
        <v>0.11219999999999999</v>
      </c>
      <c r="G135">
        <v>0</v>
      </c>
      <c r="H135" s="6">
        <f>AVERAGE(F135:F139)/B$13</f>
        <v>0.37252017089559142</v>
      </c>
      <c r="I135" s="6">
        <f>STDEV(F135:F139)/B$13</f>
        <v>0.64522386283540534</v>
      </c>
      <c r="J135" s="6">
        <f>I135/H135*100</f>
        <v>173.20508075688775</v>
      </c>
      <c r="O135" s="6"/>
      <c r="P135" s="6"/>
      <c r="Q135" s="6"/>
      <c r="R135" s="6"/>
      <c r="S135" s="6"/>
      <c r="T135" s="6"/>
      <c r="U135" s="6"/>
    </row>
    <row r="136" spans="1:21" x14ac:dyDescent="0.2">
      <c r="A136" t="s">
        <v>76</v>
      </c>
      <c r="B136" t="s">
        <v>31</v>
      </c>
      <c r="C136">
        <v>0</v>
      </c>
      <c r="D136">
        <v>2</v>
      </c>
      <c r="E136">
        <v>0</v>
      </c>
      <c r="F136">
        <v>0</v>
      </c>
      <c r="G136">
        <v>0</v>
      </c>
      <c r="H136" s="6"/>
      <c r="I136" s="6"/>
      <c r="J136" s="6"/>
      <c r="O136" s="6"/>
      <c r="P136" s="6"/>
      <c r="Q136" s="6"/>
      <c r="R136" s="6"/>
      <c r="S136" s="6"/>
      <c r="T136" s="6"/>
      <c r="U136" s="6"/>
    </row>
    <row r="137" spans="1:21" x14ac:dyDescent="0.2">
      <c r="A137" t="s">
        <v>76</v>
      </c>
      <c r="B137" t="s">
        <v>31</v>
      </c>
      <c r="C137">
        <v>0</v>
      </c>
      <c r="D137">
        <v>3</v>
      </c>
      <c r="E137">
        <v>0</v>
      </c>
      <c r="F137">
        <v>0</v>
      </c>
      <c r="G137">
        <v>0</v>
      </c>
      <c r="H137" s="6"/>
      <c r="I137" s="6"/>
      <c r="J137" s="6"/>
      <c r="O137" s="6"/>
      <c r="P137" s="6"/>
      <c r="Q137" s="6"/>
      <c r="R137" s="6"/>
      <c r="S137" s="6"/>
      <c r="T137" s="6"/>
      <c r="U137" s="6"/>
    </row>
    <row r="138" spans="1:21" x14ac:dyDescent="0.2">
      <c r="H138" s="6"/>
      <c r="I138" s="6"/>
      <c r="J138" s="6"/>
      <c r="O138" s="6"/>
      <c r="P138" s="6"/>
      <c r="Q138" s="6"/>
      <c r="R138" s="6"/>
      <c r="S138" s="6"/>
      <c r="T138" s="6"/>
      <c r="U138" s="6"/>
    </row>
    <row r="139" spans="1:21" x14ac:dyDescent="0.2">
      <c r="H139" s="6"/>
      <c r="I139" s="6"/>
      <c r="J139" s="6"/>
      <c r="O139" s="6"/>
      <c r="P139" s="6"/>
      <c r="Q139" s="6"/>
      <c r="R139" s="6"/>
      <c r="S139" s="6"/>
      <c r="T139" s="6"/>
      <c r="U139" s="6"/>
    </row>
    <row r="140" spans="1:21" x14ac:dyDescent="0.2">
      <c r="A140" t="s">
        <v>76</v>
      </c>
      <c r="B140" t="s">
        <v>31</v>
      </c>
      <c r="C140">
        <v>0</v>
      </c>
      <c r="D140">
        <v>1</v>
      </c>
      <c r="E140">
        <v>0</v>
      </c>
      <c r="F140">
        <v>0</v>
      </c>
      <c r="G140">
        <v>0</v>
      </c>
      <c r="H140" s="6">
        <f>AVERAGE(F140:F144)/B$13</f>
        <v>0</v>
      </c>
      <c r="I140" s="6">
        <f>STDEV(F140:F144)/B$13</f>
        <v>0</v>
      </c>
      <c r="J140" s="6" t="e">
        <f>I140/H140*100</f>
        <v>#DIV/0!</v>
      </c>
      <c r="O140" s="6"/>
      <c r="P140" s="6"/>
      <c r="Q140" s="6"/>
      <c r="R140" s="6"/>
      <c r="S140" s="6"/>
      <c r="T140" s="6"/>
      <c r="U140" s="6"/>
    </row>
    <row r="141" spans="1:21" x14ac:dyDescent="0.2">
      <c r="A141" t="s">
        <v>76</v>
      </c>
      <c r="B141" t="s">
        <v>31</v>
      </c>
      <c r="C141">
        <v>0</v>
      </c>
      <c r="D141">
        <v>2</v>
      </c>
      <c r="E141">
        <v>0</v>
      </c>
      <c r="F141">
        <v>0</v>
      </c>
      <c r="G141">
        <v>0</v>
      </c>
      <c r="H141" s="6"/>
      <c r="I141" s="6"/>
      <c r="J141" s="6"/>
      <c r="O141" s="6"/>
      <c r="P141" s="6"/>
      <c r="Q141" s="6"/>
      <c r="R141" s="6"/>
      <c r="S141" s="6"/>
      <c r="T141" s="6"/>
      <c r="U141" s="6"/>
    </row>
    <row r="142" spans="1:21" x14ac:dyDescent="0.2">
      <c r="A142" t="s">
        <v>76</v>
      </c>
      <c r="B142" t="s">
        <v>31</v>
      </c>
      <c r="C142">
        <v>0</v>
      </c>
      <c r="D142">
        <v>3</v>
      </c>
      <c r="E142">
        <v>0</v>
      </c>
      <c r="F142">
        <v>0</v>
      </c>
      <c r="G142">
        <v>0</v>
      </c>
      <c r="H142" s="6"/>
      <c r="I142" s="6"/>
      <c r="J142" s="6"/>
      <c r="O142" s="6"/>
      <c r="P142" s="6"/>
      <c r="Q142" s="6"/>
      <c r="R142" s="6"/>
      <c r="S142" s="6"/>
      <c r="T142" s="6"/>
      <c r="U142" s="6"/>
    </row>
    <row r="143" spans="1:21" x14ac:dyDescent="0.2">
      <c r="H143" s="6"/>
      <c r="I143" s="6"/>
      <c r="J143" s="6"/>
      <c r="O143" s="6"/>
      <c r="P143" s="6"/>
      <c r="Q143" s="6"/>
      <c r="R143" s="6"/>
      <c r="S143" s="6"/>
      <c r="T143" s="6"/>
      <c r="U143" s="6"/>
    </row>
    <row r="144" spans="1:21" x14ac:dyDescent="0.2">
      <c r="H144" s="6"/>
      <c r="I144" s="6"/>
      <c r="J144" s="6"/>
      <c r="O144" s="6"/>
      <c r="P144" s="6"/>
      <c r="Q144" s="6"/>
      <c r="R144" s="6"/>
      <c r="S144" s="6"/>
      <c r="T144" s="6"/>
      <c r="U144" s="6"/>
    </row>
    <row r="145" spans="1:21" x14ac:dyDescent="0.2">
      <c r="A145" t="s">
        <v>64</v>
      </c>
      <c r="B145" t="s">
        <v>93</v>
      </c>
      <c r="C145">
        <v>66</v>
      </c>
      <c r="D145">
        <v>1</v>
      </c>
      <c r="E145">
        <v>7.4980000000000002</v>
      </c>
      <c r="F145">
        <v>7.4980000000000002</v>
      </c>
      <c r="G145">
        <v>0</v>
      </c>
      <c r="H145" s="6">
        <f>AVERAGE(F145:F149)/B$13</f>
        <v>73.298821861514909</v>
      </c>
      <c r="I145" s="6">
        <f>STDEV(F145:F149)/B$13</f>
        <v>1.2054592451765975</v>
      </c>
      <c r="J145" s="6">
        <f>I145/H145*100</f>
        <v>1.644582019959473</v>
      </c>
      <c r="O145" s="6"/>
      <c r="P145" s="6"/>
      <c r="Q145" s="6"/>
      <c r="R145" s="6"/>
      <c r="S145" s="6"/>
      <c r="T145" s="6"/>
      <c r="U145" s="6"/>
    </row>
    <row r="146" spans="1:21" x14ac:dyDescent="0.2">
      <c r="A146" t="s">
        <v>64</v>
      </c>
      <c r="B146" t="s">
        <v>93</v>
      </c>
      <c r="C146">
        <v>66</v>
      </c>
      <c r="D146">
        <v>2</v>
      </c>
      <c r="E146">
        <v>7.2770000000000001</v>
      </c>
      <c r="F146">
        <v>7.2770000000000001</v>
      </c>
      <c r="G146">
        <v>0</v>
      </c>
      <c r="H146" s="6"/>
      <c r="I146" s="6"/>
      <c r="J146" s="6"/>
      <c r="O146" s="6"/>
      <c r="P146" s="6"/>
      <c r="Q146" s="6"/>
      <c r="R146" s="6"/>
      <c r="S146" s="6"/>
      <c r="T146" s="6"/>
      <c r="U146" s="6"/>
    </row>
    <row r="147" spans="1:21" x14ac:dyDescent="0.2">
      <c r="A147" t="s">
        <v>64</v>
      </c>
      <c r="B147" t="s">
        <v>93</v>
      </c>
      <c r="C147">
        <v>66</v>
      </c>
      <c r="D147">
        <v>3</v>
      </c>
      <c r="E147">
        <v>7.3019999999999996</v>
      </c>
      <c r="F147">
        <v>7.3019999999999996</v>
      </c>
      <c r="G147">
        <v>0</v>
      </c>
      <c r="H147" s="6"/>
      <c r="I147" s="6"/>
      <c r="J147" s="6"/>
      <c r="O147" s="6"/>
      <c r="P147" s="6"/>
      <c r="Q147" s="6"/>
      <c r="R147" s="6"/>
      <c r="S147" s="6"/>
      <c r="T147" s="6"/>
      <c r="U147" s="6"/>
    </row>
    <row r="148" spans="1:21" x14ac:dyDescent="0.2">
      <c r="H148" s="6"/>
      <c r="I148" s="6"/>
      <c r="J148" s="6"/>
      <c r="O148" s="6"/>
      <c r="P148" s="6"/>
      <c r="Q148" s="6"/>
      <c r="R148" s="6"/>
      <c r="S148" s="6"/>
      <c r="T148" s="6"/>
      <c r="U148" s="6"/>
    </row>
    <row r="149" spans="1:21" x14ac:dyDescent="0.2">
      <c r="H149" s="6"/>
      <c r="I149" s="6"/>
      <c r="J149" s="6"/>
      <c r="O149" s="6"/>
      <c r="P149" s="6"/>
      <c r="Q149" s="6"/>
      <c r="R149" s="6"/>
      <c r="S149" s="6"/>
      <c r="T149" s="6"/>
      <c r="U149" s="6"/>
    </row>
    <row r="150" spans="1:21" x14ac:dyDescent="0.2">
      <c r="A150" t="s">
        <v>65</v>
      </c>
      <c r="B150" t="s">
        <v>95</v>
      </c>
      <c r="C150">
        <v>67</v>
      </c>
      <c r="D150">
        <v>1</v>
      </c>
      <c r="E150">
        <v>5.452</v>
      </c>
      <c r="F150">
        <v>5.452</v>
      </c>
      <c r="G150">
        <v>0</v>
      </c>
      <c r="H150" s="6">
        <f>AVERAGE(F150:F154)/B$13</f>
        <v>54.805619081760504</v>
      </c>
      <c r="I150" s="6">
        <f>STDEV(F150:F154)/B$13</f>
        <v>0.60638776368564873</v>
      </c>
      <c r="J150" s="6">
        <f>I150/H150*100</f>
        <v>1.1064335625531809</v>
      </c>
      <c r="O150" s="6"/>
      <c r="P150" s="6"/>
      <c r="Q150" s="6"/>
      <c r="R150" s="6"/>
      <c r="S150" s="6"/>
      <c r="T150" s="6"/>
      <c r="U150" s="6"/>
    </row>
    <row r="151" spans="1:21" x14ac:dyDescent="0.2">
      <c r="A151" t="s">
        <v>65</v>
      </c>
      <c r="B151" t="s">
        <v>95</v>
      </c>
      <c r="C151">
        <v>67</v>
      </c>
      <c r="D151">
        <v>2</v>
      </c>
      <c r="E151">
        <v>5.4850000000000003</v>
      </c>
      <c r="F151">
        <v>5.4850000000000003</v>
      </c>
      <c r="G151">
        <v>0</v>
      </c>
      <c r="H151" s="6"/>
      <c r="I151" s="6"/>
      <c r="J151" s="6"/>
      <c r="O151" s="6"/>
      <c r="P151" s="6"/>
      <c r="Q151" s="6"/>
      <c r="R151" s="6"/>
      <c r="S151" s="6"/>
      <c r="T151" s="6"/>
      <c r="U151" s="6"/>
    </row>
    <row r="152" spans="1:21" x14ac:dyDescent="0.2">
      <c r="A152" t="s">
        <v>65</v>
      </c>
      <c r="B152" t="s">
        <v>95</v>
      </c>
      <c r="C152">
        <v>67</v>
      </c>
      <c r="D152">
        <v>3</v>
      </c>
      <c r="E152">
        <v>5.57</v>
      </c>
      <c r="F152">
        <v>5.57</v>
      </c>
      <c r="G152">
        <v>0</v>
      </c>
      <c r="H152" s="6"/>
      <c r="I152" s="6"/>
      <c r="J152" s="6"/>
      <c r="O152" s="6"/>
      <c r="P152" s="6"/>
      <c r="Q152" s="6"/>
      <c r="R152" s="6"/>
      <c r="S152" s="6"/>
      <c r="T152" s="6"/>
      <c r="U152" s="6"/>
    </row>
    <row r="153" spans="1:21" x14ac:dyDescent="0.2">
      <c r="H153" s="6"/>
      <c r="I153" s="6"/>
      <c r="J153" s="6"/>
      <c r="O153" s="6"/>
      <c r="P153" s="6"/>
      <c r="Q153" s="6"/>
      <c r="R153" s="6"/>
      <c r="S153" s="6"/>
      <c r="T153" s="6"/>
      <c r="U153" s="6"/>
    </row>
    <row r="154" spans="1:21" x14ac:dyDescent="0.2">
      <c r="H154" s="6"/>
      <c r="I154" s="6"/>
      <c r="J154" s="6"/>
      <c r="O154" s="6"/>
      <c r="P154" s="6"/>
      <c r="Q154" s="6"/>
      <c r="R154" s="6"/>
      <c r="S154" s="6"/>
      <c r="T154" s="6"/>
      <c r="U154" s="6"/>
    </row>
    <row r="155" spans="1:21" x14ac:dyDescent="0.2">
      <c r="A155" t="s">
        <v>66</v>
      </c>
      <c r="B155" t="s">
        <v>95</v>
      </c>
      <c r="C155">
        <v>68</v>
      </c>
      <c r="D155">
        <v>1</v>
      </c>
      <c r="E155">
        <v>3.488</v>
      </c>
      <c r="G155">
        <v>1</v>
      </c>
      <c r="H155" s="6">
        <f>AVERAGE(F155:F159)/B$13</f>
        <v>36.096606933840199</v>
      </c>
      <c r="I155" s="6">
        <f>STDEV(F155:F159)/B$13</f>
        <v>0.49130280739718563</v>
      </c>
      <c r="J155" s="6">
        <f>I155/H155*100</f>
        <v>1.3610775336797494</v>
      </c>
      <c r="O155" s="6"/>
      <c r="P155" s="6"/>
      <c r="Q155" s="6"/>
      <c r="R155" s="6"/>
      <c r="S155" s="6"/>
      <c r="T155" s="6"/>
      <c r="U155" s="6"/>
    </row>
    <row r="156" spans="1:21" x14ac:dyDescent="0.2">
      <c r="A156" t="s">
        <v>66</v>
      </c>
      <c r="B156" t="s">
        <v>95</v>
      </c>
      <c r="C156">
        <v>68</v>
      </c>
      <c r="D156">
        <v>2</v>
      </c>
      <c r="E156">
        <v>3.5870000000000002</v>
      </c>
      <c r="F156">
        <v>3.5870000000000002</v>
      </c>
      <c r="G156">
        <v>0</v>
      </c>
      <c r="H156" s="6"/>
      <c r="I156" s="6"/>
      <c r="J156" s="6"/>
      <c r="O156" s="6"/>
      <c r="P156" s="6"/>
      <c r="Q156" s="6"/>
      <c r="R156" s="6"/>
      <c r="S156" s="6"/>
      <c r="T156" s="6"/>
      <c r="U156" s="6"/>
    </row>
    <row r="157" spans="1:21" x14ac:dyDescent="0.2">
      <c r="A157" t="s">
        <v>66</v>
      </c>
      <c r="B157" t="s">
        <v>95</v>
      </c>
      <c r="C157">
        <v>68</v>
      </c>
      <c r="D157">
        <v>3</v>
      </c>
      <c r="E157">
        <v>3.68</v>
      </c>
      <c r="F157">
        <v>3.68</v>
      </c>
      <c r="G157">
        <v>0</v>
      </c>
      <c r="H157" s="6"/>
      <c r="I157" s="6"/>
      <c r="J157" s="6"/>
      <c r="O157" s="6"/>
      <c r="P157" s="6"/>
      <c r="Q157" s="6"/>
      <c r="R157" s="6"/>
      <c r="S157" s="6"/>
      <c r="T157" s="6"/>
      <c r="U157" s="6"/>
    </row>
    <row r="158" spans="1:21" x14ac:dyDescent="0.2">
      <c r="A158" t="s">
        <v>66</v>
      </c>
      <c r="B158" t="s">
        <v>95</v>
      </c>
      <c r="C158">
        <v>68</v>
      </c>
      <c r="D158">
        <v>4</v>
      </c>
      <c r="E158">
        <v>3.605</v>
      </c>
      <c r="F158">
        <v>3.605</v>
      </c>
      <c r="G158">
        <v>0</v>
      </c>
      <c r="H158" s="6"/>
      <c r="I158" s="6"/>
      <c r="J158" s="6"/>
      <c r="O158" s="6"/>
      <c r="P158" s="6"/>
      <c r="Q158" s="6"/>
      <c r="R158" s="6"/>
      <c r="S158" s="6"/>
      <c r="T158" s="6"/>
      <c r="U158" s="6"/>
    </row>
    <row r="159" spans="1:21" x14ac:dyDescent="0.2">
      <c r="H159" s="6"/>
      <c r="I159" s="6"/>
      <c r="J159" s="6"/>
      <c r="O159" s="6"/>
      <c r="P159" s="6"/>
      <c r="Q159" s="6"/>
      <c r="R159" s="6"/>
      <c r="S159" s="6"/>
      <c r="T159" s="6"/>
      <c r="U159" s="6"/>
    </row>
    <row r="160" spans="1:21" x14ac:dyDescent="0.2">
      <c r="H160" s="6"/>
      <c r="I160" s="6"/>
      <c r="J160" s="6"/>
      <c r="O160" s="6"/>
      <c r="P160" s="6"/>
      <c r="Q160" s="6"/>
      <c r="R160" s="6"/>
      <c r="S160" s="6"/>
      <c r="T160" s="6"/>
      <c r="U160" s="6"/>
    </row>
    <row r="161" spans="1:21" x14ac:dyDescent="0.2">
      <c r="A161" t="s">
        <v>67</v>
      </c>
      <c r="B161">
        <v>18</v>
      </c>
      <c r="C161">
        <v>18</v>
      </c>
      <c r="D161">
        <v>1</v>
      </c>
      <c r="E161">
        <v>14.63</v>
      </c>
      <c r="F161">
        <v>14.63</v>
      </c>
      <c r="G161">
        <v>0</v>
      </c>
      <c r="H161" s="6">
        <f>AVERAGE(F161:F165)/B$13</f>
        <v>145.85393143888891</v>
      </c>
      <c r="I161" s="6">
        <f>STDEV(F161:F165)/B$13</f>
        <v>1.8959738190637316</v>
      </c>
      <c r="J161" s="6">
        <f>I161/H161*100</f>
        <v>1.2999127280008373</v>
      </c>
      <c r="O161" s="6"/>
      <c r="P161" s="6"/>
      <c r="Q161" s="6"/>
      <c r="R161" s="6"/>
      <c r="S161" s="6"/>
      <c r="T161" s="6"/>
      <c r="U161" s="6"/>
    </row>
    <row r="162" spans="1:21" x14ac:dyDescent="0.2">
      <c r="A162" t="s">
        <v>67</v>
      </c>
      <c r="B162">
        <v>18</v>
      </c>
      <c r="C162">
        <v>18</v>
      </c>
      <c r="D162">
        <v>2</v>
      </c>
      <c r="E162">
        <v>14.46</v>
      </c>
      <c r="F162">
        <v>14.46</v>
      </c>
      <c r="G162">
        <v>0</v>
      </c>
      <c r="H162" s="6"/>
      <c r="I162" s="6"/>
      <c r="J162" s="6"/>
      <c r="O162" s="6"/>
      <c r="P162" s="6"/>
      <c r="Q162" s="6"/>
      <c r="R162" s="6"/>
      <c r="S162" s="6"/>
      <c r="T162" s="6"/>
      <c r="U162" s="6"/>
    </row>
    <row r="163" spans="1:21" x14ac:dyDescent="0.2">
      <c r="A163" t="s">
        <v>67</v>
      </c>
      <c r="B163">
        <v>18</v>
      </c>
      <c r="C163">
        <v>18</v>
      </c>
      <c r="D163">
        <v>3</v>
      </c>
      <c r="E163">
        <v>14.84</v>
      </c>
      <c r="F163">
        <v>14.84</v>
      </c>
      <c r="G163">
        <v>0</v>
      </c>
      <c r="H163" s="6"/>
      <c r="I163" s="6"/>
      <c r="J163" s="6"/>
      <c r="O163" s="6"/>
      <c r="P163" s="6"/>
      <c r="Q163" s="6"/>
      <c r="R163" s="6"/>
      <c r="S163" s="6"/>
      <c r="T163" s="6"/>
      <c r="U163" s="6"/>
    </row>
    <row r="164" spans="1:21" x14ac:dyDescent="0.2">
      <c r="H164" s="6"/>
      <c r="I164" s="6"/>
      <c r="J164" s="6"/>
      <c r="O164" s="6"/>
      <c r="P164" s="6"/>
      <c r="Q164" s="6"/>
      <c r="R164" s="6"/>
      <c r="S164" s="6"/>
      <c r="T164" s="6"/>
      <c r="U164" s="6"/>
    </row>
    <row r="165" spans="1:21" x14ac:dyDescent="0.2">
      <c r="H165" s="6"/>
      <c r="I165" s="6"/>
      <c r="J165" s="6"/>
      <c r="O165" s="6"/>
      <c r="P165" s="6"/>
      <c r="Q165" s="6"/>
      <c r="R165" s="6"/>
      <c r="S165" s="6"/>
      <c r="T165" s="6"/>
      <c r="U165" s="6"/>
    </row>
    <row r="166" spans="1:21" x14ac:dyDescent="0.2">
      <c r="A166" t="s">
        <v>68</v>
      </c>
      <c r="B166">
        <v>19</v>
      </c>
      <c r="C166">
        <v>19</v>
      </c>
      <c r="D166">
        <v>1</v>
      </c>
      <c r="E166">
        <v>15.25</v>
      </c>
      <c r="G166">
        <v>0</v>
      </c>
      <c r="H166" s="6">
        <f>AVERAGE(F166:F170)/B$13</f>
        <v>148.11162944431672</v>
      </c>
      <c r="I166" s="6">
        <f>STDEV(F166:F170)/B$13</f>
        <v>1.4086178554494422</v>
      </c>
      <c r="J166" s="6">
        <f>I166/H166*100</f>
        <v>0.95105148780975279</v>
      </c>
      <c r="O166" s="6"/>
      <c r="P166" s="6"/>
      <c r="Q166" s="6"/>
      <c r="R166" s="6"/>
      <c r="S166" s="6"/>
      <c r="T166" s="6"/>
      <c r="U166" s="6"/>
    </row>
    <row r="167" spans="1:21" x14ac:dyDescent="0.2">
      <c r="A167" t="s">
        <v>68</v>
      </c>
      <c r="B167">
        <v>19</v>
      </c>
      <c r="C167">
        <v>19</v>
      </c>
      <c r="D167">
        <v>2</v>
      </c>
      <c r="E167">
        <v>14.77</v>
      </c>
      <c r="F167">
        <v>14.77</v>
      </c>
      <c r="G167">
        <v>0</v>
      </c>
      <c r="H167" s="6"/>
      <c r="I167" s="6"/>
      <c r="J167" s="6"/>
      <c r="O167" s="6"/>
      <c r="P167" s="6"/>
      <c r="Q167" s="6"/>
      <c r="R167" s="6"/>
      <c r="S167" s="6"/>
      <c r="T167" s="6"/>
      <c r="U167" s="6"/>
    </row>
    <row r="168" spans="1:21" x14ac:dyDescent="0.2">
      <c r="A168" t="s">
        <v>68</v>
      </c>
      <c r="B168">
        <v>19</v>
      </c>
      <c r="C168">
        <v>19</v>
      </c>
      <c r="D168">
        <v>3</v>
      </c>
      <c r="E168">
        <v>14.97</v>
      </c>
      <c r="F168">
        <v>14.97</v>
      </c>
      <c r="G168">
        <v>0</v>
      </c>
      <c r="H168" s="6"/>
      <c r="I168" s="6"/>
      <c r="J168" s="6"/>
      <c r="O168" s="6"/>
      <c r="P168" s="6"/>
      <c r="Q168" s="6"/>
      <c r="R168" s="6"/>
      <c r="S168" s="6"/>
      <c r="T168" s="6"/>
      <c r="U168" s="6"/>
    </row>
    <row r="169" spans="1:21" x14ac:dyDescent="0.2">
      <c r="H169" s="6"/>
      <c r="I169" s="6"/>
      <c r="J169" s="6"/>
      <c r="O169" s="6"/>
      <c r="P169" s="6"/>
      <c r="Q169" s="6"/>
      <c r="R169" s="6"/>
      <c r="S169" s="6"/>
      <c r="T169" s="6"/>
      <c r="U169" s="6"/>
    </row>
    <row r="170" spans="1:21" x14ac:dyDescent="0.2">
      <c r="H170" s="6"/>
      <c r="I170" s="6"/>
      <c r="J170" s="6"/>
      <c r="O170" s="6"/>
      <c r="P170" s="6"/>
      <c r="Q170" s="6"/>
      <c r="R170" s="6"/>
      <c r="S170" s="6"/>
      <c r="T170" s="6"/>
      <c r="U170" s="6"/>
    </row>
    <row r="171" spans="1:21" x14ac:dyDescent="0.2">
      <c r="A171" t="s">
        <v>69</v>
      </c>
      <c r="B171">
        <v>20</v>
      </c>
      <c r="C171">
        <v>20</v>
      </c>
      <c r="D171">
        <v>1</v>
      </c>
      <c r="E171">
        <v>15.2</v>
      </c>
      <c r="G171">
        <v>1</v>
      </c>
      <c r="H171" s="6">
        <f>AVERAGE(F171:F175)/B$13</f>
        <v>147.01598188285911</v>
      </c>
      <c r="I171" s="6">
        <f>STDEV(F171:F175)/B$13</f>
        <v>1.3176413509960101</v>
      </c>
      <c r="J171" s="6">
        <f>I171/H171*100</f>
        <v>0.89625721919532109</v>
      </c>
      <c r="O171" s="6"/>
      <c r="P171" s="6"/>
      <c r="Q171" s="6"/>
      <c r="R171" s="6"/>
      <c r="S171" s="6"/>
      <c r="T171" s="6"/>
      <c r="U171" s="6"/>
    </row>
    <row r="172" spans="1:21" x14ac:dyDescent="0.2">
      <c r="A172" t="s">
        <v>69</v>
      </c>
      <c r="B172">
        <v>20</v>
      </c>
      <c r="C172">
        <v>20</v>
      </c>
      <c r="D172">
        <v>2</v>
      </c>
      <c r="E172">
        <v>14.66</v>
      </c>
      <c r="F172">
        <v>14.66</v>
      </c>
      <c r="G172">
        <v>0</v>
      </c>
      <c r="H172" s="6"/>
      <c r="I172" s="6"/>
      <c r="J172" s="6"/>
      <c r="O172" s="6"/>
      <c r="P172" s="6"/>
      <c r="Q172" s="6"/>
      <c r="R172" s="6"/>
      <c r="S172" s="6"/>
      <c r="T172" s="6"/>
      <c r="U172" s="6"/>
    </row>
    <row r="173" spans="1:21" x14ac:dyDescent="0.2">
      <c r="A173" t="s">
        <v>69</v>
      </c>
      <c r="B173">
        <v>20</v>
      </c>
      <c r="C173">
        <v>20</v>
      </c>
      <c r="D173">
        <v>3</v>
      </c>
      <c r="E173">
        <v>14.91</v>
      </c>
      <c r="F173">
        <v>14.91</v>
      </c>
      <c r="G173">
        <v>0</v>
      </c>
      <c r="H173" s="6"/>
      <c r="I173" s="6"/>
      <c r="J173" s="6"/>
      <c r="O173" s="6"/>
      <c r="P173" s="6"/>
      <c r="Q173" s="6"/>
      <c r="R173" s="6"/>
      <c r="S173" s="6"/>
      <c r="T173" s="6"/>
      <c r="U173" s="6"/>
    </row>
    <row r="174" spans="1:21" x14ac:dyDescent="0.2">
      <c r="A174" t="s">
        <v>69</v>
      </c>
      <c r="B174">
        <v>20</v>
      </c>
      <c r="C174">
        <v>20</v>
      </c>
      <c r="D174">
        <v>4</v>
      </c>
      <c r="E174">
        <v>14.71</v>
      </c>
      <c r="F174">
        <v>14.71</v>
      </c>
      <c r="G174">
        <v>0</v>
      </c>
      <c r="H174" s="6"/>
      <c r="I174" s="6"/>
      <c r="J174" s="6"/>
      <c r="O174" s="6"/>
      <c r="P174" s="6"/>
      <c r="Q174" s="6"/>
      <c r="R174" s="6"/>
      <c r="S174" s="6"/>
      <c r="T174" s="6"/>
      <c r="U174" s="6"/>
    </row>
    <row r="175" spans="1:21" x14ac:dyDescent="0.2">
      <c r="H175" s="6"/>
      <c r="I175" s="6"/>
      <c r="J175" s="6"/>
      <c r="O175" s="6"/>
      <c r="P175" s="6"/>
      <c r="Q175" s="6"/>
      <c r="R175" s="6"/>
      <c r="S175" s="6"/>
      <c r="T175" s="6"/>
      <c r="U175" s="6"/>
    </row>
    <row r="176" spans="1:21" x14ac:dyDescent="0.2">
      <c r="H176" s="6"/>
      <c r="I176" s="6"/>
      <c r="J176" s="6"/>
      <c r="O176" s="6"/>
      <c r="P176" s="6"/>
      <c r="Q176" s="6"/>
      <c r="R176" s="6"/>
      <c r="S176" s="6"/>
      <c r="T176" s="6"/>
      <c r="U176" s="6"/>
    </row>
    <row r="177" spans="1:21" x14ac:dyDescent="0.2">
      <c r="A177" t="s">
        <v>70</v>
      </c>
      <c r="B177">
        <v>21</v>
      </c>
      <c r="C177">
        <v>21</v>
      </c>
      <c r="D177">
        <v>1</v>
      </c>
      <c r="E177">
        <v>14.65</v>
      </c>
      <c r="F177">
        <v>14.65</v>
      </c>
      <c r="G177">
        <v>0</v>
      </c>
      <c r="H177" s="6">
        <f>AVERAGE(F177:F181)/B$13</f>
        <v>143.8618449635114</v>
      </c>
      <c r="I177" s="6">
        <f>STDEV(F177:F181)/B$13</f>
        <v>2.3259973394089219</v>
      </c>
      <c r="J177" s="6">
        <f>I177/H177*100</f>
        <v>1.6168271302226658</v>
      </c>
      <c r="O177" s="6"/>
      <c r="P177" s="6"/>
      <c r="Q177" s="6"/>
      <c r="R177" s="6"/>
      <c r="S177" s="6"/>
      <c r="T177" s="6"/>
      <c r="U177" s="6"/>
    </row>
    <row r="178" spans="1:21" x14ac:dyDescent="0.2">
      <c r="A178" t="s">
        <v>70</v>
      </c>
      <c r="B178">
        <v>21</v>
      </c>
      <c r="C178">
        <v>21</v>
      </c>
      <c r="D178">
        <v>2</v>
      </c>
      <c r="E178">
        <v>14.19</v>
      </c>
      <c r="F178">
        <v>14.19</v>
      </c>
      <c r="G178">
        <v>0</v>
      </c>
      <c r="H178" s="6"/>
      <c r="I178" s="6"/>
      <c r="J178" s="6"/>
      <c r="O178" s="6"/>
      <c r="P178" s="6"/>
      <c r="Q178" s="6"/>
      <c r="R178" s="6"/>
      <c r="S178" s="6"/>
      <c r="T178" s="6"/>
      <c r="U178" s="6"/>
    </row>
    <row r="179" spans="1:21" x14ac:dyDescent="0.2">
      <c r="A179" t="s">
        <v>70</v>
      </c>
      <c r="B179">
        <v>21</v>
      </c>
      <c r="C179">
        <v>21</v>
      </c>
      <c r="D179">
        <v>3</v>
      </c>
      <c r="E179">
        <v>14.49</v>
      </c>
      <c r="F179">
        <v>14.49</v>
      </c>
      <c r="G179">
        <v>0</v>
      </c>
      <c r="H179" s="6"/>
      <c r="I179" s="6"/>
      <c r="J179" s="6"/>
      <c r="O179" s="6"/>
      <c r="P179" s="6"/>
      <c r="Q179" s="6"/>
      <c r="R179" s="6"/>
      <c r="S179" s="6"/>
      <c r="T179" s="6"/>
      <c r="U179" s="6"/>
    </row>
    <row r="180" spans="1:21" x14ac:dyDescent="0.2">
      <c r="H180" s="6"/>
      <c r="I180" s="6"/>
      <c r="J180" s="6"/>
      <c r="O180" s="6"/>
      <c r="P180" s="6"/>
      <c r="Q180" s="6"/>
      <c r="R180" s="6"/>
      <c r="S180" s="6"/>
      <c r="T180" s="6"/>
      <c r="U180" s="6"/>
    </row>
    <row r="181" spans="1:21" x14ac:dyDescent="0.2">
      <c r="H181" s="6"/>
      <c r="I181" s="6"/>
      <c r="J181" s="6"/>
      <c r="O181" s="6"/>
      <c r="P181" s="6"/>
      <c r="Q181" s="6"/>
      <c r="R181" s="6"/>
      <c r="S181" s="6"/>
      <c r="T181" s="6"/>
      <c r="U181" s="6"/>
    </row>
    <row r="182" spans="1:21" x14ac:dyDescent="0.2">
      <c r="A182" t="s">
        <v>71</v>
      </c>
      <c r="B182">
        <v>22</v>
      </c>
      <c r="C182">
        <v>22</v>
      </c>
      <c r="D182">
        <v>1</v>
      </c>
      <c r="E182">
        <v>14.73</v>
      </c>
      <c r="F182">
        <v>14.73</v>
      </c>
      <c r="G182">
        <v>0</v>
      </c>
      <c r="H182" s="6">
        <f>AVERAGE(F182:F186)/B$13</f>
        <v>144.55907522989352</v>
      </c>
      <c r="I182" s="6">
        <f>STDEV(F182:F186)/B$13</f>
        <v>1.9475977892892151</v>
      </c>
      <c r="J182" s="6">
        <f>I182/H182*100</f>
        <v>1.3472677424035355</v>
      </c>
      <c r="O182" s="6"/>
      <c r="P182" s="6"/>
      <c r="Q182" s="6"/>
      <c r="R182" s="6"/>
      <c r="S182" s="6"/>
      <c r="T182" s="6"/>
      <c r="U182" s="6"/>
    </row>
    <row r="183" spans="1:21" x14ac:dyDescent="0.2">
      <c r="A183" t="s">
        <v>71</v>
      </c>
      <c r="B183">
        <v>22</v>
      </c>
      <c r="C183">
        <v>22</v>
      </c>
      <c r="D183">
        <v>2</v>
      </c>
      <c r="E183">
        <v>14.35</v>
      </c>
      <c r="F183">
        <v>14.35</v>
      </c>
      <c r="G183">
        <v>0</v>
      </c>
      <c r="H183" s="6"/>
      <c r="I183" s="6"/>
      <c r="J183" s="6"/>
      <c r="O183" s="6"/>
      <c r="P183" s="6"/>
      <c r="Q183" s="6"/>
      <c r="R183" s="6"/>
      <c r="S183" s="6"/>
      <c r="T183" s="6"/>
      <c r="U183" s="6"/>
    </row>
    <row r="184" spans="1:21" x14ac:dyDescent="0.2">
      <c r="A184" t="s">
        <v>71</v>
      </c>
      <c r="B184">
        <v>22</v>
      </c>
      <c r="C184">
        <v>22</v>
      </c>
      <c r="D184">
        <v>3</v>
      </c>
      <c r="E184">
        <v>14.46</v>
      </c>
      <c r="F184">
        <v>14.46</v>
      </c>
      <c r="G184">
        <v>0</v>
      </c>
      <c r="H184" s="6"/>
      <c r="I184" s="6"/>
      <c r="J184" s="6"/>
      <c r="O184" s="6"/>
      <c r="P184" s="6"/>
      <c r="Q184" s="6"/>
      <c r="R184" s="6"/>
      <c r="S184" s="6"/>
      <c r="T184" s="6"/>
      <c r="U184" s="6"/>
    </row>
    <row r="185" spans="1:21" x14ac:dyDescent="0.2">
      <c r="H185" s="6"/>
      <c r="I185" s="6"/>
      <c r="J185" s="6"/>
      <c r="O185" s="6"/>
      <c r="P185" s="6"/>
      <c r="Q185" s="6"/>
      <c r="R185" s="6"/>
      <c r="S185" s="6"/>
      <c r="T185" s="6"/>
      <c r="U185" s="6"/>
    </row>
    <row r="186" spans="1:21" x14ac:dyDescent="0.2">
      <c r="H186" s="6"/>
      <c r="I186" s="6"/>
      <c r="J186" s="6"/>
      <c r="O186" s="6"/>
      <c r="P186" s="6"/>
      <c r="Q186" s="6"/>
      <c r="R186" s="6"/>
      <c r="S186" s="6"/>
      <c r="T186" s="6"/>
      <c r="U186" s="6"/>
    </row>
    <row r="187" spans="1:21" x14ac:dyDescent="0.2">
      <c r="A187" t="s">
        <v>72</v>
      </c>
      <c r="B187">
        <v>23</v>
      </c>
      <c r="C187">
        <v>23</v>
      </c>
      <c r="D187">
        <v>1</v>
      </c>
      <c r="E187">
        <v>14.39</v>
      </c>
      <c r="F187">
        <v>14.39</v>
      </c>
      <c r="G187">
        <v>0</v>
      </c>
      <c r="H187" s="6">
        <f>AVERAGE(F187:F191)/B$13</f>
        <v>142.99860749084783</v>
      </c>
      <c r="I187" s="6">
        <f>STDEV(F187:F191)/B$13</f>
        <v>0.28753291570205641</v>
      </c>
      <c r="J187" s="6">
        <f>I187/H187*100</f>
        <v>0.20107392704537982</v>
      </c>
      <c r="O187" s="6"/>
      <c r="P187" s="6"/>
      <c r="Q187" s="6"/>
      <c r="R187" s="6"/>
      <c r="S187" s="6"/>
      <c r="T187" s="6"/>
      <c r="U187" s="6"/>
    </row>
    <row r="188" spans="1:21" x14ac:dyDescent="0.2">
      <c r="A188" t="s">
        <v>72</v>
      </c>
      <c r="B188">
        <v>23</v>
      </c>
      <c r="C188">
        <v>23</v>
      </c>
      <c r="D188">
        <v>2</v>
      </c>
      <c r="E188">
        <v>14.34</v>
      </c>
      <c r="F188">
        <v>14.34</v>
      </c>
      <c r="G188">
        <v>0</v>
      </c>
      <c r="H188" s="6"/>
      <c r="I188" s="6"/>
      <c r="J188" s="6"/>
      <c r="O188" s="6"/>
      <c r="P188" s="6"/>
      <c r="Q188" s="6"/>
      <c r="R188" s="6"/>
      <c r="S188" s="6"/>
      <c r="T188" s="6"/>
      <c r="U188" s="6"/>
    </row>
    <row r="189" spans="1:21" x14ac:dyDescent="0.2">
      <c r="A189" t="s">
        <v>72</v>
      </c>
      <c r="B189">
        <v>23</v>
      </c>
      <c r="C189">
        <v>23</v>
      </c>
      <c r="D189">
        <v>3</v>
      </c>
      <c r="E189">
        <v>14.34</v>
      </c>
      <c r="F189">
        <v>14.34</v>
      </c>
      <c r="G189">
        <v>0</v>
      </c>
      <c r="H189" s="6"/>
      <c r="I189" s="6"/>
      <c r="J189" s="6"/>
      <c r="O189" s="6"/>
      <c r="P189" s="6"/>
      <c r="Q189" s="6"/>
      <c r="R189" s="6"/>
      <c r="S189" s="6"/>
      <c r="T189" s="6"/>
      <c r="U189" s="6"/>
    </row>
    <row r="190" spans="1:21" x14ac:dyDescent="0.2">
      <c r="H190" s="6"/>
      <c r="I190" s="6"/>
      <c r="J190" s="6"/>
      <c r="O190" s="6"/>
      <c r="P190" s="6"/>
      <c r="Q190" s="6"/>
      <c r="R190" s="6"/>
      <c r="S190" s="6"/>
      <c r="T190" s="6"/>
      <c r="U190" s="6"/>
    </row>
    <row r="191" spans="1:21" x14ac:dyDescent="0.2">
      <c r="H191" s="6"/>
      <c r="I191" s="6"/>
      <c r="J191" s="6"/>
      <c r="O191" s="6"/>
      <c r="P191" s="6"/>
      <c r="Q191" s="6"/>
      <c r="R191" s="6"/>
      <c r="S191" s="6"/>
      <c r="T191" s="6"/>
      <c r="U191" s="6"/>
    </row>
    <row r="192" spans="1:21" x14ac:dyDescent="0.2">
      <c r="A192" t="s">
        <v>73</v>
      </c>
      <c r="B192">
        <v>24</v>
      </c>
      <c r="C192">
        <v>24</v>
      </c>
      <c r="D192">
        <v>1</v>
      </c>
      <c r="E192">
        <v>14.68</v>
      </c>
      <c r="F192">
        <v>14.68</v>
      </c>
      <c r="G192">
        <v>1</v>
      </c>
      <c r="H192" s="6">
        <f>AVERAGE(F192:F196)/B$13</f>
        <v>143.23101757964187</v>
      </c>
      <c r="I192" s="6">
        <f>STDEV(F192:F196)/B$13</f>
        <v>2.6049910898893889</v>
      </c>
      <c r="J192" s="6">
        <f>I192/H192*100</f>
        <v>1.8187339124648161</v>
      </c>
      <c r="O192" s="6"/>
      <c r="P192" s="6"/>
      <c r="Q192" s="6"/>
      <c r="R192" s="6"/>
      <c r="S192" s="6"/>
      <c r="T192" s="6"/>
      <c r="U192" s="6"/>
    </row>
    <row r="193" spans="1:21" x14ac:dyDescent="0.2">
      <c r="A193" t="s">
        <v>73</v>
      </c>
      <c r="B193">
        <v>24</v>
      </c>
      <c r="C193">
        <v>24</v>
      </c>
      <c r="D193">
        <v>2</v>
      </c>
      <c r="E193">
        <v>14.26</v>
      </c>
      <c r="F193">
        <v>14.26</v>
      </c>
      <c r="G193">
        <v>0</v>
      </c>
      <c r="H193" s="6"/>
      <c r="I193" s="6"/>
      <c r="J193" s="6"/>
      <c r="O193" s="6"/>
      <c r="P193" s="6"/>
      <c r="Q193" s="6"/>
      <c r="R193" s="6"/>
      <c r="S193" s="6"/>
      <c r="T193" s="6"/>
      <c r="U193" s="6"/>
    </row>
    <row r="194" spans="1:21" x14ac:dyDescent="0.2">
      <c r="A194" t="s">
        <v>73</v>
      </c>
      <c r="B194">
        <v>24</v>
      </c>
      <c r="C194">
        <v>24</v>
      </c>
      <c r="D194">
        <v>3</v>
      </c>
      <c r="E194">
        <v>14.2</v>
      </c>
      <c r="F194">
        <v>14.2</v>
      </c>
      <c r="G194">
        <v>0</v>
      </c>
      <c r="H194" s="6"/>
      <c r="I194" s="6"/>
      <c r="J194" s="6"/>
      <c r="O194" s="6"/>
      <c r="P194" s="6"/>
      <c r="Q194" s="6"/>
      <c r="R194" s="6"/>
      <c r="S194" s="6"/>
      <c r="T194" s="6"/>
      <c r="U194" s="6"/>
    </row>
    <row r="195" spans="1:21" x14ac:dyDescent="0.2">
      <c r="A195" t="s">
        <v>73</v>
      </c>
      <c r="B195">
        <v>24</v>
      </c>
      <c r="C195">
        <v>24</v>
      </c>
      <c r="D195">
        <v>4</v>
      </c>
      <c r="E195">
        <v>14.01</v>
      </c>
      <c r="G195">
        <v>0</v>
      </c>
      <c r="H195" s="6"/>
      <c r="I195" s="6"/>
      <c r="J195" s="6"/>
      <c r="O195" s="6"/>
      <c r="P195" s="6"/>
      <c r="Q195" s="6"/>
      <c r="R195" s="6"/>
      <c r="S195" s="6"/>
      <c r="T195" s="6"/>
      <c r="U195" s="6"/>
    </row>
    <row r="196" spans="1:21" x14ac:dyDescent="0.2">
      <c r="H196" s="6"/>
      <c r="I196" s="6"/>
      <c r="J196" s="6"/>
      <c r="O196" s="6"/>
      <c r="P196" s="6"/>
      <c r="Q196" s="6"/>
      <c r="R196" s="6"/>
      <c r="S196" s="6"/>
      <c r="T196" s="6"/>
      <c r="U196" s="6"/>
    </row>
    <row r="197" spans="1:21" x14ac:dyDescent="0.2">
      <c r="H197" s="6"/>
      <c r="I197" s="6"/>
      <c r="J197" s="6"/>
      <c r="O197" s="6"/>
      <c r="P197" s="6"/>
      <c r="Q197" s="6"/>
      <c r="R197" s="6"/>
      <c r="S197" s="6"/>
      <c r="T197" s="6"/>
      <c r="U197" s="6"/>
    </row>
    <row r="198" spans="1:21" x14ac:dyDescent="0.2">
      <c r="A198" t="s">
        <v>74</v>
      </c>
      <c r="B198">
        <v>25</v>
      </c>
      <c r="C198">
        <v>25</v>
      </c>
      <c r="D198">
        <v>1</v>
      </c>
      <c r="E198">
        <v>14.57</v>
      </c>
      <c r="F198">
        <v>14.57</v>
      </c>
      <c r="G198">
        <v>1</v>
      </c>
      <c r="H198" s="6">
        <f>AVERAGE(F198:F202)/B$13</f>
        <v>142.79939884331006</v>
      </c>
      <c r="I198" s="6">
        <f>STDEV(F198:F202)/B$13</f>
        <v>2.6954581444632839</v>
      </c>
      <c r="J198" s="6">
        <f>I198/H198*100</f>
        <v>1.8875836777302806</v>
      </c>
      <c r="O198" s="6"/>
      <c r="P198" s="6"/>
      <c r="Q198" s="6"/>
      <c r="R198" s="6"/>
      <c r="S198" s="6"/>
      <c r="T198" s="6"/>
      <c r="U198" s="6"/>
    </row>
    <row r="199" spans="1:21" x14ac:dyDescent="0.2">
      <c r="A199" t="s">
        <v>74</v>
      </c>
      <c r="B199">
        <v>25</v>
      </c>
      <c r="C199">
        <v>25</v>
      </c>
      <c r="D199">
        <v>2</v>
      </c>
      <c r="E199">
        <v>14.01</v>
      </c>
      <c r="G199">
        <v>0</v>
      </c>
      <c r="H199" s="6"/>
      <c r="I199" s="6"/>
      <c r="J199" s="6"/>
      <c r="O199" s="6"/>
      <c r="P199" s="6"/>
      <c r="Q199" s="6"/>
      <c r="R199" s="6"/>
      <c r="S199" s="6"/>
      <c r="T199" s="6"/>
      <c r="U199" s="6"/>
    </row>
    <row r="200" spans="1:21" x14ac:dyDescent="0.2">
      <c r="A200" t="s">
        <v>74</v>
      </c>
      <c r="B200">
        <v>25</v>
      </c>
      <c r="C200">
        <v>25</v>
      </c>
      <c r="D200">
        <v>3</v>
      </c>
      <c r="E200">
        <v>14.4</v>
      </c>
      <c r="F200">
        <v>14.4</v>
      </c>
      <c r="G200">
        <v>0</v>
      </c>
      <c r="H200" s="6"/>
      <c r="I200" s="6"/>
      <c r="J200" s="6"/>
      <c r="O200" s="6"/>
      <c r="P200" s="6"/>
      <c r="Q200" s="6"/>
      <c r="R200" s="6"/>
      <c r="S200" s="6"/>
      <c r="T200" s="6"/>
      <c r="U200" s="6"/>
    </row>
    <row r="201" spans="1:21" x14ac:dyDescent="0.2">
      <c r="A201" t="s">
        <v>74</v>
      </c>
      <c r="B201">
        <v>25</v>
      </c>
      <c r="C201">
        <v>25</v>
      </c>
      <c r="D201">
        <v>4</v>
      </c>
      <c r="E201">
        <v>14.04</v>
      </c>
      <c r="F201">
        <v>14.04</v>
      </c>
      <c r="G201">
        <v>0</v>
      </c>
      <c r="H201" s="6"/>
      <c r="I201" s="6"/>
      <c r="J201" s="6"/>
    </row>
    <row r="202" spans="1:21" x14ac:dyDescent="0.2">
      <c r="H202" s="6"/>
      <c r="I202" s="6"/>
      <c r="J202" s="6"/>
    </row>
    <row r="203" spans="1:21" x14ac:dyDescent="0.2">
      <c r="H203" s="6"/>
      <c r="I203" s="6"/>
      <c r="J203" s="6"/>
    </row>
    <row r="204" spans="1:21" x14ac:dyDescent="0.2">
      <c r="A204" t="s">
        <v>75</v>
      </c>
      <c r="B204">
        <v>26</v>
      </c>
      <c r="C204">
        <v>26</v>
      </c>
      <c r="D204">
        <v>1</v>
      </c>
      <c r="E204">
        <v>14.64</v>
      </c>
      <c r="F204">
        <v>14.64</v>
      </c>
      <c r="G204">
        <v>0</v>
      </c>
      <c r="H204" s="6">
        <f>AVERAGE(F204:F208)/B$13</f>
        <v>143.26421902089814</v>
      </c>
      <c r="I204" s="6">
        <f>STDEV(F204:F208)/B$13</f>
        <v>2.3366361996478306</v>
      </c>
      <c r="J204" s="6">
        <f>I204/H204*100</f>
        <v>1.6309977575817325</v>
      </c>
    </row>
    <row r="205" spans="1:21" x14ac:dyDescent="0.2">
      <c r="A205" t="s">
        <v>75</v>
      </c>
      <c r="B205">
        <v>26</v>
      </c>
      <c r="C205">
        <v>26</v>
      </c>
      <c r="D205">
        <v>2</v>
      </c>
      <c r="E205">
        <v>14.18</v>
      </c>
      <c r="F205">
        <v>14.18</v>
      </c>
      <c r="G205">
        <v>0</v>
      </c>
      <c r="H205" s="6"/>
      <c r="I205" s="6"/>
      <c r="J205" s="6"/>
    </row>
    <row r="206" spans="1:21" x14ac:dyDescent="0.2">
      <c r="A206" t="s">
        <v>75</v>
      </c>
      <c r="B206">
        <v>26</v>
      </c>
      <c r="C206">
        <v>26</v>
      </c>
      <c r="D206">
        <v>3</v>
      </c>
      <c r="E206">
        <v>14.33</v>
      </c>
      <c r="F206">
        <v>14.33</v>
      </c>
      <c r="G206">
        <v>0</v>
      </c>
      <c r="H206" s="6"/>
      <c r="I206" s="6"/>
      <c r="J206" s="6"/>
    </row>
    <row r="207" spans="1:21" x14ac:dyDescent="0.2">
      <c r="H207" s="6"/>
      <c r="I207" s="6"/>
      <c r="J207" s="6"/>
    </row>
    <row r="208" spans="1:21" x14ac:dyDescent="0.2">
      <c r="H208" s="6"/>
      <c r="I208" s="6"/>
      <c r="J208" s="6"/>
    </row>
    <row r="209" spans="1:10" x14ac:dyDescent="0.2">
      <c r="A209" t="s">
        <v>80</v>
      </c>
      <c r="B209" t="s">
        <v>31</v>
      </c>
      <c r="C209">
        <v>0</v>
      </c>
      <c r="D209">
        <v>1</v>
      </c>
      <c r="E209">
        <v>0.14599999999999999</v>
      </c>
      <c r="G209">
        <v>1</v>
      </c>
      <c r="H209" s="6">
        <f>AVERAGE(F209:F213)/B$13</f>
        <v>0</v>
      </c>
      <c r="I209" s="6">
        <f>STDEV(F209:F213)/B$13</f>
        <v>0</v>
      </c>
      <c r="J209" s="6" t="e">
        <f>I209/H209*100</f>
        <v>#DIV/0!</v>
      </c>
    </row>
    <row r="210" spans="1:10" x14ac:dyDescent="0.2">
      <c r="A210" t="s">
        <v>80</v>
      </c>
      <c r="B210" t="s">
        <v>31</v>
      </c>
      <c r="C210">
        <v>0</v>
      </c>
      <c r="D210">
        <v>2</v>
      </c>
      <c r="E210">
        <v>0</v>
      </c>
      <c r="F210">
        <v>0</v>
      </c>
      <c r="G210">
        <v>0</v>
      </c>
      <c r="H210" s="6"/>
      <c r="I210" s="6"/>
      <c r="J210" s="6"/>
    </row>
    <row r="211" spans="1:10" x14ac:dyDescent="0.2">
      <c r="A211" t="s">
        <v>80</v>
      </c>
      <c r="B211" t="s">
        <v>31</v>
      </c>
      <c r="C211">
        <v>0</v>
      </c>
      <c r="D211">
        <v>3</v>
      </c>
      <c r="E211">
        <v>0</v>
      </c>
      <c r="F211">
        <v>0</v>
      </c>
      <c r="G211">
        <v>0</v>
      </c>
      <c r="H211" s="6"/>
      <c r="I211" s="6"/>
      <c r="J211" s="6"/>
    </row>
    <row r="212" spans="1:10" x14ac:dyDescent="0.2">
      <c r="A212" t="s">
        <v>80</v>
      </c>
      <c r="B212" t="s">
        <v>31</v>
      </c>
      <c r="C212">
        <v>0</v>
      </c>
      <c r="D212">
        <v>4</v>
      </c>
      <c r="E212">
        <v>0</v>
      </c>
      <c r="F212">
        <v>0</v>
      </c>
      <c r="G212">
        <v>0</v>
      </c>
      <c r="H212" s="6"/>
      <c r="I212" s="6"/>
      <c r="J212" s="6"/>
    </row>
    <row r="213" spans="1:10" x14ac:dyDescent="0.2">
      <c r="H213" s="6"/>
      <c r="I213" s="6"/>
      <c r="J213" s="6"/>
    </row>
    <row r="214" spans="1:10" x14ac:dyDescent="0.2">
      <c r="H214" s="6"/>
      <c r="I214" s="6"/>
      <c r="J214" s="6"/>
    </row>
    <row r="215" spans="1:10" x14ac:dyDescent="0.2">
      <c r="A215" t="s">
        <v>80</v>
      </c>
      <c r="B215" t="s">
        <v>31</v>
      </c>
      <c r="C215">
        <v>0</v>
      </c>
      <c r="D215">
        <v>1</v>
      </c>
      <c r="E215">
        <v>8.7599999999999997E-2</v>
      </c>
      <c r="F215">
        <v>8.7599999999999997E-2</v>
      </c>
      <c r="G215">
        <v>0</v>
      </c>
      <c r="H215" s="6">
        <f>AVERAGE(F215:F219)/B$13</f>
        <v>0.29084462540511419</v>
      </c>
      <c r="I215" s="6">
        <f>STDEV(F215:F219)/B$13</f>
        <v>0.50375766830999558</v>
      </c>
      <c r="J215" s="6">
        <f>I215/H215*100</f>
        <v>173.20508075688772</v>
      </c>
    </row>
    <row r="216" spans="1:10" x14ac:dyDescent="0.2">
      <c r="A216" t="s">
        <v>80</v>
      </c>
      <c r="B216" t="s">
        <v>31</v>
      </c>
      <c r="C216">
        <v>0</v>
      </c>
      <c r="D216">
        <v>2</v>
      </c>
      <c r="E216">
        <v>0</v>
      </c>
      <c r="F216">
        <v>0</v>
      </c>
      <c r="G216">
        <v>0</v>
      </c>
      <c r="H216" s="6"/>
      <c r="I216" s="6"/>
      <c r="J216" s="6"/>
    </row>
    <row r="217" spans="1:10" x14ac:dyDescent="0.2">
      <c r="A217" t="s">
        <v>80</v>
      </c>
      <c r="B217" t="s">
        <v>31</v>
      </c>
      <c r="C217">
        <v>0</v>
      </c>
      <c r="D217">
        <v>3</v>
      </c>
      <c r="E217">
        <v>0</v>
      </c>
      <c r="F217">
        <v>0</v>
      </c>
      <c r="G217">
        <v>0</v>
      </c>
      <c r="H217" s="6"/>
      <c r="I217" s="6"/>
      <c r="J217" s="6"/>
    </row>
    <row r="218" spans="1:10" x14ac:dyDescent="0.2">
      <c r="H218" s="6"/>
      <c r="I218" s="6"/>
      <c r="J218" s="6"/>
    </row>
    <row r="219" spans="1:10" x14ac:dyDescent="0.2">
      <c r="H219" s="6"/>
      <c r="I219" s="6"/>
      <c r="J219" s="6"/>
    </row>
    <row r="220" spans="1:10" x14ac:dyDescent="0.2">
      <c r="A220" t="s">
        <v>77</v>
      </c>
      <c r="B220" t="s">
        <v>93</v>
      </c>
      <c r="C220">
        <v>6</v>
      </c>
      <c r="D220">
        <v>1</v>
      </c>
      <c r="E220">
        <v>7.3579999999999997</v>
      </c>
      <c r="F220">
        <v>7.3579999999999997</v>
      </c>
      <c r="G220">
        <v>0</v>
      </c>
      <c r="H220" s="6">
        <f>AVERAGE(F220:F224)/B$13</f>
        <v>72.764278657288614</v>
      </c>
      <c r="I220" s="6">
        <f>STDEV(F220:F224)/B$13</f>
        <v>0.95205965005784965</v>
      </c>
      <c r="J220" s="6">
        <f>I220/H220*100</f>
        <v>1.3084162553743455</v>
      </c>
    </row>
    <row r="221" spans="1:10" x14ac:dyDescent="0.2">
      <c r="A221" t="s">
        <v>77</v>
      </c>
      <c r="B221" t="s">
        <v>93</v>
      </c>
      <c r="C221">
        <v>6</v>
      </c>
      <c r="D221">
        <v>2</v>
      </c>
      <c r="E221">
        <v>7.1950000000000003</v>
      </c>
      <c r="F221">
        <v>7.1950000000000003</v>
      </c>
      <c r="G221">
        <v>0</v>
      </c>
      <c r="H221" s="6"/>
      <c r="I221" s="6"/>
      <c r="J221" s="6"/>
    </row>
    <row r="222" spans="1:10" x14ac:dyDescent="0.2">
      <c r="A222" t="s">
        <v>77</v>
      </c>
      <c r="B222" t="s">
        <v>93</v>
      </c>
      <c r="C222">
        <v>6</v>
      </c>
      <c r="D222">
        <v>3</v>
      </c>
      <c r="E222">
        <v>7.3630000000000004</v>
      </c>
      <c r="F222">
        <v>7.3630000000000004</v>
      </c>
      <c r="G222">
        <v>0</v>
      </c>
      <c r="H222" s="6"/>
      <c r="I222" s="6"/>
      <c r="J222" s="6"/>
    </row>
    <row r="223" spans="1:10" x14ac:dyDescent="0.2">
      <c r="H223" s="6"/>
      <c r="I223" s="6"/>
      <c r="J223" s="6"/>
    </row>
    <row r="224" spans="1:10" x14ac:dyDescent="0.2">
      <c r="H224" s="6"/>
      <c r="I224" s="6"/>
      <c r="J224" s="6"/>
    </row>
    <row r="225" spans="1:10" x14ac:dyDescent="0.2">
      <c r="A225" t="s">
        <v>78</v>
      </c>
      <c r="B225" t="s">
        <v>94</v>
      </c>
      <c r="C225">
        <v>7</v>
      </c>
      <c r="D225">
        <v>1</v>
      </c>
      <c r="E225">
        <v>5.5309999999999997</v>
      </c>
      <c r="F225">
        <v>5.5309999999999997</v>
      </c>
      <c r="G225">
        <v>0</v>
      </c>
      <c r="H225" s="6">
        <f>AVERAGE(F225:F229)/B$13</f>
        <v>54.25115501278043</v>
      </c>
      <c r="I225" s="6">
        <f>STDEV(F225:F229)/B$13</f>
        <v>0.76729816552071317</v>
      </c>
      <c r="J225" s="6">
        <f>I225/H225*100</f>
        <v>1.4143443864742675</v>
      </c>
    </row>
    <row r="226" spans="1:10" x14ac:dyDescent="0.2">
      <c r="A226" t="s">
        <v>78</v>
      </c>
      <c r="B226" t="s">
        <v>94</v>
      </c>
      <c r="C226">
        <v>7</v>
      </c>
      <c r="D226">
        <v>2</v>
      </c>
      <c r="E226">
        <v>5.38</v>
      </c>
      <c r="F226">
        <v>5.38</v>
      </c>
      <c r="G226">
        <v>0</v>
      </c>
      <c r="H226" s="6"/>
      <c r="I226" s="6"/>
      <c r="J226" s="6"/>
    </row>
    <row r="227" spans="1:10" x14ac:dyDescent="0.2">
      <c r="A227" t="s">
        <v>78</v>
      </c>
      <c r="B227" t="s">
        <v>94</v>
      </c>
      <c r="C227">
        <v>7</v>
      </c>
      <c r="D227">
        <v>3</v>
      </c>
      <c r="E227">
        <v>5.6029999999999998</v>
      </c>
      <c r="G227">
        <v>1</v>
      </c>
      <c r="H227" s="6"/>
      <c r="I227" s="6"/>
      <c r="J227" s="6"/>
    </row>
    <row r="228" spans="1:10" x14ac:dyDescent="0.2">
      <c r="A228" t="s">
        <v>78</v>
      </c>
      <c r="B228" t="s">
        <v>94</v>
      </c>
      <c r="C228">
        <v>7</v>
      </c>
      <c r="D228">
        <v>4</v>
      </c>
      <c r="E228">
        <v>5.4290000000000003</v>
      </c>
      <c r="F228">
        <v>5.4290000000000003</v>
      </c>
      <c r="G228">
        <v>0</v>
      </c>
      <c r="H228" s="6"/>
      <c r="I228" s="6"/>
      <c r="J228" s="6"/>
    </row>
    <row r="229" spans="1:10" x14ac:dyDescent="0.2">
      <c r="H229" s="6"/>
      <c r="I229" s="6"/>
      <c r="J229" s="6"/>
    </row>
    <row r="230" spans="1:10" x14ac:dyDescent="0.2">
      <c r="H230" s="6"/>
      <c r="I230" s="6"/>
      <c r="J230" s="6"/>
    </row>
    <row r="231" spans="1:10" x14ac:dyDescent="0.2">
      <c r="A231" t="s">
        <v>79</v>
      </c>
      <c r="B231" t="s">
        <v>95</v>
      </c>
      <c r="C231">
        <v>8</v>
      </c>
      <c r="D231">
        <v>1</v>
      </c>
      <c r="E231">
        <v>3.7040000000000002</v>
      </c>
      <c r="F231">
        <v>3.7040000000000002</v>
      </c>
      <c r="G231">
        <v>0</v>
      </c>
      <c r="H231" s="6">
        <f>AVERAGE(F231:F235)/B$13</f>
        <v>36.425301202277488</v>
      </c>
      <c r="I231" s="6">
        <f>STDEV(F231:F235)/B$13</f>
        <v>0.41869373843986085</v>
      </c>
      <c r="J231" s="6">
        <f>I231/H231*100</f>
        <v>1.1494585483720916</v>
      </c>
    </row>
    <row r="232" spans="1:10" x14ac:dyDescent="0.2">
      <c r="A232" t="s">
        <v>79</v>
      </c>
      <c r="B232" t="s">
        <v>95</v>
      </c>
      <c r="C232">
        <v>8</v>
      </c>
      <c r="D232">
        <v>2</v>
      </c>
      <c r="E232">
        <v>3.6230000000000002</v>
      </c>
      <c r="F232">
        <v>3.6230000000000002</v>
      </c>
      <c r="G232">
        <v>0</v>
      </c>
      <c r="H232" s="6"/>
      <c r="I232" s="6"/>
      <c r="J232" s="6"/>
    </row>
    <row r="233" spans="1:10" x14ac:dyDescent="0.2">
      <c r="A233" t="s">
        <v>79</v>
      </c>
      <c r="B233" t="s">
        <v>95</v>
      </c>
      <c r="C233">
        <v>8</v>
      </c>
      <c r="D233">
        <v>3</v>
      </c>
      <c r="E233">
        <v>3.6440000000000001</v>
      </c>
      <c r="F233">
        <v>3.6440000000000001</v>
      </c>
      <c r="G233">
        <v>0</v>
      </c>
      <c r="H233" s="6"/>
      <c r="I233" s="6"/>
      <c r="J233" s="6"/>
    </row>
    <row r="234" spans="1:10" x14ac:dyDescent="0.2">
      <c r="H234" s="6"/>
      <c r="I234" s="6"/>
      <c r="J234" s="6"/>
    </row>
    <row r="235" spans="1:10" x14ac:dyDescent="0.2">
      <c r="H235" s="6"/>
      <c r="I235" s="6"/>
      <c r="J235" s="6"/>
    </row>
    <row r="236" spans="1:10" x14ac:dyDescent="0.2">
      <c r="A236" t="s">
        <v>96</v>
      </c>
      <c r="B236" t="s">
        <v>31</v>
      </c>
      <c r="C236">
        <v>0</v>
      </c>
      <c r="D236">
        <v>1</v>
      </c>
      <c r="E236">
        <v>0</v>
      </c>
      <c r="F236">
        <v>0</v>
      </c>
      <c r="G236">
        <v>0</v>
      </c>
      <c r="H236" s="6">
        <f>AVERAGE(F236:F240)/B$13</f>
        <v>0</v>
      </c>
      <c r="I236" s="6">
        <f>STDEV(F236:F240)/B$13</f>
        <v>0</v>
      </c>
      <c r="J236" s="6" t="e">
        <f>I236/H236*100</f>
        <v>#DIV/0!</v>
      </c>
    </row>
    <row r="237" spans="1:10" x14ac:dyDescent="0.2">
      <c r="A237" t="s">
        <v>96</v>
      </c>
      <c r="B237" t="s">
        <v>31</v>
      </c>
      <c r="C237">
        <v>0</v>
      </c>
      <c r="D237">
        <v>2</v>
      </c>
      <c r="E237">
        <v>0</v>
      </c>
      <c r="F237">
        <v>0</v>
      </c>
      <c r="G237">
        <v>0</v>
      </c>
      <c r="H237" s="6"/>
      <c r="I237" s="6"/>
      <c r="J237" s="6"/>
    </row>
    <row r="238" spans="1:10" x14ac:dyDescent="0.2">
      <c r="A238" t="s">
        <v>96</v>
      </c>
      <c r="B238" t="s">
        <v>31</v>
      </c>
      <c r="C238">
        <v>0</v>
      </c>
      <c r="D238">
        <v>3</v>
      </c>
      <c r="E238">
        <v>0</v>
      </c>
      <c r="F238">
        <v>0</v>
      </c>
      <c r="G238">
        <v>0</v>
      </c>
      <c r="H238" s="6"/>
      <c r="I238" s="6"/>
      <c r="J238" s="6"/>
    </row>
    <row r="239" spans="1:10" x14ac:dyDescent="0.2">
      <c r="H239" s="6"/>
      <c r="I239" s="6"/>
      <c r="J239" s="6"/>
    </row>
    <row r="240" spans="1:10" x14ac:dyDescent="0.2">
      <c r="H240" s="6"/>
      <c r="I240" s="6"/>
      <c r="J240" s="6"/>
    </row>
    <row r="241" spans="1:10" x14ac:dyDescent="0.2">
      <c r="A241" t="s">
        <v>96</v>
      </c>
      <c r="B241" t="s">
        <v>31</v>
      </c>
      <c r="C241">
        <v>0</v>
      </c>
      <c r="D241">
        <v>1</v>
      </c>
      <c r="E241">
        <v>0</v>
      </c>
      <c r="F241">
        <v>0</v>
      </c>
      <c r="G241">
        <v>0</v>
      </c>
      <c r="H241" s="6">
        <f>AVERAGE(F241:F245)/B$13</f>
        <v>0.36222772410614107</v>
      </c>
      <c r="I241" s="6">
        <f>STDEV(F241:F245)/B$13</f>
        <v>0.62739682206187808</v>
      </c>
      <c r="J241" s="6">
        <f>I241/H241*100</f>
        <v>173.20508075688772</v>
      </c>
    </row>
    <row r="242" spans="1:10" x14ac:dyDescent="0.2">
      <c r="A242" t="s">
        <v>96</v>
      </c>
      <c r="B242" t="s">
        <v>31</v>
      </c>
      <c r="C242">
        <v>0</v>
      </c>
      <c r="D242">
        <v>2</v>
      </c>
      <c r="E242">
        <v>0.1091</v>
      </c>
      <c r="F242">
        <v>0.1091</v>
      </c>
      <c r="G242">
        <v>0</v>
      </c>
      <c r="H242" s="6"/>
      <c r="I242" s="6"/>
      <c r="J242" s="6"/>
    </row>
    <row r="243" spans="1:10" x14ac:dyDescent="0.2">
      <c r="A243" t="s">
        <v>96</v>
      </c>
      <c r="B243" t="s">
        <v>31</v>
      </c>
      <c r="C243">
        <v>0</v>
      </c>
      <c r="D243">
        <v>3</v>
      </c>
      <c r="E243">
        <v>0</v>
      </c>
      <c r="F243">
        <v>0</v>
      </c>
      <c r="G243">
        <v>0</v>
      </c>
      <c r="H243" s="6"/>
      <c r="I243" s="6"/>
      <c r="J243" s="6"/>
    </row>
    <row r="244" spans="1:10" x14ac:dyDescent="0.2">
      <c r="H244" s="6"/>
      <c r="I244" s="6"/>
      <c r="J244" s="6"/>
    </row>
    <row r="245" spans="1:10" x14ac:dyDescent="0.2">
      <c r="H245" s="6"/>
      <c r="I245" s="6"/>
      <c r="J245" s="6"/>
    </row>
    <row r="246" spans="1:10" x14ac:dyDescent="0.2">
      <c r="H246" s="6"/>
      <c r="I246" s="6"/>
      <c r="J246" s="6"/>
    </row>
    <row r="247" spans="1:10" x14ac:dyDescent="0.2">
      <c r="H247" s="6"/>
      <c r="I247" s="6"/>
      <c r="J247" s="6"/>
    </row>
    <row r="248" spans="1:10" x14ac:dyDescent="0.2">
      <c r="H248" s="6"/>
      <c r="I248" s="6"/>
      <c r="J248" s="6"/>
    </row>
    <row r="249" spans="1:10" x14ac:dyDescent="0.2">
      <c r="H249" s="6"/>
      <c r="I249" s="6"/>
      <c r="J249" s="6"/>
    </row>
    <row r="250" spans="1:10" x14ac:dyDescent="0.2">
      <c r="H250" s="6"/>
      <c r="I250" s="6"/>
      <c r="J250" s="6"/>
    </row>
    <row r="251" spans="1:10" x14ac:dyDescent="0.2">
      <c r="H251" s="6"/>
      <c r="I251" s="6"/>
      <c r="J251" s="6"/>
    </row>
    <row r="252" spans="1:10" x14ac:dyDescent="0.2">
      <c r="H252" s="6"/>
      <c r="I252" s="6"/>
      <c r="J252" s="6"/>
    </row>
    <row r="253" spans="1:10" x14ac:dyDescent="0.2">
      <c r="H253" s="6"/>
      <c r="I253" s="6"/>
      <c r="J253" s="6"/>
    </row>
    <row r="254" spans="1:10" x14ac:dyDescent="0.2">
      <c r="H254" s="6"/>
      <c r="I254" s="6"/>
      <c r="J254" s="6"/>
    </row>
    <row r="255" spans="1:10" x14ac:dyDescent="0.2">
      <c r="H255" s="6"/>
      <c r="I255" s="6"/>
      <c r="J255" s="6"/>
    </row>
    <row r="256" spans="1:10" x14ac:dyDescent="0.2">
      <c r="H256" s="6"/>
      <c r="I256" s="6"/>
      <c r="J256" s="6"/>
    </row>
    <row r="257" spans="8:10" x14ac:dyDescent="0.2">
      <c r="H257" s="6"/>
      <c r="I257" s="6"/>
      <c r="J257" s="6"/>
    </row>
    <row r="258" spans="8:10" x14ac:dyDescent="0.2">
      <c r="H258" s="6"/>
      <c r="I258" s="6"/>
      <c r="J258" s="6"/>
    </row>
    <row r="259" spans="8:10" x14ac:dyDescent="0.2">
      <c r="H259" s="6"/>
      <c r="I259" s="6"/>
      <c r="J259" s="6"/>
    </row>
    <row r="260" spans="8:10" x14ac:dyDescent="0.2">
      <c r="H260" s="6"/>
      <c r="I260" s="6"/>
      <c r="J260" s="6"/>
    </row>
    <row r="261" spans="8:10" x14ac:dyDescent="0.2">
      <c r="H261" s="6"/>
      <c r="I261" s="6"/>
      <c r="J261" s="6"/>
    </row>
    <row r="262" spans="8:10" x14ac:dyDescent="0.2">
      <c r="H262" s="6"/>
      <c r="I262" s="6"/>
      <c r="J262" s="6"/>
    </row>
    <row r="263" spans="8:10" x14ac:dyDescent="0.2">
      <c r="H263" s="6"/>
      <c r="I263" s="6"/>
      <c r="J263" s="6"/>
    </row>
    <row r="264" spans="8:10" x14ac:dyDescent="0.2">
      <c r="H264" s="6"/>
      <c r="I264" s="6"/>
      <c r="J264" s="6"/>
    </row>
    <row r="265" spans="8:10" x14ac:dyDescent="0.2">
      <c r="H265" s="6"/>
      <c r="I265" s="6"/>
      <c r="J265" s="6"/>
    </row>
    <row r="266" spans="8:10" x14ac:dyDescent="0.2">
      <c r="H266" s="6"/>
      <c r="I266" s="6"/>
      <c r="J266" s="6"/>
    </row>
    <row r="267" spans="8:10" x14ac:dyDescent="0.2">
      <c r="H267" s="6"/>
      <c r="I267" s="6"/>
      <c r="J267" s="6"/>
    </row>
    <row r="268" spans="8:10" x14ac:dyDescent="0.2">
      <c r="H268" s="6"/>
      <c r="I268" s="6"/>
      <c r="J268" s="6"/>
    </row>
    <row r="269" spans="8:10" x14ac:dyDescent="0.2">
      <c r="H269" s="6"/>
      <c r="I269" s="6"/>
      <c r="J269" s="6"/>
    </row>
    <row r="270" spans="8:10" x14ac:dyDescent="0.2">
      <c r="H270" s="6"/>
      <c r="I270" s="6"/>
      <c r="J270" s="6"/>
    </row>
    <row r="271" spans="8:10" x14ac:dyDescent="0.2">
      <c r="H271" s="6"/>
      <c r="I271" s="6"/>
      <c r="J271" s="6"/>
    </row>
    <row r="272" spans="8:10" x14ac:dyDescent="0.2">
      <c r="H272" s="6"/>
      <c r="I272" s="6"/>
      <c r="J272" s="6"/>
    </row>
    <row r="273" spans="8:10" x14ac:dyDescent="0.2">
      <c r="H273" s="6"/>
      <c r="I273" s="6"/>
      <c r="J273" s="6"/>
    </row>
    <row r="274" spans="8:10" x14ac:dyDescent="0.2">
      <c r="H274" s="6"/>
      <c r="I274" s="6"/>
      <c r="J274" s="6"/>
    </row>
    <row r="275" spans="8:10" x14ac:dyDescent="0.2">
      <c r="H275" s="6"/>
      <c r="I275" s="6"/>
      <c r="J275" s="6"/>
    </row>
    <row r="276" spans="8:10" x14ac:dyDescent="0.2">
      <c r="H276" s="6"/>
      <c r="I276" s="6"/>
      <c r="J276" s="6"/>
    </row>
    <row r="277" spans="8:10" x14ac:dyDescent="0.2">
      <c r="H277" s="6"/>
      <c r="I277" s="6"/>
      <c r="J277" s="6"/>
    </row>
    <row r="278" spans="8:10" x14ac:dyDescent="0.2">
      <c r="H278" s="6"/>
      <c r="I278" s="6"/>
      <c r="J278" s="6"/>
    </row>
    <row r="279" spans="8:10" x14ac:dyDescent="0.2">
      <c r="H279" s="6"/>
      <c r="I279" s="6"/>
      <c r="J279" s="6"/>
    </row>
    <row r="280" spans="8:10" x14ac:dyDescent="0.2">
      <c r="H280" s="6"/>
      <c r="I280" s="6"/>
      <c r="J280" s="6"/>
    </row>
    <row r="281" spans="8:10" x14ac:dyDescent="0.2">
      <c r="H281" s="6"/>
      <c r="I281" s="6"/>
      <c r="J281" s="6"/>
    </row>
    <row r="282" spans="8:10" x14ac:dyDescent="0.2">
      <c r="H282" s="6"/>
      <c r="I282" s="6"/>
      <c r="J282" s="6"/>
    </row>
    <row r="283" spans="8:10" x14ac:dyDescent="0.2">
      <c r="H283" s="6"/>
      <c r="I283" s="6"/>
      <c r="J283" s="6"/>
    </row>
    <row r="284" spans="8:10" x14ac:dyDescent="0.2">
      <c r="H284" s="6"/>
      <c r="I284" s="6"/>
      <c r="J284" s="6"/>
    </row>
    <row r="285" spans="8:10" x14ac:dyDescent="0.2">
      <c r="H285" s="6"/>
      <c r="I285" s="6"/>
      <c r="J285" s="6"/>
    </row>
    <row r="286" spans="8:10" x14ac:dyDescent="0.2">
      <c r="H286" s="6"/>
      <c r="I286" s="6"/>
      <c r="J286" s="6"/>
    </row>
    <row r="287" spans="8:10" x14ac:dyDescent="0.2">
      <c r="H287" s="6"/>
      <c r="I287" s="6"/>
      <c r="J287" s="6"/>
    </row>
    <row r="288" spans="8:10" x14ac:dyDescent="0.2">
      <c r="H288" s="6"/>
      <c r="I288" s="6"/>
      <c r="J288" s="6"/>
    </row>
    <row r="289" spans="8:10" x14ac:dyDescent="0.2">
      <c r="H289" s="6"/>
      <c r="I289" s="6"/>
      <c r="J289" s="6"/>
    </row>
    <row r="290" spans="8:10" x14ac:dyDescent="0.2">
      <c r="H290" s="6"/>
      <c r="I290" s="6"/>
      <c r="J290" s="6"/>
    </row>
    <row r="291" spans="8:10" x14ac:dyDescent="0.2">
      <c r="H291" s="6"/>
      <c r="I291" s="6"/>
      <c r="J291" s="6"/>
    </row>
    <row r="292" spans="8:10" x14ac:dyDescent="0.2">
      <c r="H292" s="6"/>
      <c r="I292" s="6"/>
      <c r="J292" s="6"/>
    </row>
    <row r="293" spans="8:10" x14ac:dyDescent="0.2">
      <c r="H293" s="6"/>
      <c r="I293" s="6"/>
      <c r="J293" s="6"/>
    </row>
    <row r="294" spans="8:10" x14ac:dyDescent="0.2">
      <c r="H294" s="6"/>
      <c r="I294" s="6"/>
      <c r="J294" s="6"/>
    </row>
    <row r="295" spans="8:10" x14ac:dyDescent="0.2">
      <c r="H295" s="6"/>
      <c r="I295" s="6"/>
      <c r="J295" s="6"/>
    </row>
    <row r="296" spans="8:10" x14ac:dyDescent="0.2">
      <c r="H296" s="6"/>
      <c r="I296" s="6"/>
      <c r="J296" s="6"/>
    </row>
    <row r="297" spans="8:10" x14ac:dyDescent="0.2">
      <c r="H297" s="6"/>
      <c r="I297" s="6"/>
      <c r="J297" s="6"/>
    </row>
    <row r="298" spans="8:10" x14ac:dyDescent="0.2">
      <c r="H298" s="6"/>
      <c r="I298" s="6"/>
      <c r="J298" s="6"/>
    </row>
    <row r="299" spans="8:10" x14ac:dyDescent="0.2">
      <c r="H299" s="6"/>
      <c r="I299" s="6"/>
      <c r="J299" s="6"/>
    </row>
    <row r="300" spans="8:10" x14ac:dyDescent="0.2">
      <c r="H300" s="6"/>
      <c r="I300" s="6"/>
      <c r="J300" s="6"/>
    </row>
    <row r="301" spans="8:10" x14ac:dyDescent="0.2">
      <c r="H301" s="6"/>
      <c r="I301" s="6"/>
      <c r="J301" s="6"/>
    </row>
    <row r="302" spans="8:10" x14ac:dyDescent="0.2">
      <c r="H302" s="6"/>
      <c r="I302" s="6"/>
      <c r="J302" s="6"/>
    </row>
    <row r="303" spans="8:10" x14ac:dyDescent="0.2">
      <c r="H303" s="6"/>
      <c r="I303" s="6"/>
      <c r="J303" s="6"/>
    </row>
    <row r="304" spans="8:10" x14ac:dyDescent="0.2">
      <c r="H304" s="6"/>
      <c r="I304" s="6"/>
      <c r="J304" s="6"/>
    </row>
    <row r="305" spans="8:10" x14ac:dyDescent="0.2">
      <c r="H305" s="6"/>
      <c r="I305" s="6"/>
      <c r="J305" s="6"/>
    </row>
    <row r="306" spans="8:10" x14ac:dyDescent="0.2">
      <c r="H306" s="6"/>
      <c r="I306" s="6"/>
      <c r="J306" s="6"/>
    </row>
    <row r="307" spans="8:10" x14ac:dyDescent="0.2">
      <c r="H307" s="6"/>
      <c r="I307" s="6"/>
      <c r="J307" s="6"/>
    </row>
    <row r="308" spans="8:10" x14ac:dyDescent="0.2">
      <c r="H308" s="6"/>
      <c r="I308" s="6"/>
      <c r="J308" s="6"/>
    </row>
    <row r="309" spans="8:10" x14ac:dyDescent="0.2">
      <c r="H309" s="6"/>
      <c r="I309" s="6"/>
      <c r="J309" s="6"/>
    </row>
    <row r="310" spans="8:10" x14ac:dyDescent="0.2">
      <c r="H310" s="6"/>
      <c r="I310" s="6"/>
      <c r="J310" s="6"/>
    </row>
    <row r="311" spans="8:10" x14ac:dyDescent="0.2">
      <c r="H311" s="6"/>
      <c r="I311" s="6"/>
      <c r="J311" s="6"/>
    </row>
    <row r="312" spans="8:10" x14ac:dyDescent="0.2">
      <c r="H312" s="6"/>
      <c r="I312" s="6"/>
      <c r="J312" s="6"/>
    </row>
    <row r="313" spans="8:10" x14ac:dyDescent="0.2">
      <c r="H313" s="6"/>
      <c r="I313" s="6"/>
      <c r="J313" s="6"/>
    </row>
    <row r="314" spans="8:10" x14ac:dyDescent="0.2">
      <c r="H314" s="6"/>
      <c r="I314" s="6"/>
      <c r="J314" s="6"/>
    </row>
    <row r="315" spans="8:10" x14ac:dyDescent="0.2">
      <c r="H315" s="6"/>
      <c r="I315" s="6"/>
      <c r="J315" s="6"/>
    </row>
    <row r="316" spans="8:10" x14ac:dyDescent="0.2">
      <c r="H316" s="6"/>
      <c r="I316" s="6"/>
      <c r="J316" s="6"/>
    </row>
    <row r="317" spans="8:10" x14ac:dyDescent="0.2">
      <c r="H317" s="6"/>
      <c r="I317" s="6"/>
      <c r="J317" s="6"/>
    </row>
    <row r="318" spans="8:10" x14ac:dyDescent="0.2">
      <c r="H318" s="6"/>
      <c r="I318" s="6"/>
      <c r="J318" s="6"/>
    </row>
    <row r="319" spans="8:10" x14ac:dyDescent="0.2">
      <c r="H319" s="6"/>
      <c r="I319" s="6"/>
      <c r="J319" s="6"/>
    </row>
    <row r="320" spans="8:10" x14ac:dyDescent="0.2">
      <c r="H320" s="6"/>
      <c r="I320" s="6"/>
      <c r="J320" s="6"/>
    </row>
    <row r="321" spans="8:10" x14ac:dyDescent="0.2">
      <c r="H321" s="6"/>
      <c r="I321" s="6"/>
      <c r="J321" s="6"/>
    </row>
    <row r="322" spans="8:10" x14ac:dyDescent="0.2">
      <c r="H322" s="6"/>
      <c r="I322" s="6"/>
      <c r="J322" s="6"/>
    </row>
    <row r="323" spans="8:10" x14ac:dyDescent="0.2">
      <c r="H323" s="6"/>
      <c r="I323" s="6"/>
      <c r="J323" s="6"/>
    </row>
    <row r="324" spans="8:10" x14ac:dyDescent="0.2">
      <c r="H324" s="6"/>
      <c r="I324" s="6"/>
      <c r="J324" s="6"/>
    </row>
    <row r="325" spans="8:10" x14ac:dyDescent="0.2">
      <c r="H325" s="6"/>
      <c r="I325" s="6"/>
      <c r="J325" s="6"/>
    </row>
    <row r="326" spans="8:10" x14ac:dyDescent="0.2">
      <c r="H326" s="6"/>
      <c r="I326" s="6"/>
      <c r="J326" s="6"/>
    </row>
    <row r="327" spans="8:10" x14ac:dyDescent="0.2">
      <c r="H327" s="6"/>
      <c r="I327" s="6"/>
      <c r="J327" s="6"/>
    </row>
    <row r="328" spans="8:10" x14ac:dyDescent="0.2">
      <c r="H328" s="6"/>
      <c r="I328" s="6"/>
      <c r="J328" s="6"/>
    </row>
    <row r="329" spans="8:10" x14ac:dyDescent="0.2">
      <c r="H329" s="6"/>
      <c r="I329" s="6"/>
      <c r="J329" s="6"/>
    </row>
    <row r="330" spans="8:10" x14ac:dyDescent="0.2">
      <c r="H330" s="6"/>
      <c r="I330" s="6"/>
      <c r="J330" s="6"/>
    </row>
    <row r="331" spans="8:10" x14ac:dyDescent="0.2">
      <c r="H331" s="6"/>
      <c r="I331" s="6"/>
      <c r="J331" s="6"/>
    </row>
    <row r="332" spans="8:10" x14ac:dyDescent="0.2">
      <c r="H332" s="6"/>
      <c r="I332" s="6"/>
      <c r="J332" s="6"/>
    </row>
    <row r="333" spans="8:10" x14ac:dyDescent="0.2">
      <c r="H333" s="6"/>
      <c r="I333" s="6"/>
      <c r="J333" s="6"/>
    </row>
    <row r="334" spans="8:10" x14ac:dyDescent="0.2">
      <c r="H334" s="6"/>
      <c r="I334" s="6"/>
      <c r="J334" s="6"/>
    </row>
    <row r="335" spans="8:10" x14ac:dyDescent="0.2">
      <c r="H335" s="6"/>
      <c r="I335" s="6"/>
      <c r="J335" s="6"/>
    </row>
    <row r="336" spans="8:10" x14ac:dyDescent="0.2">
      <c r="H336" s="6"/>
      <c r="I336" s="6"/>
      <c r="J336" s="6"/>
    </row>
    <row r="337" spans="8:10" x14ac:dyDescent="0.2">
      <c r="H337" s="6"/>
      <c r="I337" s="6"/>
      <c r="J337" s="6"/>
    </row>
    <row r="338" spans="8:10" x14ac:dyDescent="0.2">
      <c r="H338" s="6"/>
      <c r="I338" s="6"/>
      <c r="J338" s="6"/>
    </row>
    <row r="339" spans="8:10" x14ac:dyDescent="0.2">
      <c r="H339" s="6"/>
      <c r="I339" s="6"/>
      <c r="J339" s="6"/>
    </row>
    <row r="340" spans="8:10" x14ac:dyDescent="0.2">
      <c r="H340" s="6"/>
      <c r="I340" s="6"/>
      <c r="J340" s="6"/>
    </row>
    <row r="341" spans="8:10" x14ac:dyDescent="0.2">
      <c r="H341" s="6"/>
      <c r="I341" s="6"/>
      <c r="J341" s="6"/>
    </row>
    <row r="342" spans="8:10" x14ac:dyDescent="0.2">
      <c r="H342" s="6"/>
      <c r="I342" s="6"/>
      <c r="J342" s="6"/>
    </row>
    <row r="343" spans="8:10" x14ac:dyDescent="0.2">
      <c r="H343" s="6"/>
      <c r="I343" s="6"/>
      <c r="J343" s="6"/>
    </row>
    <row r="344" spans="8:10" x14ac:dyDescent="0.2">
      <c r="H344" s="6"/>
      <c r="I344" s="6"/>
      <c r="J344" s="6"/>
    </row>
    <row r="345" spans="8:10" x14ac:dyDescent="0.2">
      <c r="H345" s="6"/>
      <c r="I345" s="6"/>
      <c r="J345" s="6"/>
    </row>
    <row r="346" spans="8:10" x14ac:dyDescent="0.2">
      <c r="H346" s="6"/>
      <c r="I346" s="6"/>
      <c r="J346" s="6"/>
    </row>
    <row r="347" spans="8:10" x14ac:dyDescent="0.2">
      <c r="H347" s="6"/>
      <c r="I347" s="6"/>
      <c r="J347" s="6"/>
    </row>
    <row r="348" spans="8:10" x14ac:dyDescent="0.2">
      <c r="H348" s="6"/>
      <c r="I348" s="6"/>
      <c r="J348" s="6"/>
    </row>
    <row r="349" spans="8:10" x14ac:dyDescent="0.2">
      <c r="H349" s="6"/>
      <c r="I349" s="6"/>
      <c r="J349" s="6"/>
    </row>
    <row r="350" spans="8:10" x14ac:dyDescent="0.2">
      <c r="H350" s="6"/>
      <c r="I350" s="6"/>
      <c r="J350" s="6"/>
    </row>
    <row r="351" spans="8:10" x14ac:dyDescent="0.2">
      <c r="H351" s="6"/>
      <c r="I351" s="6"/>
      <c r="J351" s="6"/>
    </row>
    <row r="352" spans="8:10" x14ac:dyDescent="0.2">
      <c r="H352" s="6"/>
      <c r="I352" s="6"/>
      <c r="J352" s="6"/>
    </row>
    <row r="353" spans="8:10" x14ac:dyDescent="0.2">
      <c r="H353" s="6"/>
      <c r="I353" s="6"/>
      <c r="J353" s="6"/>
    </row>
    <row r="354" spans="8:10" x14ac:dyDescent="0.2">
      <c r="H354" s="6"/>
      <c r="I354" s="6"/>
      <c r="J354" s="6"/>
    </row>
    <row r="355" spans="8:10" x14ac:dyDescent="0.2">
      <c r="H355" s="6"/>
      <c r="I355" s="6"/>
      <c r="J355" s="6"/>
    </row>
    <row r="356" spans="8:10" x14ac:dyDescent="0.2">
      <c r="H356" s="6"/>
      <c r="I356" s="6"/>
      <c r="J356" s="6"/>
    </row>
    <row r="357" spans="8:10" x14ac:dyDescent="0.2">
      <c r="H357" s="6"/>
      <c r="I357" s="6"/>
      <c r="J357" s="6"/>
    </row>
    <row r="358" spans="8:10" x14ac:dyDescent="0.2">
      <c r="H358" s="6"/>
      <c r="I358" s="6"/>
      <c r="J358" s="6"/>
    </row>
    <row r="359" spans="8:10" x14ac:dyDescent="0.2">
      <c r="H359" s="6"/>
      <c r="I359" s="6"/>
      <c r="J359" s="6"/>
    </row>
    <row r="360" spans="8:10" x14ac:dyDescent="0.2">
      <c r="H360" s="6"/>
      <c r="I360" s="6"/>
      <c r="J360" s="6"/>
    </row>
    <row r="361" spans="8:10" x14ac:dyDescent="0.2">
      <c r="H361" s="6"/>
      <c r="I361" s="6"/>
      <c r="J361" s="6"/>
    </row>
    <row r="362" spans="8:10" x14ac:dyDescent="0.2">
      <c r="H362" s="6"/>
      <c r="I362" s="6"/>
      <c r="J362" s="6"/>
    </row>
    <row r="363" spans="8:10" x14ac:dyDescent="0.2">
      <c r="H363" s="6"/>
      <c r="I363" s="6"/>
      <c r="J363" s="6"/>
    </row>
    <row r="364" spans="8:10" x14ac:dyDescent="0.2">
      <c r="H364" s="6"/>
      <c r="I364" s="6"/>
      <c r="J364" s="6"/>
    </row>
    <row r="365" spans="8:10" x14ac:dyDescent="0.2">
      <c r="H365" s="6"/>
      <c r="I365" s="6"/>
      <c r="J365" s="6"/>
    </row>
    <row r="366" spans="8:10" x14ac:dyDescent="0.2">
      <c r="H366" s="6"/>
      <c r="I366" s="6"/>
      <c r="J366" s="6"/>
    </row>
    <row r="367" spans="8:10" x14ac:dyDescent="0.2">
      <c r="H367" s="6"/>
      <c r="I367" s="6"/>
      <c r="J367" s="6"/>
    </row>
    <row r="368" spans="8:10" x14ac:dyDescent="0.2">
      <c r="H368" s="6"/>
      <c r="I368" s="6"/>
      <c r="J368" s="6"/>
    </row>
    <row r="369" spans="8:10" x14ac:dyDescent="0.2">
      <c r="H369" s="6"/>
      <c r="I369" s="6"/>
      <c r="J369" s="6"/>
    </row>
    <row r="370" spans="8:10" x14ac:dyDescent="0.2">
      <c r="H370" s="6"/>
      <c r="I370" s="6"/>
      <c r="J370" s="6"/>
    </row>
    <row r="371" spans="8:10" x14ac:dyDescent="0.2">
      <c r="H371" s="6"/>
      <c r="I371" s="6"/>
      <c r="J371" s="6"/>
    </row>
    <row r="372" spans="8:10" x14ac:dyDescent="0.2">
      <c r="H372" s="6"/>
      <c r="I372" s="6"/>
      <c r="J372" s="6"/>
    </row>
    <row r="373" spans="8:10" x14ac:dyDescent="0.2">
      <c r="H373" s="6"/>
      <c r="I373" s="6"/>
      <c r="J373" s="6"/>
    </row>
    <row r="374" spans="8:10" x14ac:dyDescent="0.2">
      <c r="H374" s="6"/>
      <c r="I374" s="6"/>
      <c r="J374" s="6"/>
    </row>
    <row r="375" spans="8:10" x14ac:dyDescent="0.2">
      <c r="H375" s="6"/>
      <c r="I375" s="6"/>
      <c r="J375" s="6"/>
    </row>
    <row r="376" spans="8:10" x14ac:dyDescent="0.2">
      <c r="H376" s="6"/>
      <c r="I376" s="6"/>
      <c r="J376" s="6"/>
    </row>
    <row r="377" spans="8:10" x14ac:dyDescent="0.2">
      <c r="H377" s="6"/>
      <c r="I377" s="6"/>
      <c r="J377" s="6"/>
    </row>
    <row r="378" spans="8:10" x14ac:dyDescent="0.2">
      <c r="H378" s="6"/>
      <c r="I378" s="6"/>
      <c r="J378" s="6"/>
    </row>
    <row r="379" spans="8:10" x14ac:dyDescent="0.2">
      <c r="H379" s="6"/>
      <c r="I379" s="6"/>
      <c r="J379" s="6"/>
    </row>
    <row r="380" spans="8:10" x14ac:dyDescent="0.2">
      <c r="H380" s="6"/>
      <c r="I380" s="6"/>
      <c r="J380" s="6"/>
    </row>
    <row r="381" spans="8:10" x14ac:dyDescent="0.2">
      <c r="H381" s="6"/>
      <c r="I381" s="6"/>
      <c r="J381" s="6"/>
    </row>
    <row r="382" spans="8:10" x14ac:dyDescent="0.2">
      <c r="H382" s="6"/>
      <c r="I382" s="6"/>
      <c r="J382" s="6"/>
    </row>
    <row r="383" spans="8:10" x14ac:dyDescent="0.2">
      <c r="H383" s="6"/>
      <c r="I383" s="6"/>
      <c r="J383" s="6"/>
    </row>
    <row r="384" spans="8:10" x14ac:dyDescent="0.2">
      <c r="H384" s="6"/>
      <c r="I384" s="6"/>
      <c r="J384" s="6"/>
    </row>
    <row r="385" spans="8:10" x14ac:dyDescent="0.2">
      <c r="H385" s="6"/>
      <c r="I385" s="6"/>
      <c r="J385" s="6"/>
    </row>
    <row r="386" spans="8:10" x14ac:dyDescent="0.2">
      <c r="H386" s="6"/>
      <c r="I386" s="6"/>
      <c r="J386" s="6"/>
    </row>
    <row r="387" spans="8:10" x14ac:dyDescent="0.2">
      <c r="H387" s="6"/>
      <c r="I387" s="6"/>
      <c r="J387" s="6"/>
    </row>
    <row r="388" spans="8:10" x14ac:dyDescent="0.2">
      <c r="H388" s="6"/>
      <c r="I388" s="6"/>
      <c r="J388" s="6"/>
    </row>
    <row r="389" spans="8:10" x14ac:dyDescent="0.2">
      <c r="H389" s="6"/>
      <c r="I389" s="6"/>
      <c r="J389" s="6"/>
    </row>
    <row r="390" spans="8:10" x14ac:dyDescent="0.2">
      <c r="H390" s="6"/>
      <c r="I390" s="6"/>
      <c r="J390" s="6"/>
    </row>
    <row r="391" spans="8:10" x14ac:dyDescent="0.2">
      <c r="H391" s="6"/>
      <c r="I391" s="6"/>
      <c r="J391" s="6"/>
    </row>
    <row r="392" spans="8:10" x14ac:dyDescent="0.2">
      <c r="H392" s="6"/>
      <c r="I392" s="6"/>
      <c r="J392" s="6"/>
    </row>
    <row r="393" spans="8:10" x14ac:dyDescent="0.2">
      <c r="H393" s="6"/>
      <c r="I393" s="6"/>
      <c r="J393" s="6"/>
    </row>
    <row r="394" spans="8:10" x14ac:dyDescent="0.2">
      <c r="H394" s="6"/>
      <c r="I394" s="6"/>
      <c r="J394" s="6"/>
    </row>
    <row r="395" spans="8:10" x14ac:dyDescent="0.2">
      <c r="H395" s="6"/>
      <c r="I395" s="6"/>
      <c r="J395" s="6"/>
    </row>
    <row r="396" spans="8:10" x14ac:dyDescent="0.2">
      <c r="H396" s="6"/>
      <c r="I396" s="6"/>
      <c r="J396" s="6"/>
    </row>
    <row r="397" spans="8:10" x14ac:dyDescent="0.2">
      <c r="H397" s="6"/>
      <c r="I397" s="6"/>
      <c r="J397" s="6"/>
    </row>
    <row r="398" spans="8:10" x14ac:dyDescent="0.2">
      <c r="H398" s="6"/>
      <c r="I398" s="6"/>
      <c r="J398" s="6"/>
    </row>
    <row r="399" spans="8:10" x14ac:dyDescent="0.2">
      <c r="H399" s="6"/>
      <c r="I399" s="6"/>
      <c r="J399" s="6"/>
    </row>
    <row r="400" spans="8:10" x14ac:dyDescent="0.2">
      <c r="H400" s="6"/>
      <c r="I400" s="6"/>
      <c r="J400" s="6"/>
    </row>
    <row r="401" spans="8:10" x14ac:dyDescent="0.2">
      <c r="H401" s="6"/>
      <c r="I401" s="6"/>
      <c r="J401" s="6"/>
    </row>
    <row r="402" spans="8:10" x14ac:dyDescent="0.2">
      <c r="H402" s="6"/>
      <c r="I402" s="6"/>
      <c r="J402" s="6"/>
    </row>
    <row r="403" spans="8:10" x14ac:dyDescent="0.2">
      <c r="H403" s="6"/>
      <c r="I403" s="6"/>
      <c r="J403" s="6"/>
    </row>
    <row r="404" spans="8:10" x14ac:dyDescent="0.2">
      <c r="H404" s="6"/>
      <c r="I404" s="6"/>
      <c r="J404" s="6"/>
    </row>
    <row r="405" spans="8:10" x14ac:dyDescent="0.2">
      <c r="H405" s="6"/>
      <c r="I405" s="6"/>
      <c r="J405" s="6"/>
    </row>
    <row r="406" spans="8:10" x14ac:dyDescent="0.2">
      <c r="H406" s="6"/>
      <c r="I406" s="6"/>
      <c r="J406" s="6"/>
    </row>
    <row r="407" spans="8:10" x14ac:dyDescent="0.2">
      <c r="H407" s="6"/>
      <c r="I407" s="6"/>
      <c r="J407" s="6"/>
    </row>
    <row r="408" spans="8:10" x14ac:dyDescent="0.2">
      <c r="H408" s="6"/>
      <c r="I408" s="6"/>
      <c r="J408" s="6"/>
    </row>
    <row r="409" spans="8:10" x14ac:dyDescent="0.2">
      <c r="H409" s="6"/>
      <c r="I409" s="6"/>
      <c r="J409" s="6"/>
    </row>
    <row r="410" spans="8:10" x14ac:dyDescent="0.2">
      <c r="H410" s="6"/>
      <c r="I410" s="6"/>
      <c r="J410" s="6"/>
    </row>
    <row r="411" spans="8:10" x14ac:dyDescent="0.2">
      <c r="H411" s="6"/>
      <c r="I411" s="6"/>
      <c r="J411" s="6"/>
    </row>
    <row r="412" spans="8:10" x14ac:dyDescent="0.2">
      <c r="H412" s="6"/>
      <c r="I412" s="6"/>
      <c r="J412" s="6"/>
    </row>
    <row r="413" spans="8:10" x14ac:dyDescent="0.2">
      <c r="H413" s="6"/>
      <c r="I413" s="6"/>
      <c r="J413" s="6"/>
    </row>
    <row r="414" spans="8:10" x14ac:dyDescent="0.2">
      <c r="H414" s="6"/>
      <c r="I414" s="6"/>
      <c r="J414" s="6"/>
    </row>
    <row r="415" spans="8:10" x14ac:dyDescent="0.2">
      <c r="H415" s="6"/>
      <c r="I415" s="6"/>
      <c r="J415" s="6"/>
    </row>
    <row r="416" spans="8:10" x14ac:dyDescent="0.2">
      <c r="H416" s="6"/>
      <c r="I416" s="6"/>
      <c r="J416" s="6"/>
    </row>
    <row r="417" spans="8:10" x14ac:dyDescent="0.2">
      <c r="H417" s="6"/>
      <c r="I417" s="6"/>
      <c r="J417" s="6"/>
    </row>
    <row r="418" spans="8:10" x14ac:dyDescent="0.2">
      <c r="H418" s="6"/>
      <c r="I418" s="6"/>
      <c r="J418" s="6"/>
    </row>
    <row r="419" spans="8:10" x14ac:dyDescent="0.2">
      <c r="H419" s="6"/>
      <c r="I419" s="6"/>
      <c r="J419" s="6"/>
    </row>
    <row r="420" spans="8:10" x14ac:dyDescent="0.2">
      <c r="H420" s="6"/>
      <c r="I420" s="6"/>
      <c r="J420" s="6"/>
    </row>
    <row r="421" spans="8:10" x14ac:dyDescent="0.2">
      <c r="H421" s="6"/>
      <c r="I421" s="6"/>
      <c r="J421" s="6"/>
    </row>
    <row r="422" spans="8:10" x14ac:dyDescent="0.2">
      <c r="H422" s="6"/>
      <c r="I422" s="6"/>
      <c r="J422" s="6"/>
    </row>
    <row r="423" spans="8:10" x14ac:dyDescent="0.2">
      <c r="H423" s="6"/>
      <c r="I423" s="6"/>
      <c r="J423" s="6"/>
    </row>
    <row r="424" spans="8:10" x14ac:dyDescent="0.2">
      <c r="H424" s="6"/>
      <c r="I424" s="6"/>
      <c r="J424" s="6"/>
    </row>
    <row r="425" spans="8:10" x14ac:dyDescent="0.2">
      <c r="H425" s="6"/>
      <c r="I425" s="6"/>
      <c r="J425" s="6"/>
    </row>
    <row r="426" spans="8:10" x14ac:dyDescent="0.2">
      <c r="H426" s="6"/>
      <c r="I426" s="6"/>
      <c r="J426" s="6"/>
    </row>
    <row r="427" spans="8:10" x14ac:dyDescent="0.2">
      <c r="H427" s="6"/>
      <c r="I427" s="6"/>
      <c r="J427" s="6"/>
    </row>
    <row r="428" spans="8:10" x14ac:dyDescent="0.2">
      <c r="H428" s="6"/>
      <c r="I428" s="6"/>
      <c r="J428" s="6"/>
    </row>
    <row r="429" spans="8:10" x14ac:dyDescent="0.2">
      <c r="H429" s="6"/>
      <c r="I429" s="6"/>
      <c r="J429" s="6"/>
    </row>
    <row r="430" spans="8:10" x14ac:dyDescent="0.2">
      <c r="H430" s="6"/>
      <c r="I430" s="6"/>
      <c r="J430" s="6"/>
    </row>
    <row r="431" spans="8:10" x14ac:dyDescent="0.2">
      <c r="H431" s="6"/>
      <c r="I431" s="6"/>
      <c r="J431" s="6"/>
    </row>
    <row r="432" spans="8:10" x14ac:dyDescent="0.2">
      <c r="H432" s="6"/>
      <c r="I432" s="6"/>
      <c r="J432" s="6"/>
    </row>
    <row r="433" spans="8:10" x14ac:dyDescent="0.2">
      <c r="H433" s="6"/>
      <c r="I433" s="6"/>
      <c r="J433" s="6"/>
    </row>
    <row r="434" spans="8:10" x14ac:dyDescent="0.2">
      <c r="H434" s="6"/>
      <c r="I434" s="6"/>
      <c r="J434" s="6"/>
    </row>
    <row r="435" spans="8:10" x14ac:dyDescent="0.2">
      <c r="H435" s="6"/>
      <c r="I435" s="6"/>
      <c r="J435" s="6"/>
    </row>
    <row r="436" spans="8:10" x14ac:dyDescent="0.2">
      <c r="H436" s="6"/>
      <c r="I436" s="6"/>
      <c r="J436" s="6"/>
    </row>
    <row r="437" spans="8:10" x14ac:dyDescent="0.2">
      <c r="H437" s="6"/>
      <c r="I437" s="6"/>
      <c r="J437" s="6"/>
    </row>
    <row r="438" spans="8:10" x14ac:dyDescent="0.2">
      <c r="H438" s="6"/>
      <c r="I438" s="6"/>
      <c r="J438" s="6"/>
    </row>
    <row r="439" spans="8:10" x14ac:dyDescent="0.2">
      <c r="H439" s="6"/>
      <c r="I439" s="6"/>
      <c r="J439" s="6"/>
    </row>
    <row r="440" spans="8:10" x14ac:dyDescent="0.2">
      <c r="H440" s="6"/>
      <c r="I440" s="6"/>
      <c r="J440" s="6"/>
    </row>
    <row r="441" spans="8:10" x14ac:dyDescent="0.2">
      <c r="H441" s="6"/>
      <c r="I441" s="6"/>
      <c r="J441" s="6"/>
    </row>
    <row r="442" spans="8:10" x14ac:dyDescent="0.2">
      <c r="H442" s="6"/>
      <c r="I442" s="6"/>
      <c r="J442" s="6"/>
    </row>
    <row r="443" spans="8:10" x14ac:dyDescent="0.2">
      <c r="H443" s="6"/>
      <c r="I443" s="6"/>
      <c r="J443" s="6"/>
    </row>
    <row r="444" spans="8:10" x14ac:dyDescent="0.2">
      <c r="H444" s="6"/>
      <c r="I444" s="6"/>
      <c r="J444" s="6"/>
    </row>
    <row r="445" spans="8:10" x14ac:dyDescent="0.2">
      <c r="H445" s="6"/>
      <c r="I445" s="6"/>
      <c r="J445" s="6"/>
    </row>
    <row r="446" spans="8:10" x14ac:dyDescent="0.2">
      <c r="H446" s="6"/>
      <c r="I446" s="6"/>
      <c r="J446" s="6"/>
    </row>
    <row r="447" spans="8:10" x14ac:dyDescent="0.2">
      <c r="H447" s="6"/>
      <c r="I447" s="6"/>
      <c r="J447" s="6"/>
    </row>
    <row r="448" spans="8:10" x14ac:dyDescent="0.2">
      <c r="H448" s="6"/>
      <c r="I448" s="6"/>
      <c r="J448" s="6"/>
    </row>
    <row r="449" spans="8:10" x14ac:dyDescent="0.2">
      <c r="H449" s="6"/>
      <c r="I449" s="6"/>
      <c r="J449" s="6"/>
    </row>
    <row r="450" spans="8:10" x14ac:dyDescent="0.2">
      <c r="H450" s="6"/>
      <c r="I450" s="6"/>
      <c r="J450" s="6"/>
    </row>
    <row r="451" spans="8:10" x14ac:dyDescent="0.2">
      <c r="H451" s="6"/>
      <c r="I451" s="6"/>
      <c r="J451" s="6"/>
    </row>
    <row r="452" spans="8:10" x14ac:dyDescent="0.2">
      <c r="H452" s="6"/>
      <c r="I452" s="6"/>
      <c r="J452" s="6"/>
    </row>
    <row r="453" spans="8:10" x14ac:dyDescent="0.2">
      <c r="H453" s="6"/>
      <c r="I453" s="6"/>
      <c r="J453" s="6"/>
    </row>
    <row r="454" spans="8:10" x14ac:dyDescent="0.2">
      <c r="H454" s="6"/>
      <c r="I454" s="6"/>
      <c r="J454" s="6"/>
    </row>
    <row r="455" spans="8:10" x14ac:dyDescent="0.2">
      <c r="H455" s="6"/>
      <c r="I455" s="6"/>
      <c r="J455" s="6"/>
    </row>
    <row r="456" spans="8:10" x14ac:dyDescent="0.2">
      <c r="H456" s="6"/>
      <c r="I456" s="6"/>
      <c r="J456" s="6"/>
    </row>
    <row r="457" spans="8:10" x14ac:dyDescent="0.2">
      <c r="H457" s="6"/>
      <c r="I457" s="6"/>
      <c r="J457" s="6"/>
    </row>
    <row r="458" spans="8:10" x14ac:dyDescent="0.2">
      <c r="H458" s="6"/>
      <c r="I458" s="6"/>
      <c r="J458" s="6"/>
    </row>
    <row r="459" spans="8:10" x14ac:dyDescent="0.2">
      <c r="H459" s="6"/>
      <c r="I459" s="6"/>
      <c r="J459" s="6"/>
    </row>
    <row r="460" spans="8:10" x14ac:dyDescent="0.2">
      <c r="H460" s="6"/>
      <c r="I460" s="6"/>
      <c r="J460" s="6"/>
    </row>
    <row r="461" spans="8:10" x14ac:dyDescent="0.2">
      <c r="H461" s="6"/>
      <c r="I461" s="6"/>
      <c r="J461" s="6"/>
    </row>
    <row r="462" spans="8:10" x14ac:dyDescent="0.2">
      <c r="H462" s="6"/>
      <c r="I462" s="6"/>
      <c r="J462" s="6"/>
    </row>
    <row r="463" spans="8:10" x14ac:dyDescent="0.2">
      <c r="H463" s="6"/>
      <c r="I463" s="6"/>
      <c r="J463" s="6"/>
    </row>
    <row r="464" spans="8:10" x14ac:dyDescent="0.2">
      <c r="H464" s="6"/>
      <c r="I464" s="6"/>
      <c r="J464" s="6"/>
    </row>
    <row r="465" spans="8:10" x14ac:dyDescent="0.2">
      <c r="H465" s="6"/>
      <c r="I465" s="6"/>
      <c r="J465" s="6"/>
    </row>
    <row r="466" spans="8:10" x14ac:dyDescent="0.2">
      <c r="H466" s="6"/>
      <c r="I466" s="6"/>
      <c r="J466" s="6"/>
    </row>
    <row r="467" spans="8:10" x14ac:dyDescent="0.2">
      <c r="H467" s="6"/>
      <c r="I467" s="6"/>
      <c r="J467" s="6"/>
    </row>
    <row r="468" spans="8:10" x14ac:dyDescent="0.2">
      <c r="H468" s="6"/>
      <c r="I468" s="6"/>
      <c r="J468" s="6"/>
    </row>
    <row r="469" spans="8:10" x14ac:dyDescent="0.2">
      <c r="H469" s="6"/>
      <c r="I469" s="6"/>
      <c r="J469" s="6"/>
    </row>
    <row r="470" spans="8:10" x14ac:dyDescent="0.2">
      <c r="H470" s="6"/>
      <c r="I470" s="6"/>
      <c r="J470" s="6"/>
    </row>
    <row r="471" spans="8:10" x14ac:dyDescent="0.2">
      <c r="H471" s="6"/>
      <c r="I471" s="6"/>
      <c r="J471" s="6"/>
    </row>
    <row r="472" spans="8:10" x14ac:dyDescent="0.2">
      <c r="H472" s="6"/>
      <c r="I472" s="6"/>
      <c r="J472" s="6"/>
    </row>
    <row r="473" spans="8:10" x14ac:dyDescent="0.2">
      <c r="H473" s="6"/>
      <c r="I473" s="6"/>
      <c r="J473" s="6"/>
    </row>
    <row r="474" spans="8:10" x14ac:dyDescent="0.2">
      <c r="H474" s="6"/>
      <c r="I474" s="6"/>
      <c r="J474" s="6"/>
    </row>
    <row r="475" spans="8:10" x14ac:dyDescent="0.2">
      <c r="H475" s="6"/>
      <c r="I475" s="6"/>
      <c r="J475" s="6"/>
    </row>
    <row r="476" spans="8:10" x14ac:dyDescent="0.2">
      <c r="H476" s="6"/>
      <c r="I476" s="6"/>
      <c r="J476" s="6"/>
    </row>
    <row r="477" spans="8:10" x14ac:dyDescent="0.2">
      <c r="H477" s="6"/>
      <c r="I477" s="6"/>
      <c r="J477" s="6"/>
    </row>
    <row r="478" spans="8:10" x14ac:dyDescent="0.2">
      <c r="H478" s="6"/>
      <c r="I478" s="6"/>
      <c r="J478" s="6"/>
    </row>
    <row r="479" spans="8:10" x14ac:dyDescent="0.2">
      <c r="H479" s="6"/>
      <c r="I479" s="6"/>
      <c r="J479" s="6"/>
    </row>
    <row r="480" spans="8:10" x14ac:dyDescent="0.2">
      <c r="H480" s="6"/>
      <c r="I480" s="6"/>
      <c r="J480" s="6"/>
    </row>
    <row r="481" spans="8:10" x14ac:dyDescent="0.2">
      <c r="H481" s="6"/>
      <c r="I481" s="6"/>
      <c r="J481" s="6"/>
    </row>
    <row r="482" spans="8:10" x14ac:dyDescent="0.2">
      <c r="H482" s="6"/>
      <c r="I482" s="6"/>
      <c r="J482" s="6"/>
    </row>
    <row r="483" spans="8:10" x14ac:dyDescent="0.2">
      <c r="H483" s="6"/>
      <c r="I483" s="6"/>
      <c r="J483" s="6"/>
    </row>
    <row r="484" spans="8:10" x14ac:dyDescent="0.2">
      <c r="H484" s="6"/>
      <c r="I484" s="6"/>
      <c r="J484" s="6"/>
    </row>
    <row r="485" spans="8:10" x14ac:dyDescent="0.2">
      <c r="H485" s="6"/>
      <c r="I485" s="6"/>
      <c r="J485" s="6"/>
    </row>
    <row r="486" spans="8:10" x14ac:dyDescent="0.2">
      <c r="H486" s="6"/>
      <c r="I486" s="6"/>
      <c r="J486" s="6"/>
    </row>
    <row r="487" spans="8:10" x14ac:dyDescent="0.2">
      <c r="H487" s="6"/>
      <c r="I487" s="6"/>
      <c r="J487" s="6"/>
    </row>
    <row r="488" spans="8:10" x14ac:dyDescent="0.2">
      <c r="H488" s="6"/>
      <c r="I488" s="6"/>
      <c r="J488" s="6"/>
    </row>
    <row r="489" spans="8:10" x14ac:dyDescent="0.2">
      <c r="H489" s="6"/>
      <c r="I489" s="6"/>
      <c r="J489" s="6"/>
    </row>
    <row r="490" spans="8:10" x14ac:dyDescent="0.2">
      <c r="H490" s="6"/>
      <c r="I490" s="6"/>
      <c r="J490" s="6"/>
    </row>
    <row r="491" spans="8:10" x14ac:dyDescent="0.2">
      <c r="H491" s="6"/>
      <c r="I491" s="6"/>
      <c r="J491" s="6"/>
    </row>
    <row r="492" spans="8:10" x14ac:dyDescent="0.2">
      <c r="H492" s="6"/>
      <c r="I492" s="6"/>
      <c r="J492" s="6"/>
    </row>
    <row r="493" spans="8:10" x14ac:dyDescent="0.2">
      <c r="H493" s="6"/>
      <c r="I493" s="6"/>
      <c r="J493" s="6"/>
    </row>
    <row r="494" spans="8:10" x14ac:dyDescent="0.2">
      <c r="H494" s="6"/>
      <c r="I494" s="6"/>
      <c r="J494" s="6"/>
    </row>
    <row r="495" spans="8:10" x14ac:dyDescent="0.2">
      <c r="H495" s="6"/>
      <c r="I495" s="6"/>
      <c r="J495" s="6"/>
    </row>
    <row r="496" spans="8:10" x14ac:dyDescent="0.2">
      <c r="H496" s="6"/>
      <c r="I496" s="6"/>
      <c r="J496" s="6"/>
    </row>
    <row r="497" spans="8:10" x14ac:dyDescent="0.2">
      <c r="H497" s="6"/>
      <c r="I497" s="6"/>
      <c r="J497" s="6"/>
    </row>
    <row r="498" spans="8:10" x14ac:dyDescent="0.2">
      <c r="H498" s="6"/>
      <c r="I498" s="6"/>
      <c r="J498" s="6"/>
    </row>
    <row r="499" spans="8:10" x14ac:dyDescent="0.2">
      <c r="H499" s="6"/>
      <c r="I499" s="6"/>
      <c r="J499" s="6"/>
    </row>
    <row r="500" spans="8:10" x14ac:dyDescent="0.2">
      <c r="H500" s="6"/>
      <c r="I500" s="6"/>
      <c r="J5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summary</vt:lpstr>
      <vt:lpstr>combined</vt:lpstr>
      <vt:lpstr>A-B</vt:lpstr>
      <vt:lpstr>C-D</vt:lpstr>
      <vt:lpstr>E-F</vt:lpstr>
      <vt:lpstr>'A-B'!AreaC</vt:lpstr>
      <vt:lpstr>'E-F'!AreaC</vt:lpstr>
      <vt:lpstr>AreaC</vt:lpstr>
      <vt:lpstr>'A-B'!ConcentrationC</vt:lpstr>
      <vt:lpstr>'E-F'!ConcentrationC</vt:lpstr>
      <vt:lpstr>ConcentrationC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2019-04-19T18:28:00Z</dcterms:created>
  <dcterms:modified xsi:type="dcterms:W3CDTF">2021-03-18T18:44:52Z</dcterms:modified>
</cp:coreProperties>
</file>