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5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6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Shared drives/Carlson_NAAMES/DATA/WORKING/Amino_Acids/"/>
    </mc:Choice>
  </mc:AlternateContent>
  <xr:revisionPtr revIDLastSave="0" documentId="13_ncr:1_{323846B7-996B-EF4B-9C62-DA360A4912A7}" xr6:coauthVersionLast="45" xr6:coauthVersionMax="45" xr10:uidLastSave="{00000000-0000-0000-0000-000000000000}"/>
  <bookViews>
    <workbookView xWindow="0" yWindow="460" windowWidth="25600" windowHeight="15540" xr2:uid="{28CB3176-5D5E-1449-AF25-D08611D5CF15}"/>
  </bookViews>
  <sheets>
    <sheet name="Summary" sheetId="1" r:id="rId1"/>
    <sheet name="R2" sheetId="2" r:id="rId2"/>
    <sheet name="R2_RR" sheetId="3" r:id="rId3"/>
    <sheet name="R3" sheetId="4" r:id="rId4"/>
    <sheet name="R3_RR" sheetId="5" r:id="rId5"/>
    <sheet name="R4" sheetId="6" r:id="rId6"/>
    <sheet name="R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2" i="5" l="1"/>
  <c r="C272" i="5"/>
  <c r="M4" i="1"/>
  <c r="N19" i="1" l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2" i="1"/>
  <c r="L3" i="1"/>
  <c r="L4" i="1"/>
  <c r="L5" i="1"/>
  <c r="F291" i="7"/>
  <c r="F292" i="7"/>
  <c r="F293" i="7"/>
  <c r="F294" i="7"/>
  <c r="F295" i="7"/>
  <c r="F296" i="7"/>
  <c r="F290" i="7"/>
  <c r="Y276" i="7"/>
  <c r="Y275" i="7"/>
  <c r="Y274" i="7"/>
  <c r="Y273" i="7"/>
  <c r="Y272" i="7"/>
  <c r="Y271" i="7"/>
  <c r="Y270" i="7"/>
  <c r="X276" i="7"/>
  <c r="X275" i="7"/>
  <c r="X274" i="7"/>
  <c r="X273" i="7"/>
  <c r="X272" i="7"/>
  <c r="X271" i="7"/>
  <c r="X270" i="7"/>
  <c r="W259" i="7"/>
  <c r="W258" i="7"/>
  <c r="W257" i="7"/>
  <c r="W256" i="7"/>
  <c r="W255" i="7"/>
  <c r="W254" i="7"/>
  <c r="W253" i="7"/>
  <c r="W252" i="7"/>
  <c r="W251" i="7"/>
  <c r="W250" i="7"/>
  <c r="W249" i="7"/>
  <c r="W248" i="7"/>
  <c r="W247" i="7"/>
  <c r="W246" i="7"/>
  <c r="W245" i="7"/>
  <c r="W244" i="7"/>
  <c r="W243" i="7"/>
  <c r="W242" i="7"/>
  <c r="W241" i="7"/>
  <c r="W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E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39" i="7"/>
  <c r="F285" i="6"/>
  <c r="F286" i="6"/>
  <c r="F287" i="6"/>
  <c r="F288" i="6"/>
  <c r="F289" i="6"/>
  <c r="F290" i="6"/>
  <c r="F284" i="6"/>
  <c r="F290" i="5"/>
  <c r="Y270" i="6"/>
  <c r="Y269" i="6"/>
  <c r="Y268" i="6"/>
  <c r="Y267" i="6"/>
  <c r="Y266" i="6"/>
  <c r="Y265" i="6"/>
  <c r="Y264" i="6"/>
  <c r="X270" i="6"/>
  <c r="X269" i="6"/>
  <c r="X268" i="6"/>
  <c r="X267" i="6"/>
  <c r="X266" i="6"/>
  <c r="X265" i="6"/>
  <c r="W265" i="6"/>
  <c r="W270" i="6"/>
  <c r="W269" i="6"/>
  <c r="W268" i="6"/>
  <c r="W267" i="6"/>
  <c r="W242" i="6"/>
  <c r="W243" i="6"/>
  <c r="X264" i="6"/>
  <c r="X270" i="5"/>
  <c r="W239" i="5"/>
  <c r="W240" i="6"/>
  <c r="W246" i="6"/>
  <c r="W247" i="6"/>
  <c r="W248" i="6"/>
  <c r="W249" i="6"/>
  <c r="W251" i="6"/>
  <c r="W252" i="6"/>
  <c r="W253" i="6"/>
  <c r="W255" i="6"/>
  <c r="W256" i="6"/>
  <c r="W257" i="6"/>
  <c r="W258" i="6"/>
  <c r="W239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A256" i="6"/>
  <c r="A257" i="6"/>
  <c r="A258" i="6"/>
  <c r="A25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E239" i="6"/>
  <c r="F291" i="5"/>
  <c r="F292" i="5"/>
  <c r="F293" i="5"/>
  <c r="F294" i="5"/>
  <c r="F295" i="5"/>
  <c r="F296" i="5"/>
  <c r="F288" i="2"/>
  <c r="Y276" i="5"/>
  <c r="Y275" i="5"/>
  <c r="Y274" i="5"/>
  <c r="Y273" i="5"/>
  <c r="Y272" i="5"/>
  <c r="Y271" i="5"/>
  <c r="Y270" i="5"/>
  <c r="X276" i="5"/>
  <c r="X275" i="5"/>
  <c r="X274" i="5"/>
  <c r="X273" i="5"/>
  <c r="X272" i="5"/>
  <c r="X271" i="5"/>
  <c r="W270" i="5"/>
  <c r="X268" i="2"/>
  <c r="W276" i="5"/>
  <c r="W275" i="5"/>
  <c r="W274" i="5"/>
  <c r="W273" i="5"/>
  <c r="W272" i="5"/>
  <c r="W271" i="5"/>
  <c r="W240" i="5"/>
  <c r="W243" i="5"/>
  <c r="W244" i="5"/>
  <c r="W246" i="5"/>
  <c r="W247" i="5"/>
  <c r="W248" i="5"/>
  <c r="W249" i="5"/>
  <c r="W252" i="5"/>
  <c r="W253" i="5"/>
  <c r="W254" i="5"/>
  <c r="W255" i="5"/>
  <c r="W257" i="5"/>
  <c r="W259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39" i="5"/>
  <c r="Q239" i="5"/>
  <c r="R239" i="5"/>
  <c r="S239" i="5"/>
  <c r="T239" i="5"/>
  <c r="U239" i="5"/>
  <c r="V239" i="5"/>
  <c r="F239" i="5"/>
  <c r="G239" i="5"/>
  <c r="H239" i="5"/>
  <c r="I239" i="5"/>
  <c r="J239" i="5"/>
  <c r="K239" i="5"/>
  <c r="L239" i="5"/>
  <c r="M239" i="5"/>
  <c r="N239" i="5"/>
  <c r="O239" i="5"/>
  <c r="P239" i="5"/>
  <c r="E239" i="5"/>
  <c r="F289" i="2"/>
  <c r="F290" i="2"/>
  <c r="F291" i="2"/>
  <c r="F292" i="2"/>
  <c r="E288" i="2"/>
  <c r="P278" i="2"/>
  <c r="M268" i="2"/>
  <c r="D268" i="2" s="1"/>
  <c r="C268" i="2"/>
  <c r="Q260" i="2"/>
  <c r="H249" i="2"/>
  <c r="Q249" i="2"/>
  <c r="S249" i="2"/>
  <c r="Q250" i="2"/>
  <c r="N251" i="2"/>
  <c r="Q251" i="2"/>
  <c r="K252" i="2"/>
  <c r="R252" i="2"/>
  <c r="S252" i="2"/>
  <c r="T252" i="2"/>
  <c r="U252" i="2"/>
  <c r="Q243" i="2"/>
  <c r="Q245" i="2"/>
  <c r="T245" i="2"/>
  <c r="U245" i="2"/>
  <c r="Q240" i="2"/>
  <c r="B15" i="1" l="1"/>
  <c r="B18" i="1" l="1"/>
  <c r="B19" i="1"/>
  <c r="B12" i="1"/>
  <c r="B13" i="1"/>
  <c r="B14" i="1"/>
  <c r="B16" i="1"/>
  <c r="B17" i="1"/>
  <c r="B6" i="1"/>
  <c r="B7" i="1"/>
  <c r="B8" i="1"/>
  <c r="B9" i="1"/>
  <c r="B10" i="1"/>
  <c r="B11" i="1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E24" i="7"/>
  <c r="F24" i="7"/>
  <c r="G24" i="7"/>
  <c r="H24" i="7"/>
  <c r="I24" i="7"/>
  <c r="J24" i="7"/>
  <c r="K24" i="7"/>
  <c r="K26" i="7" s="1"/>
  <c r="L24" i="7"/>
  <c r="M24" i="7"/>
  <c r="N24" i="7"/>
  <c r="O24" i="7"/>
  <c r="P24" i="7"/>
  <c r="Q24" i="7"/>
  <c r="R24" i="7"/>
  <c r="S24" i="7"/>
  <c r="T24" i="7"/>
  <c r="U24" i="7"/>
  <c r="V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Q27" i="7" s="1"/>
  <c r="R25" i="7"/>
  <c r="S25" i="7"/>
  <c r="T25" i="7"/>
  <c r="U25" i="7"/>
  <c r="V25" i="7"/>
  <c r="T26" i="7"/>
  <c r="R2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E98" i="7"/>
  <c r="F98" i="7"/>
  <c r="F101" i="7" s="1"/>
  <c r="G98" i="7"/>
  <c r="G101" i="7" s="1"/>
  <c r="H98" i="7"/>
  <c r="I98" i="7"/>
  <c r="J98" i="7"/>
  <c r="J101" i="7" s="1"/>
  <c r="K98" i="7"/>
  <c r="K101" i="7" s="1"/>
  <c r="L98" i="7"/>
  <c r="M98" i="7"/>
  <c r="N98" i="7"/>
  <c r="N101" i="7" s="1"/>
  <c r="O98" i="7"/>
  <c r="O101" i="7" s="1"/>
  <c r="P98" i="7"/>
  <c r="Q98" i="7"/>
  <c r="R98" i="7"/>
  <c r="R101" i="7" s="1"/>
  <c r="S98" i="7"/>
  <c r="S101" i="7" s="1"/>
  <c r="T98" i="7"/>
  <c r="U98" i="7"/>
  <c r="V98" i="7"/>
  <c r="V100" i="7" s="1"/>
  <c r="V102" i="7" s="1"/>
  <c r="E99" i="7"/>
  <c r="F99" i="7"/>
  <c r="G99" i="7"/>
  <c r="H99" i="7"/>
  <c r="I99" i="7"/>
  <c r="J99" i="7"/>
  <c r="K99" i="7"/>
  <c r="L99" i="7"/>
  <c r="L101" i="7" s="1"/>
  <c r="M99" i="7"/>
  <c r="N99" i="7"/>
  <c r="O99" i="7"/>
  <c r="P99" i="7"/>
  <c r="P101" i="7" s="1"/>
  <c r="Q99" i="7"/>
  <c r="R99" i="7"/>
  <c r="S99" i="7"/>
  <c r="T99" i="7"/>
  <c r="T101" i="7" s="1"/>
  <c r="U99" i="7"/>
  <c r="V99" i="7"/>
  <c r="F100" i="7"/>
  <c r="J100" i="7"/>
  <c r="J103" i="7" s="1"/>
  <c r="H101" i="7"/>
  <c r="V101" i="7"/>
  <c r="F102" i="7"/>
  <c r="F103" i="7"/>
  <c r="E114" i="7"/>
  <c r="F114" i="7"/>
  <c r="G114" i="7"/>
  <c r="H114" i="7"/>
  <c r="I114" i="7"/>
  <c r="J114" i="7"/>
  <c r="K114" i="7"/>
  <c r="L114" i="7"/>
  <c r="M114" i="7"/>
  <c r="N114" i="7"/>
  <c r="O114" i="7"/>
  <c r="O117" i="7" s="1"/>
  <c r="P114" i="7"/>
  <c r="P117" i="7" s="1"/>
  <c r="Q114" i="7"/>
  <c r="R114" i="7"/>
  <c r="S114" i="7"/>
  <c r="T114" i="7"/>
  <c r="U114" i="7"/>
  <c r="V114" i="7"/>
  <c r="E115" i="7"/>
  <c r="F115" i="7"/>
  <c r="G115" i="7"/>
  <c r="H115" i="7"/>
  <c r="I115" i="7"/>
  <c r="I117" i="7" s="1"/>
  <c r="J115" i="7"/>
  <c r="K115" i="7"/>
  <c r="L115" i="7"/>
  <c r="M115" i="7"/>
  <c r="N115" i="7"/>
  <c r="O115" i="7"/>
  <c r="P115" i="7"/>
  <c r="Q115" i="7"/>
  <c r="R115" i="7"/>
  <c r="S115" i="7"/>
  <c r="T115" i="7"/>
  <c r="U115" i="7"/>
  <c r="U117" i="7" s="1"/>
  <c r="V115" i="7"/>
  <c r="E116" i="7"/>
  <c r="F116" i="7"/>
  <c r="G116" i="7"/>
  <c r="H116" i="7"/>
  <c r="I116" i="7"/>
  <c r="J116" i="7"/>
  <c r="K116" i="7"/>
  <c r="M116" i="7"/>
  <c r="N116" i="7"/>
  <c r="O116" i="7"/>
  <c r="P116" i="7"/>
  <c r="Q116" i="7"/>
  <c r="R116" i="7"/>
  <c r="S116" i="7"/>
  <c r="T116" i="7"/>
  <c r="U116" i="7"/>
  <c r="V116" i="7"/>
  <c r="K117" i="7"/>
  <c r="A145" i="7"/>
  <c r="C145" i="7"/>
  <c r="D145" i="7"/>
  <c r="D169" i="7" s="1"/>
  <c r="D193" i="7" s="1"/>
  <c r="D217" i="7" s="1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A146" i="7"/>
  <c r="A170" i="7" s="1"/>
  <c r="A194" i="7" s="1"/>
  <c r="A218" i="7" s="1"/>
  <c r="C146" i="7"/>
  <c r="C170" i="7" s="1"/>
  <c r="C194" i="7" s="1"/>
  <c r="C218" i="7" s="1"/>
  <c r="D146" i="7"/>
  <c r="D170" i="7" s="1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A147" i="7"/>
  <c r="A171" i="7" s="1"/>
  <c r="A195" i="7" s="1"/>
  <c r="A219" i="7" s="1"/>
  <c r="C147" i="7"/>
  <c r="C171" i="7" s="1"/>
  <c r="C195" i="7" s="1"/>
  <c r="C219" i="7" s="1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A148" i="7"/>
  <c r="A172" i="7" s="1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A149" i="7"/>
  <c r="C149" i="7"/>
  <c r="C173" i="7" s="1"/>
  <c r="C197" i="7" s="1"/>
  <c r="C221" i="7" s="1"/>
  <c r="D149" i="7"/>
  <c r="D173" i="7" s="1"/>
  <c r="D197" i="7" s="1"/>
  <c r="D221" i="7" s="1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A150" i="7"/>
  <c r="C150" i="7"/>
  <c r="C174" i="7" s="1"/>
  <c r="O174" i="7" s="1"/>
  <c r="D150" i="7"/>
  <c r="D174" i="7" s="1"/>
  <c r="D198" i="7" s="1"/>
  <c r="D222" i="7" s="1"/>
  <c r="E150" i="7"/>
  <c r="F150" i="7"/>
  <c r="G150" i="7"/>
  <c r="H150" i="7"/>
  <c r="I150" i="7"/>
  <c r="J150" i="7"/>
  <c r="K150" i="7"/>
  <c r="K174" i="7" s="1"/>
  <c r="L150" i="7"/>
  <c r="M150" i="7"/>
  <c r="N150" i="7"/>
  <c r="O150" i="7"/>
  <c r="P150" i="7"/>
  <c r="Q150" i="7"/>
  <c r="R150" i="7"/>
  <c r="S150" i="7"/>
  <c r="T150" i="7"/>
  <c r="U150" i="7"/>
  <c r="V150" i="7"/>
  <c r="A151" i="7"/>
  <c r="A175" i="7" s="1"/>
  <c r="A199" i="7" s="1"/>
  <c r="A223" i="7" s="1"/>
  <c r="C151" i="7"/>
  <c r="C175" i="7" s="1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A152" i="7"/>
  <c r="A176" i="7" s="1"/>
  <c r="A200" i="7" s="1"/>
  <c r="A224" i="7" s="1"/>
  <c r="C152" i="7"/>
  <c r="D152" i="7"/>
  <c r="D176" i="7" s="1"/>
  <c r="D200" i="7" s="1"/>
  <c r="D224" i="7" s="1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A153" i="7"/>
  <c r="C153" i="7"/>
  <c r="D153" i="7"/>
  <c r="D177" i="7" s="1"/>
  <c r="D201" i="7" s="1"/>
  <c r="D225" i="7" s="1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A154" i="7"/>
  <c r="A178" i="7" s="1"/>
  <c r="A202" i="7" s="1"/>
  <c r="A226" i="7" s="1"/>
  <c r="C154" i="7"/>
  <c r="C178" i="7" s="1"/>
  <c r="D154" i="7"/>
  <c r="D178" i="7" s="1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A155" i="7"/>
  <c r="A179" i="7" s="1"/>
  <c r="A203" i="7" s="1"/>
  <c r="A227" i="7" s="1"/>
  <c r="C155" i="7"/>
  <c r="C179" i="7" s="1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A156" i="7"/>
  <c r="A180" i="7" s="1"/>
  <c r="A204" i="7" s="1"/>
  <c r="A228" i="7" s="1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A157" i="7"/>
  <c r="C157" i="7"/>
  <c r="C181" i="7" s="1"/>
  <c r="C205" i="7" s="1"/>
  <c r="C229" i="7" s="1"/>
  <c r="D157" i="7"/>
  <c r="D181" i="7" s="1"/>
  <c r="D205" i="7" s="1"/>
  <c r="D229" i="7" s="1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A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A159" i="7"/>
  <c r="A183" i="7" s="1"/>
  <c r="A207" i="7" s="1"/>
  <c r="A231" i="7" s="1"/>
  <c r="C159" i="7"/>
  <c r="C183" i="7" s="1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A160" i="7"/>
  <c r="C160" i="7"/>
  <c r="D160" i="7"/>
  <c r="D184" i="7" s="1"/>
  <c r="D208" i="7" s="1"/>
  <c r="D232" i="7" s="1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A161" i="7"/>
  <c r="C161" i="7"/>
  <c r="D161" i="7"/>
  <c r="D185" i="7" s="1"/>
  <c r="D209" i="7" s="1"/>
  <c r="D233" i="7" s="1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A162" i="7"/>
  <c r="A186" i="7" s="1"/>
  <c r="A210" i="7" s="1"/>
  <c r="A234" i="7" s="1"/>
  <c r="C162" i="7"/>
  <c r="C186" i="7" s="1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A163" i="7"/>
  <c r="A187" i="7" s="1"/>
  <c r="A211" i="7" s="1"/>
  <c r="A235" i="7" s="1"/>
  <c r="C163" i="7"/>
  <c r="C187" i="7" s="1"/>
  <c r="C211" i="7" s="1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A164" i="7"/>
  <c r="A188" i="7" s="1"/>
  <c r="A212" i="7" s="1"/>
  <c r="A236" i="7" s="1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A165" i="7"/>
  <c r="C165" i="7"/>
  <c r="C189" i="7" s="1"/>
  <c r="D165" i="7"/>
  <c r="D189" i="7" s="1"/>
  <c r="D213" i="7" s="1"/>
  <c r="D237" i="7" s="1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A169" i="7"/>
  <c r="A193" i="7" s="1"/>
  <c r="A217" i="7" s="1"/>
  <c r="C169" i="7"/>
  <c r="C193" i="7" s="1"/>
  <c r="C217" i="7" s="1"/>
  <c r="D171" i="7"/>
  <c r="D195" i="7" s="1"/>
  <c r="D219" i="7" s="1"/>
  <c r="C172" i="7"/>
  <c r="D172" i="7"/>
  <c r="D196" i="7" s="1"/>
  <c r="D220" i="7" s="1"/>
  <c r="A173" i="7"/>
  <c r="A174" i="7"/>
  <c r="A198" i="7" s="1"/>
  <c r="A222" i="7" s="1"/>
  <c r="D175" i="7"/>
  <c r="D199" i="7" s="1"/>
  <c r="D223" i="7" s="1"/>
  <c r="C176" i="7"/>
  <c r="C200" i="7" s="1"/>
  <c r="C224" i="7" s="1"/>
  <c r="A177" i="7"/>
  <c r="A201" i="7" s="1"/>
  <c r="A225" i="7" s="1"/>
  <c r="C177" i="7"/>
  <c r="C201" i="7" s="1"/>
  <c r="C225" i="7" s="1"/>
  <c r="D179" i="7"/>
  <c r="D203" i="7" s="1"/>
  <c r="D227" i="7" s="1"/>
  <c r="C180" i="7"/>
  <c r="D180" i="7"/>
  <c r="A181" i="7"/>
  <c r="A182" i="7"/>
  <c r="A206" i="7" s="1"/>
  <c r="A230" i="7" s="1"/>
  <c r="C182" i="7"/>
  <c r="C206" i="7" s="1"/>
  <c r="C230" i="7" s="1"/>
  <c r="D182" i="7"/>
  <c r="D206" i="7" s="1"/>
  <c r="D183" i="7"/>
  <c r="A184" i="7"/>
  <c r="C184" i="7"/>
  <c r="A185" i="7"/>
  <c r="A209" i="7" s="1"/>
  <c r="A233" i="7" s="1"/>
  <c r="C185" i="7"/>
  <c r="C209" i="7" s="1"/>
  <c r="C233" i="7" s="1"/>
  <c r="D186" i="7"/>
  <c r="D210" i="7" s="1"/>
  <c r="D234" i="7" s="1"/>
  <c r="D187" i="7"/>
  <c r="D211" i="7" s="1"/>
  <c r="D235" i="7" s="1"/>
  <c r="C188" i="7"/>
  <c r="C212" i="7" s="1"/>
  <c r="D188" i="7"/>
  <c r="D212" i="7" s="1"/>
  <c r="D236" i="7" s="1"/>
  <c r="A189" i="7"/>
  <c r="A213" i="7" s="1"/>
  <c r="A237" i="7" s="1"/>
  <c r="D194" i="7"/>
  <c r="D218" i="7" s="1"/>
  <c r="A196" i="7"/>
  <c r="C196" i="7"/>
  <c r="C220" i="7" s="1"/>
  <c r="A197" i="7"/>
  <c r="A221" i="7" s="1"/>
  <c r="C199" i="7"/>
  <c r="C223" i="7" s="1"/>
  <c r="D202" i="7"/>
  <c r="D226" i="7" s="1"/>
  <c r="D204" i="7"/>
  <c r="D228" i="7" s="1"/>
  <c r="A205" i="7"/>
  <c r="A229" i="7" s="1"/>
  <c r="D207" i="7"/>
  <c r="D231" i="7" s="1"/>
  <c r="A208" i="7"/>
  <c r="A232" i="7" s="1"/>
  <c r="H215" i="7"/>
  <c r="K215" i="7"/>
  <c r="A220" i="7"/>
  <c r="D230" i="7"/>
  <c r="C235" i="7"/>
  <c r="E22" i="6"/>
  <c r="E27" i="6" s="1"/>
  <c r="F22" i="6"/>
  <c r="G22" i="6"/>
  <c r="H22" i="6"/>
  <c r="I22" i="6"/>
  <c r="I27" i="6" s="1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E23" i="6"/>
  <c r="F23" i="6"/>
  <c r="G23" i="6"/>
  <c r="H23" i="6"/>
  <c r="I23" i="6"/>
  <c r="J23" i="6"/>
  <c r="K23" i="6"/>
  <c r="K26" i="6" s="1"/>
  <c r="L23" i="6"/>
  <c r="M23" i="6"/>
  <c r="N23" i="6"/>
  <c r="O23" i="6"/>
  <c r="P23" i="6"/>
  <c r="Q23" i="6"/>
  <c r="R23" i="6"/>
  <c r="S23" i="6"/>
  <c r="T23" i="6"/>
  <c r="U23" i="6"/>
  <c r="V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G26" i="6"/>
  <c r="G118" i="6" s="1"/>
  <c r="U27" i="6"/>
  <c r="E97" i="6"/>
  <c r="F97" i="6"/>
  <c r="G97" i="6"/>
  <c r="H97" i="6"/>
  <c r="I97" i="6"/>
  <c r="J97" i="6"/>
  <c r="K97" i="6"/>
  <c r="L97" i="6"/>
  <c r="L101" i="6" s="1"/>
  <c r="M97" i="6"/>
  <c r="N97" i="6"/>
  <c r="O97" i="6"/>
  <c r="P97" i="6"/>
  <c r="Q97" i="6"/>
  <c r="R97" i="6"/>
  <c r="S97" i="6"/>
  <c r="T97" i="6"/>
  <c r="T101" i="6" s="1"/>
  <c r="U97" i="6"/>
  <c r="V97" i="6"/>
  <c r="E98" i="6"/>
  <c r="F98" i="6"/>
  <c r="F101" i="6" s="1"/>
  <c r="G98" i="6"/>
  <c r="G101" i="6" s="1"/>
  <c r="H98" i="6"/>
  <c r="I98" i="6"/>
  <c r="J98" i="6"/>
  <c r="J101" i="6" s="1"/>
  <c r="K98" i="6"/>
  <c r="K101" i="6" s="1"/>
  <c r="L98" i="6"/>
  <c r="M98" i="6"/>
  <c r="N98" i="6"/>
  <c r="N101" i="6" s="1"/>
  <c r="O98" i="6"/>
  <c r="P98" i="6"/>
  <c r="Q98" i="6"/>
  <c r="R98" i="6"/>
  <c r="R101" i="6" s="1"/>
  <c r="S98" i="6"/>
  <c r="S101" i="6" s="1"/>
  <c r="T98" i="6"/>
  <c r="U98" i="6"/>
  <c r="V98" i="6"/>
  <c r="V101" i="6" s="1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N100" i="6"/>
  <c r="N102" i="6" s="1"/>
  <c r="Q100" i="6"/>
  <c r="Q102" i="6" s="1"/>
  <c r="O101" i="6"/>
  <c r="E114" i="6"/>
  <c r="F114" i="6"/>
  <c r="G114" i="6"/>
  <c r="H114" i="6"/>
  <c r="I114" i="6"/>
  <c r="J114" i="6"/>
  <c r="K114" i="6"/>
  <c r="L114" i="6"/>
  <c r="L117" i="6" s="1"/>
  <c r="M114" i="6"/>
  <c r="M117" i="6" s="1"/>
  <c r="N114" i="6"/>
  <c r="O114" i="6"/>
  <c r="P114" i="6"/>
  <c r="Q114" i="6"/>
  <c r="Q117" i="6" s="1"/>
  <c r="R114" i="6"/>
  <c r="S114" i="6"/>
  <c r="T114" i="6"/>
  <c r="U114" i="6"/>
  <c r="U117" i="6" s="1"/>
  <c r="V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E116" i="6"/>
  <c r="F116" i="6"/>
  <c r="G116" i="6"/>
  <c r="H116" i="6"/>
  <c r="I116" i="6"/>
  <c r="J116" i="6"/>
  <c r="K116" i="6"/>
  <c r="M116" i="6"/>
  <c r="N116" i="6"/>
  <c r="O116" i="6"/>
  <c r="O117" i="6" s="1"/>
  <c r="P116" i="6"/>
  <c r="Q116" i="6"/>
  <c r="R116" i="6"/>
  <c r="S116" i="6"/>
  <c r="S117" i="6" s="1"/>
  <c r="T116" i="6"/>
  <c r="U116" i="6"/>
  <c r="V116" i="6"/>
  <c r="G117" i="6"/>
  <c r="H117" i="6"/>
  <c r="K117" i="6"/>
  <c r="P117" i="6"/>
  <c r="A145" i="6"/>
  <c r="C145" i="6"/>
  <c r="C169" i="6" s="1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A146" i="6"/>
  <c r="A170" i="6" s="1"/>
  <c r="A194" i="6" s="1"/>
  <c r="A218" i="6" s="1"/>
  <c r="C146" i="6"/>
  <c r="C170" i="6" s="1"/>
  <c r="D146" i="6"/>
  <c r="D170" i="6" s="1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A147" i="6"/>
  <c r="C147" i="6"/>
  <c r="C171" i="6" s="1"/>
  <c r="C195" i="6" s="1"/>
  <c r="D147" i="6"/>
  <c r="D171" i="6" s="1"/>
  <c r="D195" i="6" s="1"/>
  <c r="D219" i="6" s="1"/>
  <c r="E147" i="6"/>
  <c r="F147" i="6"/>
  <c r="G147" i="6"/>
  <c r="G171" i="6" s="1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A148" i="6"/>
  <c r="A172" i="6" s="1"/>
  <c r="C148" i="6"/>
  <c r="C172" i="6" s="1"/>
  <c r="D148" i="6"/>
  <c r="D172" i="6" s="1"/>
  <c r="D196" i="6" s="1"/>
  <c r="D220" i="6" s="1"/>
  <c r="E148" i="6"/>
  <c r="F148" i="6"/>
  <c r="G148" i="6"/>
  <c r="H148" i="6"/>
  <c r="I148" i="6"/>
  <c r="J148" i="6"/>
  <c r="K148" i="6"/>
  <c r="K172" i="6" s="1"/>
  <c r="L148" i="6"/>
  <c r="M148" i="6"/>
  <c r="N148" i="6"/>
  <c r="O148" i="6"/>
  <c r="P148" i="6"/>
  <c r="Q148" i="6"/>
  <c r="R148" i="6"/>
  <c r="S148" i="6"/>
  <c r="T148" i="6"/>
  <c r="U148" i="6"/>
  <c r="V148" i="6"/>
  <c r="A149" i="6"/>
  <c r="C149" i="6"/>
  <c r="D149" i="6"/>
  <c r="D173" i="6" s="1"/>
  <c r="D197" i="6" s="1"/>
  <c r="D221" i="6" s="1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A150" i="6"/>
  <c r="A174" i="6" s="1"/>
  <c r="A198" i="6" s="1"/>
  <c r="A222" i="6" s="1"/>
  <c r="C150" i="6"/>
  <c r="C174" i="6" s="1"/>
  <c r="C198" i="6" s="1"/>
  <c r="D150" i="6"/>
  <c r="D174" i="6" s="1"/>
  <c r="E150" i="6"/>
  <c r="F150" i="6"/>
  <c r="G150" i="6"/>
  <c r="G174" i="6" s="1"/>
  <c r="H150" i="6"/>
  <c r="I150" i="6"/>
  <c r="J150" i="6"/>
  <c r="K150" i="6"/>
  <c r="L150" i="6"/>
  <c r="M150" i="6"/>
  <c r="N150" i="6"/>
  <c r="O150" i="6"/>
  <c r="O174" i="6" s="1"/>
  <c r="P150" i="6"/>
  <c r="Q150" i="6"/>
  <c r="R150" i="6"/>
  <c r="S150" i="6"/>
  <c r="T150" i="6"/>
  <c r="U150" i="6"/>
  <c r="V150" i="6"/>
  <c r="A151" i="6"/>
  <c r="C151" i="6"/>
  <c r="C175" i="6" s="1"/>
  <c r="D151" i="6"/>
  <c r="D175" i="6" s="1"/>
  <c r="D199" i="6" s="1"/>
  <c r="D223" i="6" s="1"/>
  <c r="E151" i="6"/>
  <c r="F151" i="6"/>
  <c r="G151" i="6"/>
  <c r="G175" i="6" s="1"/>
  <c r="H151" i="6"/>
  <c r="I151" i="6"/>
  <c r="J151" i="6"/>
  <c r="K151" i="6"/>
  <c r="K175" i="6" s="1"/>
  <c r="L151" i="6"/>
  <c r="M151" i="6"/>
  <c r="N151" i="6"/>
  <c r="O151" i="6"/>
  <c r="O175" i="6" s="1"/>
  <c r="P151" i="6"/>
  <c r="Q151" i="6"/>
  <c r="R151" i="6"/>
  <c r="S151" i="6"/>
  <c r="S175" i="6" s="1"/>
  <c r="T151" i="6"/>
  <c r="U151" i="6"/>
  <c r="V151" i="6"/>
  <c r="A152" i="6"/>
  <c r="A176" i="6" s="1"/>
  <c r="A200" i="6" s="1"/>
  <c r="A224" i="6" s="1"/>
  <c r="C152" i="6"/>
  <c r="D152" i="6"/>
  <c r="D176" i="6" s="1"/>
  <c r="D200" i="6" s="1"/>
  <c r="D224" i="6" s="1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A153" i="6"/>
  <c r="A177" i="6" s="1"/>
  <c r="C153" i="6"/>
  <c r="C177" i="6" s="1"/>
  <c r="O177" i="6" s="1"/>
  <c r="D153" i="6"/>
  <c r="D177" i="6" s="1"/>
  <c r="D201" i="6" s="1"/>
  <c r="D225" i="6" s="1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A154" i="6"/>
  <c r="A178" i="6" s="1"/>
  <c r="A202" i="6" s="1"/>
  <c r="A226" i="6" s="1"/>
  <c r="C154" i="6"/>
  <c r="D154" i="6"/>
  <c r="D178" i="6" s="1"/>
  <c r="D202" i="6" s="1"/>
  <c r="D226" i="6" s="1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A155" i="6"/>
  <c r="A179" i="6" s="1"/>
  <c r="A203" i="6" s="1"/>
  <c r="A227" i="6" s="1"/>
  <c r="C155" i="6"/>
  <c r="C179" i="6" s="1"/>
  <c r="D155" i="6"/>
  <c r="D179" i="6" s="1"/>
  <c r="D203" i="6" s="1"/>
  <c r="D227" i="6" s="1"/>
  <c r="E155" i="6"/>
  <c r="F155" i="6"/>
  <c r="G155" i="6"/>
  <c r="G179" i="6" s="1"/>
  <c r="H155" i="6"/>
  <c r="I155" i="6"/>
  <c r="J155" i="6"/>
  <c r="K155" i="6"/>
  <c r="K179" i="6" s="1"/>
  <c r="L155" i="6"/>
  <c r="M155" i="6"/>
  <c r="N155" i="6"/>
  <c r="O155" i="6"/>
  <c r="O179" i="6" s="1"/>
  <c r="P155" i="6"/>
  <c r="Q155" i="6"/>
  <c r="R155" i="6"/>
  <c r="S155" i="6"/>
  <c r="S179" i="6" s="1"/>
  <c r="T155" i="6"/>
  <c r="U155" i="6"/>
  <c r="V155" i="6"/>
  <c r="A156" i="6"/>
  <c r="A180" i="6" s="1"/>
  <c r="A204" i="6" s="1"/>
  <c r="A228" i="6" s="1"/>
  <c r="C156" i="6"/>
  <c r="D156" i="6"/>
  <c r="D180" i="6" s="1"/>
  <c r="D204" i="6" s="1"/>
  <c r="D228" i="6" s="1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A157" i="6"/>
  <c r="C157" i="6"/>
  <c r="C181" i="6" s="1"/>
  <c r="C205" i="6" s="1"/>
  <c r="C229" i="6" s="1"/>
  <c r="D157" i="6"/>
  <c r="D181" i="6" s="1"/>
  <c r="D205" i="6" s="1"/>
  <c r="D229" i="6" s="1"/>
  <c r="E157" i="6"/>
  <c r="F157" i="6"/>
  <c r="G157" i="6"/>
  <c r="H157" i="6"/>
  <c r="I157" i="6"/>
  <c r="J157" i="6"/>
  <c r="K157" i="6"/>
  <c r="L157" i="6"/>
  <c r="M157" i="6"/>
  <c r="N157" i="6"/>
  <c r="O157" i="6"/>
  <c r="O181" i="6" s="1"/>
  <c r="P157" i="6"/>
  <c r="Q157" i="6"/>
  <c r="R157" i="6"/>
  <c r="S157" i="6"/>
  <c r="T157" i="6"/>
  <c r="U157" i="6"/>
  <c r="V157" i="6"/>
  <c r="A158" i="6"/>
  <c r="A182" i="6" s="1"/>
  <c r="A206" i="6" s="1"/>
  <c r="A230" i="6" s="1"/>
  <c r="C158" i="6"/>
  <c r="D158" i="6"/>
  <c r="D182" i="6" s="1"/>
  <c r="D206" i="6" s="1"/>
  <c r="D230" i="6" s="1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A159" i="6"/>
  <c r="A183" i="6" s="1"/>
  <c r="A207" i="6" s="1"/>
  <c r="A231" i="6" s="1"/>
  <c r="C159" i="6"/>
  <c r="C183" i="6" s="1"/>
  <c r="C207" i="6" s="1"/>
  <c r="D159" i="6"/>
  <c r="D183" i="6" s="1"/>
  <c r="E159" i="6"/>
  <c r="F159" i="6"/>
  <c r="G159" i="6"/>
  <c r="G183" i="6" s="1"/>
  <c r="H159" i="6"/>
  <c r="I159" i="6"/>
  <c r="J159" i="6"/>
  <c r="K159" i="6"/>
  <c r="K183" i="6" s="1"/>
  <c r="L159" i="6"/>
  <c r="M159" i="6"/>
  <c r="N159" i="6"/>
  <c r="O159" i="6"/>
  <c r="O183" i="6" s="1"/>
  <c r="P159" i="6"/>
  <c r="Q159" i="6"/>
  <c r="R159" i="6"/>
  <c r="S159" i="6"/>
  <c r="S183" i="6" s="1"/>
  <c r="T159" i="6"/>
  <c r="U159" i="6"/>
  <c r="V159" i="6"/>
  <c r="A160" i="6"/>
  <c r="A184" i="6" s="1"/>
  <c r="A208" i="6" s="1"/>
  <c r="A232" i="6" s="1"/>
  <c r="C160" i="6"/>
  <c r="C184" i="6" s="1"/>
  <c r="D160" i="6"/>
  <c r="D184" i="6" s="1"/>
  <c r="D208" i="6" s="1"/>
  <c r="D232" i="6" s="1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A161" i="6"/>
  <c r="A185" i="6" s="1"/>
  <c r="A209" i="6" s="1"/>
  <c r="A233" i="6" s="1"/>
  <c r="C161" i="6"/>
  <c r="C185" i="6" s="1"/>
  <c r="S185" i="6" s="1"/>
  <c r="D161" i="6"/>
  <c r="D185" i="6" s="1"/>
  <c r="D209" i="6" s="1"/>
  <c r="D233" i="6" s="1"/>
  <c r="E161" i="6"/>
  <c r="F161" i="6"/>
  <c r="G161" i="6"/>
  <c r="H161" i="6"/>
  <c r="I161" i="6"/>
  <c r="J161" i="6"/>
  <c r="K161" i="6"/>
  <c r="L161" i="6"/>
  <c r="M161" i="6"/>
  <c r="N161" i="6"/>
  <c r="O161" i="6"/>
  <c r="O185" i="6" s="1"/>
  <c r="P161" i="6"/>
  <c r="Q161" i="6"/>
  <c r="R161" i="6"/>
  <c r="S161" i="6"/>
  <c r="T161" i="6"/>
  <c r="U161" i="6"/>
  <c r="V161" i="6"/>
  <c r="A162" i="6"/>
  <c r="A186" i="6" s="1"/>
  <c r="A210" i="6" s="1"/>
  <c r="C162" i="6"/>
  <c r="C186" i="6" s="1"/>
  <c r="D162" i="6"/>
  <c r="D186" i="6" s="1"/>
  <c r="D210" i="6" s="1"/>
  <c r="D234" i="6" s="1"/>
  <c r="E162" i="6"/>
  <c r="F162" i="6"/>
  <c r="G162" i="6"/>
  <c r="H162" i="6"/>
  <c r="I162" i="6"/>
  <c r="J162" i="6"/>
  <c r="K162" i="6"/>
  <c r="K186" i="6" s="1"/>
  <c r="L162" i="6"/>
  <c r="M162" i="6"/>
  <c r="N162" i="6"/>
  <c r="O162" i="6"/>
  <c r="P162" i="6"/>
  <c r="Q162" i="6"/>
  <c r="R162" i="6"/>
  <c r="S162" i="6"/>
  <c r="T162" i="6"/>
  <c r="U162" i="6"/>
  <c r="V162" i="6"/>
  <c r="A163" i="6"/>
  <c r="A187" i="6" s="1"/>
  <c r="A211" i="6" s="1"/>
  <c r="A235" i="6" s="1"/>
  <c r="C163" i="6"/>
  <c r="C187" i="6" s="1"/>
  <c r="D163" i="6"/>
  <c r="E163" i="6"/>
  <c r="F163" i="6"/>
  <c r="G163" i="6"/>
  <c r="G187" i="6" s="1"/>
  <c r="H163" i="6"/>
  <c r="I163" i="6"/>
  <c r="J163" i="6"/>
  <c r="K163" i="6"/>
  <c r="K187" i="6" s="1"/>
  <c r="L163" i="6"/>
  <c r="M163" i="6"/>
  <c r="N163" i="6"/>
  <c r="O163" i="6"/>
  <c r="O187" i="6" s="1"/>
  <c r="P163" i="6"/>
  <c r="Q163" i="6"/>
  <c r="R163" i="6"/>
  <c r="S163" i="6"/>
  <c r="S187" i="6" s="1"/>
  <c r="T163" i="6"/>
  <c r="U163" i="6"/>
  <c r="V163" i="6"/>
  <c r="A164" i="6"/>
  <c r="A188" i="6" s="1"/>
  <c r="C164" i="6"/>
  <c r="C188" i="6" s="1"/>
  <c r="S188" i="6" s="1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A165" i="6"/>
  <c r="A189" i="6" s="1"/>
  <c r="A213" i="6" s="1"/>
  <c r="A237" i="6" s="1"/>
  <c r="C165" i="6"/>
  <c r="C189" i="6" s="1"/>
  <c r="D165" i="6"/>
  <c r="D189" i="6" s="1"/>
  <c r="D213" i="6" s="1"/>
  <c r="D237" i="6" s="1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A169" i="6"/>
  <c r="A193" i="6" s="1"/>
  <c r="A217" i="6" s="1"/>
  <c r="D169" i="6"/>
  <c r="S169" i="6"/>
  <c r="A171" i="6"/>
  <c r="A195" i="6" s="1"/>
  <c r="A219" i="6" s="1"/>
  <c r="H172" i="6"/>
  <c r="A173" i="6"/>
  <c r="A197" i="6" s="1"/>
  <c r="A221" i="6" s="1"/>
  <c r="C173" i="6"/>
  <c r="A175" i="6"/>
  <c r="A199" i="6" s="1"/>
  <c r="A223" i="6" s="1"/>
  <c r="C176" i="6"/>
  <c r="C178" i="6"/>
  <c r="S178" i="6" s="1"/>
  <c r="C180" i="6"/>
  <c r="O180" i="6" s="1"/>
  <c r="A181" i="6"/>
  <c r="A205" i="6" s="1"/>
  <c r="A229" i="6" s="1"/>
  <c r="C182" i="6"/>
  <c r="K185" i="6"/>
  <c r="D187" i="6"/>
  <c r="D211" i="6" s="1"/>
  <c r="D235" i="6" s="1"/>
  <c r="D188" i="6"/>
  <c r="D212" i="6" s="1"/>
  <c r="D236" i="6" s="1"/>
  <c r="C193" i="6"/>
  <c r="C217" i="6" s="1"/>
  <c r="D193" i="6"/>
  <c r="D217" i="6" s="1"/>
  <c r="D194" i="6"/>
  <c r="D218" i="6" s="1"/>
  <c r="A196" i="6"/>
  <c r="A220" i="6" s="1"/>
  <c r="D198" i="6"/>
  <c r="D222" i="6" s="1"/>
  <c r="A201" i="6"/>
  <c r="A225" i="6" s="1"/>
  <c r="C201" i="6"/>
  <c r="C225" i="6" s="1"/>
  <c r="C203" i="6"/>
  <c r="C227" i="6" s="1"/>
  <c r="D207" i="6"/>
  <c r="D231" i="6" s="1"/>
  <c r="A212" i="6"/>
  <c r="A236" i="6" s="1"/>
  <c r="H215" i="6"/>
  <c r="K215" i="6" s="1"/>
  <c r="A234" i="6"/>
  <c r="I264" i="6"/>
  <c r="L264" i="6"/>
  <c r="P264" i="6"/>
  <c r="Q264" i="6"/>
  <c r="G265" i="6" a="1"/>
  <c r="G265" i="6" s="1"/>
  <c r="L265" i="6" a="1"/>
  <c r="L265" i="6" s="1"/>
  <c r="P265" i="6" a="1"/>
  <c r="P265" i="6" s="1"/>
  <c r="Q265" i="6" a="1"/>
  <c r="Q265" i="6" s="1"/>
  <c r="L266" i="6"/>
  <c r="P266" i="6"/>
  <c r="Q266" i="6"/>
  <c r="G267" i="6"/>
  <c r="L267" i="6"/>
  <c r="P267" i="6"/>
  <c r="Q267" i="6"/>
  <c r="G268" i="6"/>
  <c r="I268" i="6"/>
  <c r="L268" i="6"/>
  <c r="P268" i="6"/>
  <c r="Q268" i="6"/>
  <c r="G269" i="6"/>
  <c r="I269" i="6"/>
  <c r="L269" i="6"/>
  <c r="N269" i="6"/>
  <c r="P269" i="6"/>
  <c r="S269" i="6"/>
  <c r="G270" i="6"/>
  <c r="L270" i="6"/>
  <c r="P270" i="6"/>
  <c r="Q270" i="6"/>
  <c r="B274" i="6"/>
  <c r="L274" i="6" a="1"/>
  <c r="L274" i="6" s="1"/>
  <c r="P274" i="6" a="1"/>
  <c r="P274" i="6" s="1"/>
  <c r="Q274" i="6" a="1"/>
  <c r="Q274" i="6" s="1"/>
  <c r="B275" i="6"/>
  <c r="G275" i="6" a="1"/>
  <c r="G275" i="6" s="1"/>
  <c r="L275" i="6" a="1"/>
  <c r="L275" i="6"/>
  <c r="P275" i="6" a="1"/>
  <c r="P275" i="6" s="1"/>
  <c r="Q275" i="6" a="1"/>
  <c r="Q275" i="6" s="1"/>
  <c r="B276" i="6"/>
  <c r="G276" i="6" a="1"/>
  <c r="G276" i="6" s="1"/>
  <c r="I276" i="6" a="1"/>
  <c r="I276" i="6" s="1"/>
  <c r="L276" i="6" a="1"/>
  <c r="L276" i="6" s="1"/>
  <c r="P276" i="6" a="1"/>
  <c r="P276" i="6" s="1"/>
  <c r="Q276" i="6" a="1"/>
  <c r="Q276" i="6" s="1"/>
  <c r="B277" i="6"/>
  <c r="L277" i="6" a="1"/>
  <c r="L277" i="6" s="1"/>
  <c r="P277" i="6" a="1"/>
  <c r="P277" i="6" s="1"/>
  <c r="Q277" i="6" a="1"/>
  <c r="Q277" i="6" s="1"/>
  <c r="B278" i="6"/>
  <c r="G278" i="6" a="1"/>
  <c r="G278" i="6" s="1"/>
  <c r="L278" i="6" a="1"/>
  <c r="L278" i="6" s="1"/>
  <c r="P278" i="6" a="1"/>
  <c r="P278" i="6" s="1"/>
  <c r="Q278" i="6" a="1"/>
  <c r="Q278" i="6" s="1"/>
  <c r="B279" i="6"/>
  <c r="G279" i="6" a="1"/>
  <c r="G279" i="6" s="1"/>
  <c r="I279" i="6" a="1"/>
  <c r="I279" i="6" s="1"/>
  <c r="L279" i="6" a="1"/>
  <c r="L279" i="6" s="1"/>
  <c r="P279" i="6" a="1"/>
  <c r="P279" i="6"/>
  <c r="B280" i="6"/>
  <c r="G280" i="6" a="1"/>
  <c r="G280" i="6" s="1"/>
  <c r="I280" i="6" a="1"/>
  <c r="I280" i="6" s="1"/>
  <c r="L280" i="6" a="1"/>
  <c r="L280" i="6" s="1"/>
  <c r="P280" i="6" a="1"/>
  <c r="P280" i="6" s="1"/>
  <c r="Q280" i="6" a="1"/>
  <c r="Q280" i="6" s="1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E23" i="5"/>
  <c r="F23" i="5"/>
  <c r="G23" i="5"/>
  <c r="H23" i="5"/>
  <c r="I23" i="5"/>
  <c r="J23" i="5"/>
  <c r="K23" i="5"/>
  <c r="L23" i="5"/>
  <c r="M23" i="5"/>
  <c r="M26" i="5" s="1"/>
  <c r="N23" i="5"/>
  <c r="O23" i="5"/>
  <c r="P23" i="5"/>
  <c r="Q23" i="5"/>
  <c r="R23" i="5"/>
  <c r="S23" i="5"/>
  <c r="T23" i="5"/>
  <c r="U23" i="5"/>
  <c r="V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H26" i="5"/>
  <c r="O2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E114" i="5"/>
  <c r="F114" i="5"/>
  <c r="G114" i="5"/>
  <c r="H114" i="5"/>
  <c r="I114" i="5"/>
  <c r="J114" i="5"/>
  <c r="K114" i="5"/>
  <c r="L114" i="5"/>
  <c r="L117" i="5" s="1"/>
  <c r="M114" i="5"/>
  <c r="N114" i="5"/>
  <c r="N117" i="5" s="1"/>
  <c r="O114" i="5"/>
  <c r="O117" i="5" s="1"/>
  <c r="P114" i="5"/>
  <c r="Q114" i="5"/>
  <c r="R114" i="5"/>
  <c r="S114" i="5"/>
  <c r="S117" i="5" s="1"/>
  <c r="T114" i="5"/>
  <c r="U114" i="5"/>
  <c r="V114" i="5"/>
  <c r="V117" i="5" s="1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E116" i="5"/>
  <c r="F116" i="5"/>
  <c r="G116" i="5"/>
  <c r="H116" i="5"/>
  <c r="I116" i="5"/>
  <c r="J116" i="5"/>
  <c r="K116" i="5"/>
  <c r="M116" i="5"/>
  <c r="N116" i="5"/>
  <c r="O116" i="5"/>
  <c r="P116" i="5"/>
  <c r="Q116" i="5"/>
  <c r="Q117" i="5" s="1"/>
  <c r="R116" i="5"/>
  <c r="S116" i="5"/>
  <c r="T116" i="5"/>
  <c r="U116" i="5"/>
  <c r="U117" i="5" s="1"/>
  <c r="V116" i="5"/>
  <c r="E117" i="5"/>
  <c r="F117" i="5"/>
  <c r="H117" i="5"/>
  <c r="I117" i="5"/>
  <c r="J117" i="5"/>
  <c r="M117" i="5"/>
  <c r="R117" i="5"/>
  <c r="A145" i="5"/>
  <c r="A169" i="5" s="1"/>
  <c r="A193" i="5" s="1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A146" i="5"/>
  <c r="C146" i="5"/>
  <c r="D146" i="5"/>
  <c r="D170" i="5" s="1"/>
  <c r="D194" i="5" s="1"/>
  <c r="D218" i="5" s="1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A147" i="5"/>
  <c r="C147" i="5"/>
  <c r="C171" i="5" s="1"/>
  <c r="D147" i="5"/>
  <c r="D171" i="5" s="1"/>
  <c r="D195" i="5" s="1"/>
  <c r="D219" i="5" s="1"/>
  <c r="E147" i="5"/>
  <c r="F147" i="5"/>
  <c r="G147" i="5"/>
  <c r="H147" i="5"/>
  <c r="I147" i="5"/>
  <c r="J147" i="5"/>
  <c r="K147" i="5"/>
  <c r="L147" i="5"/>
  <c r="M147" i="5"/>
  <c r="N147" i="5"/>
  <c r="O147" i="5"/>
  <c r="O171" i="5" s="1"/>
  <c r="P147" i="5"/>
  <c r="Q147" i="5"/>
  <c r="R147" i="5"/>
  <c r="S147" i="5"/>
  <c r="T147" i="5"/>
  <c r="U147" i="5"/>
  <c r="V147" i="5"/>
  <c r="A148" i="5"/>
  <c r="A172" i="5" s="1"/>
  <c r="A196" i="5" s="1"/>
  <c r="C148" i="5"/>
  <c r="C172" i="5" s="1"/>
  <c r="C196" i="5" s="1"/>
  <c r="C220" i="5" s="1"/>
  <c r="D148" i="5"/>
  <c r="D172" i="5" s="1"/>
  <c r="D196" i="5" s="1"/>
  <c r="D220" i="5" s="1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A149" i="5"/>
  <c r="A173" i="5" s="1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A150" i="5"/>
  <c r="C150" i="5"/>
  <c r="D150" i="5"/>
  <c r="D174" i="5" s="1"/>
  <c r="D198" i="5" s="1"/>
  <c r="D222" i="5" s="1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A151" i="5"/>
  <c r="C151" i="5"/>
  <c r="C175" i="5" s="1"/>
  <c r="D151" i="5"/>
  <c r="D175" i="5" s="1"/>
  <c r="D199" i="5" s="1"/>
  <c r="D223" i="5" s="1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S175" i="5" s="1"/>
  <c r="T151" i="5"/>
  <c r="U151" i="5"/>
  <c r="V151" i="5"/>
  <c r="A152" i="5"/>
  <c r="A176" i="5" s="1"/>
  <c r="A200" i="5" s="1"/>
  <c r="A224" i="5" s="1"/>
  <c r="C152" i="5"/>
  <c r="C176" i="5" s="1"/>
  <c r="I176" i="5" s="1"/>
  <c r="D152" i="5"/>
  <c r="D176" i="5" s="1"/>
  <c r="D200" i="5" s="1"/>
  <c r="D224" i="5" s="1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A153" i="5"/>
  <c r="A177" i="5" s="1"/>
  <c r="A201" i="5" s="1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A154" i="5"/>
  <c r="C154" i="5"/>
  <c r="D154" i="5"/>
  <c r="D178" i="5" s="1"/>
  <c r="D202" i="5" s="1"/>
  <c r="D226" i="5" s="1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A155" i="5"/>
  <c r="C155" i="5"/>
  <c r="C179" i="5" s="1"/>
  <c r="D155" i="5"/>
  <c r="D179" i="5" s="1"/>
  <c r="D203" i="5" s="1"/>
  <c r="D227" i="5" s="1"/>
  <c r="E155" i="5"/>
  <c r="F155" i="5"/>
  <c r="G155" i="5"/>
  <c r="H155" i="5"/>
  <c r="I155" i="5"/>
  <c r="J155" i="5"/>
  <c r="K155" i="5"/>
  <c r="L155" i="5"/>
  <c r="M155" i="5"/>
  <c r="N155" i="5"/>
  <c r="O155" i="5"/>
  <c r="O179" i="5" s="1"/>
  <c r="P155" i="5"/>
  <c r="Q155" i="5"/>
  <c r="R155" i="5"/>
  <c r="S155" i="5"/>
  <c r="S179" i="5" s="1"/>
  <c r="T155" i="5"/>
  <c r="U155" i="5"/>
  <c r="V155" i="5"/>
  <c r="A156" i="5"/>
  <c r="A180" i="5" s="1"/>
  <c r="A204" i="5" s="1"/>
  <c r="A228" i="5" s="1"/>
  <c r="C156" i="5"/>
  <c r="C180" i="5" s="1"/>
  <c r="I180" i="5" s="1"/>
  <c r="D156" i="5"/>
  <c r="D180" i="5" s="1"/>
  <c r="D204" i="5" s="1"/>
  <c r="D228" i="5" s="1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A157" i="5"/>
  <c r="A181" i="5" s="1"/>
  <c r="A205" i="5" s="1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A158" i="5"/>
  <c r="C158" i="5"/>
  <c r="D158" i="5"/>
  <c r="D182" i="5" s="1"/>
  <c r="D206" i="5" s="1"/>
  <c r="D230" i="5" s="1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A159" i="5"/>
  <c r="C159" i="5"/>
  <c r="C183" i="5" s="1"/>
  <c r="V183" i="5" s="1"/>
  <c r="D159" i="5"/>
  <c r="D183" i="5" s="1"/>
  <c r="D207" i="5" s="1"/>
  <c r="D231" i="5" s="1"/>
  <c r="E159" i="5"/>
  <c r="F159" i="5"/>
  <c r="G159" i="5"/>
  <c r="H159" i="5"/>
  <c r="I159" i="5"/>
  <c r="J159" i="5"/>
  <c r="K159" i="5"/>
  <c r="L159" i="5"/>
  <c r="M159" i="5"/>
  <c r="N159" i="5"/>
  <c r="O159" i="5"/>
  <c r="O183" i="5" s="1"/>
  <c r="P159" i="5"/>
  <c r="Q159" i="5"/>
  <c r="R159" i="5"/>
  <c r="S159" i="5"/>
  <c r="S183" i="5" s="1"/>
  <c r="T159" i="5"/>
  <c r="U159" i="5"/>
  <c r="V159" i="5"/>
  <c r="A160" i="5"/>
  <c r="A184" i="5" s="1"/>
  <c r="A208" i="5" s="1"/>
  <c r="A232" i="5" s="1"/>
  <c r="C160" i="5"/>
  <c r="C184" i="5" s="1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A161" i="5"/>
  <c r="A185" i="5" s="1"/>
  <c r="A209" i="5" s="1"/>
  <c r="A233" i="5" s="1"/>
  <c r="C161" i="5"/>
  <c r="C185" i="5" s="1"/>
  <c r="C209" i="5" s="1"/>
  <c r="C233" i="5" s="1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A162" i="5"/>
  <c r="A186" i="5" s="1"/>
  <c r="A210" i="5" s="1"/>
  <c r="A234" i="5" s="1"/>
  <c r="C162" i="5"/>
  <c r="D162" i="5"/>
  <c r="D186" i="5" s="1"/>
  <c r="D210" i="5" s="1"/>
  <c r="D234" i="5" s="1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A163" i="5"/>
  <c r="C163" i="5"/>
  <c r="C187" i="5" s="1"/>
  <c r="H187" i="5" s="1"/>
  <c r="D163" i="5"/>
  <c r="D187" i="5" s="1"/>
  <c r="D211" i="5" s="1"/>
  <c r="D235" i="5" s="1"/>
  <c r="E163" i="5"/>
  <c r="F163" i="5"/>
  <c r="G163" i="5"/>
  <c r="H163" i="5"/>
  <c r="I163" i="5"/>
  <c r="J163" i="5"/>
  <c r="K163" i="5"/>
  <c r="L163" i="5"/>
  <c r="M163" i="5"/>
  <c r="N163" i="5"/>
  <c r="O163" i="5"/>
  <c r="O187" i="5" s="1"/>
  <c r="P163" i="5"/>
  <c r="Q163" i="5"/>
  <c r="R163" i="5"/>
  <c r="S163" i="5"/>
  <c r="S187" i="5" s="1"/>
  <c r="T163" i="5"/>
  <c r="U163" i="5"/>
  <c r="V163" i="5"/>
  <c r="A164" i="5"/>
  <c r="A188" i="5" s="1"/>
  <c r="A212" i="5" s="1"/>
  <c r="A236" i="5" s="1"/>
  <c r="C164" i="5"/>
  <c r="C188" i="5" s="1"/>
  <c r="I188" i="5" s="1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S188" i="5" s="1"/>
  <c r="T164" i="5"/>
  <c r="U164" i="5"/>
  <c r="V164" i="5"/>
  <c r="A165" i="5"/>
  <c r="A189" i="5" s="1"/>
  <c r="A213" i="5" s="1"/>
  <c r="A237" i="5" s="1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C169" i="5"/>
  <c r="H169" i="5" s="1"/>
  <c r="D169" i="5"/>
  <c r="E169" i="5"/>
  <c r="A170" i="5"/>
  <c r="A194" i="5" s="1"/>
  <c r="A218" i="5" s="1"/>
  <c r="C170" i="5"/>
  <c r="O170" i="5"/>
  <c r="V170" i="5"/>
  <c r="A171" i="5"/>
  <c r="A195" i="5" s="1"/>
  <c r="A219" i="5" s="1"/>
  <c r="C173" i="5"/>
  <c r="C197" i="5" s="1"/>
  <c r="D173" i="5"/>
  <c r="D197" i="5" s="1"/>
  <c r="D221" i="5" s="1"/>
  <c r="A174" i="5"/>
  <c r="C174" i="5"/>
  <c r="A175" i="5"/>
  <c r="A199" i="5" s="1"/>
  <c r="C177" i="5"/>
  <c r="C201" i="5" s="1"/>
  <c r="D177" i="5"/>
  <c r="A178" i="5"/>
  <c r="A202" i="5" s="1"/>
  <c r="A226" i="5" s="1"/>
  <c r="C178" i="5"/>
  <c r="A179" i="5"/>
  <c r="A203" i="5" s="1"/>
  <c r="A227" i="5" s="1"/>
  <c r="C181" i="5"/>
  <c r="D181" i="5"/>
  <c r="D205" i="5" s="1"/>
  <c r="D229" i="5" s="1"/>
  <c r="A182" i="5"/>
  <c r="A206" i="5" s="1"/>
  <c r="A230" i="5" s="1"/>
  <c r="C182" i="5"/>
  <c r="C206" i="5" s="1"/>
  <c r="C230" i="5" s="1"/>
  <c r="A183" i="5"/>
  <c r="D184" i="5"/>
  <c r="D208" i="5" s="1"/>
  <c r="D232" i="5" s="1"/>
  <c r="D185" i="5"/>
  <c r="D209" i="5" s="1"/>
  <c r="D233" i="5" s="1"/>
  <c r="C186" i="5"/>
  <c r="C210" i="5" s="1"/>
  <c r="C234" i="5" s="1"/>
  <c r="A187" i="5"/>
  <c r="D188" i="5"/>
  <c r="D212" i="5" s="1"/>
  <c r="D236" i="5" s="1"/>
  <c r="C189" i="5"/>
  <c r="E189" i="5" s="1"/>
  <c r="D189" i="5"/>
  <c r="D213" i="5" s="1"/>
  <c r="D237" i="5" s="1"/>
  <c r="S189" i="5"/>
  <c r="D193" i="5"/>
  <c r="D217" i="5" s="1"/>
  <c r="C194" i="5"/>
  <c r="A197" i="5"/>
  <c r="A221" i="5" s="1"/>
  <c r="A198" i="5"/>
  <c r="A222" i="5" s="1"/>
  <c r="C200" i="5"/>
  <c r="C224" i="5" s="1"/>
  <c r="D201" i="5"/>
  <c r="D225" i="5" s="1"/>
  <c r="A207" i="5"/>
  <c r="A231" i="5" s="1"/>
  <c r="A211" i="5"/>
  <c r="A235" i="5" s="1"/>
  <c r="H215" i="5"/>
  <c r="K215" i="5" s="1"/>
  <c r="A217" i="5"/>
  <c r="A220" i="5"/>
  <c r="A223" i="5"/>
  <c r="A225" i="5"/>
  <c r="A229" i="5"/>
  <c r="S270" i="5"/>
  <c r="H272" i="5"/>
  <c r="Q272" i="5"/>
  <c r="S272" i="5"/>
  <c r="V272" i="5"/>
  <c r="Q273" i="5"/>
  <c r="Q274" i="5"/>
  <c r="Q275" i="5"/>
  <c r="Q276" i="5"/>
  <c r="S280" i="5"/>
  <c r="H282" i="5"/>
  <c r="Q282" i="5"/>
  <c r="S282" i="5"/>
  <c r="V282" i="5"/>
  <c r="Q283" i="5"/>
  <c r="Q284" i="5"/>
  <c r="Q285" i="5"/>
  <c r="Q286" i="5"/>
  <c r="S286" i="5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R27" i="4" s="1"/>
  <c r="S22" i="4"/>
  <c r="T22" i="4"/>
  <c r="U22" i="4"/>
  <c r="V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T26" i="4" s="1"/>
  <c r="U23" i="4"/>
  <c r="V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E27" i="4"/>
  <c r="U2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S101" i="4" s="1"/>
  <c r="T97" i="4"/>
  <c r="U97" i="4"/>
  <c r="V97" i="4"/>
  <c r="E98" i="4"/>
  <c r="E101" i="4" s="1"/>
  <c r="F98" i="4"/>
  <c r="G98" i="4"/>
  <c r="H98" i="4"/>
  <c r="I98" i="4"/>
  <c r="I101" i="4" s="1"/>
  <c r="J98" i="4"/>
  <c r="K98" i="4"/>
  <c r="L98" i="4"/>
  <c r="M98" i="4"/>
  <c r="N98" i="4"/>
  <c r="O98" i="4"/>
  <c r="P98" i="4"/>
  <c r="Q98" i="4"/>
  <c r="Q101" i="4" s="1"/>
  <c r="R98" i="4"/>
  <c r="S98" i="4"/>
  <c r="T98" i="4"/>
  <c r="U98" i="4"/>
  <c r="V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E100" i="4"/>
  <c r="E102" i="4" s="1"/>
  <c r="N100" i="4"/>
  <c r="N102" i="4" s="1"/>
  <c r="E114" i="4"/>
  <c r="F114" i="4"/>
  <c r="G114" i="4"/>
  <c r="H114" i="4"/>
  <c r="I114" i="4"/>
  <c r="J114" i="4"/>
  <c r="K114" i="4"/>
  <c r="L114" i="4"/>
  <c r="L117" i="4" s="1"/>
  <c r="M114" i="4"/>
  <c r="M117" i="4" s="1"/>
  <c r="M175" i="4" s="1"/>
  <c r="N114" i="4"/>
  <c r="O114" i="4"/>
  <c r="P114" i="4"/>
  <c r="P117" i="4" s="1"/>
  <c r="Q114" i="4"/>
  <c r="Q117" i="4" s="1"/>
  <c r="R114" i="4"/>
  <c r="S114" i="4"/>
  <c r="T114" i="4"/>
  <c r="T117" i="4" s="1"/>
  <c r="U114" i="4"/>
  <c r="V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E116" i="4"/>
  <c r="F116" i="4"/>
  <c r="G116" i="4"/>
  <c r="G117" i="4" s="1"/>
  <c r="G187" i="4" s="1"/>
  <c r="H116" i="4"/>
  <c r="H117" i="4" s="1"/>
  <c r="I116" i="4"/>
  <c r="J116" i="4"/>
  <c r="K116" i="4"/>
  <c r="M116" i="4"/>
  <c r="N116" i="4"/>
  <c r="O116" i="4"/>
  <c r="P116" i="4"/>
  <c r="Q116" i="4"/>
  <c r="R116" i="4"/>
  <c r="S116" i="4"/>
  <c r="T116" i="4"/>
  <c r="U116" i="4"/>
  <c r="V116" i="4"/>
  <c r="A145" i="4"/>
  <c r="A169" i="4" s="1"/>
  <c r="A193" i="4" s="1"/>
  <c r="A217" i="4" s="1"/>
  <c r="C145" i="4"/>
  <c r="C169" i="4" s="1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A146" i="4"/>
  <c r="C146" i="4"/>
  <c r="D146" i="4"/>
  <c r="D170" i="4" s="1"/>
  <c r="D194" i="4" s="1"/>
  <c r="D218" i="4" s="1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A147" i="4"/>
  <c r="C147" i="4"/>
  <c r="C171" i="4" s="1"/>
  <c r="D147" i="4"/>
  <c r="D171" i="4" s="1"/>
  <c r="D195" i="4" s="1"/>
  <c r="D219" i="4" s="1"/>
  <c r="E147" i="4"/>
  <c r="F147" i="4"/>
  <c r="G147" i="4"/>
  <c r="H147" i="4"/>
  <c r="I147" i="4"/>
  <c r="J147" i="4"/>
  <c r="K147" i="4"/>
  <c r="L147" i="4"/>
  <c r="L171" i="4" s="1"/>
  <c r="M147" i="4"/>
  <c r="N147" i="4"/>
  <c r="O147" i="4"/>
  <c r="P147" i="4"/>
  <c r="P171" i="4" s="1"/>
  <c r="Q147" i="4"/>
  <c r="R147" i="4"/>
  <c r="S147" i="4"/>
  <c r="T147" i="4"/>
  <c r="U147" i="4"/>
  <c r="V147" i="4"/>
  <c r="A148" i="4"/>
  <c r="A172" i="4" s="1"/>
  <c r="C148" i="4"/>
  <c r="C172" i="4" s="1"/>
  <c r="D148" i="4"/>
  <c r="D172" i="4" s="1"/>
  <c r="D196" i="4" s="1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A149" i="4"/>
  <c r="A173" i="4" s="1"/>
  <c r="A197" i="4" s="1"/>
  <c r="A221" i="4" s="1"/>
  <c r="C149" i="4"/>
  <c r="D149" i="4"/>
  <c r="D173" i="4" s="1"/>
  <c r="D197" i="4" s="1"/>
  <c r="D221" i="4" s="1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A150" i="4"/>
  <c r="C150" i="4"/>
  <c r="D150" i="4"/>
  <c r="D174" i="4" s="1"/>
  <c r="D198" i="4" s="1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A151" i="4"/>
  <c r="C151" i="4"/>
  <c r="C175" i="4" s="1"/>
  <c r="D151" i="4"/>
  <c r="D175" i="4" s="1"/>
  <c r="D199" i="4" s="1"/>
  <c r="D223" i="4" s="1"/>
  <c r="E151" i="4"/>
  <c r="F151" i="4"/>
  <c r="G151" i="4"/>
  <c r="H151" i="4"/>
  <c r="I151" i="4"/>
  <c r="J151" i="4"/>
  <c r="K151" i="4"/>
  <c r="L151" i="4"/>
  <c r="L175" i="4" s="1"/>
  <c r="M151" i="4"/>
  <c r="N151" i="4"/>
  <c r="O151" i="4"/>
  <c r="P151" i="4"/>
  <c r="P175" i="4" s="1"/>
  <c r="Q151" i="4"/>
  <c r="R151" i="4"/>
  <c r="S151" i="4"/>
  <c r="T151" i="4"/>
  <c r="U151" i="4"/>
  <c r="V151" i="4"/>
  <c r="A152" i="4"/>
  <c r="A176" i="4" s="1"/>
  <c r="A200" i="4" s="1"/>
  <c r="A224" i="4" s="1"/>
  <c r="C152" i="4"/>
  <c r="C176" i="4" s="1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A153" i="4"/>
  <c r="A177" i="4" s="1"/>
  <c r="A201" i="4" s="1"/>
  <c r="A225" i="4" s="1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A154" i="4"/>
  <c r="C154" i="4"/>
  <c r="D154" i="4"/>
  <c r="D178" i="4" s="1"/>
  <c r="D202" i="4" s="1"/>
  <c r="D226" i="4" s="1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A155" i="4"/>
  <c r="C155" i="4"/>
  <c r="D155" i="4"/>
  <c r="D179" i="4" s="1"/>
  <c r="D203" i="4" s="1"/>
  <c r="D227" i="4" s="1"/>
  <c r="E155" i="4"/>
  <c r="F155" i="4"/>
  <c r="G155" i="4"/>
  <c r="H155" i="4"/>
  <c r="I155" i="4"/>
  <c r="J155" i="4"/>
  <c r="K155" i="4"/>
  <c r="L155" i="4"/>
  <c r="L179" i="4" s="1"/>
  <c r="M155" i="4"/>
  <c r="N155" i="4"/>
  <c r="O155" i="4"/>
  <c r="P155" i="4"/>
  <c r="Q155" i="4"/>
  <c r="R155" i="4"/>
  <c r="S155" i="4"/>
  <c r="T155" i="4"/>
  <c r="T179" i="4" s="1"/>
  <c r="U155" i="4"/>
  <c r="V155" i="4"/>
  <c r="A156" i="4"/>
  <c r="A180" i="4" s="1"/>
  <c r="A204" i="4" s="1"/>
  <c r="A228" i="4" s="1"/>
  <c r="C156" i="4"/>
  <c r="C180" i="4" s="1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A157" i="4"/>
  <c r="A181" i="4" s="1"/>
  <c r="A205" i="4" s="1"/>
  <c r="A229" i="4" s="1"/>
  <c r="C157" i="4"/>
  <c r="D157" i="4"/>
  <c r="E157" i="4"/>
  <c r="F157" i="4"/>
  <c r="G157" i="4"/>
  <c r="H157" i="4"/>
  <c r="I157" i="4"/>
  <c r="J157" i="4"/>
  <c r="K157" i="4"/>
  <c r="L157" i="4"/>
  <c r="M157" i="4"/>
  <c r="M181" i="4" s="1"/>
  <c r="N157" i="4"/>
  <c r="O157" i="4"/>
  <c r="P157" i="4"/>
  <c r="Q157" i="4"/>
  <c r="R157" i="4"/>
  <c r="S157" i="4"/>
  <c r="T157" i="4"/>
  <c r="U157" i="4"/>
  <c r="V157" i="4"/>
  <c r="A158" i="4"/>
  <c r="C158" i="4"/>
  <c r="D158" i="4"/>
  <c r="D182" i="4" s="1"/>
  <c r="D206" i="4" s="1"/>
  <c r="D230" i="4" s="1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A159" i="4"/>
  <c r="A183" i="4" s="1"/>
  <c r="A207" i="4" s="1"/>
  <c r="A231" i="4" s="1"/>
  <c r="C159" i="4"/>
  <c r="C183" i="4" s="1"/>
  <c r="D159" i="4"/>
  <c r="D183" i="4" s="1"/>
  <c r="D207" i="4" s="1"/>
  <c r="D231" i="4" s="1"/>
  <c r="E159" i="4"/>
  <c r="F159" i="4"/>
  <c r="G159" i="4"/>
  <c r="H159" i="4"/>
  <c r="I159" i="4"/>
  <c r="J159" i="4"/>
  <c r="K159" i="4"/>
  <c r="L159" i="4"/>
  <c r="L183" i="4" s="1"/>
  <c r="M159" i="4"/>
  <c r="N159" i="4"/>
  <c r="O159" i="4"/>
  <c r="P159" i="4"/>
  <c r="P183" i="4" s="1"/>
  <c r="Q159" i="4"/>
  <c r="R159" i="4"/>
  <c r="S159" i="4"/>
  <c r="T159" i="4"/>
  <c r="T183" i="4" s="1"/>
  <c r="U159" i="4"/>
  <c r="V159" i="4"/>
  <c r="A160" i="4"/>
  <c r="C160" i="4"/>
  <c r="C184" i="4" s="1"/>
  <c r="C208" i="4" s="1"/>
  <c r="C232" i="4" s="1"/>
  <c r="D160" i="4"/>
  <c r="D184" i="4" s="1"/>
  <c r="D208" i="4" s="1"/>
  <c r="D232" i="4" s="1"/>
  <c r="E160" i="4"/>
  <c r="F160" i="4"/>
  <c r="G160" i="4"/>
  <c r="G184" i="4" s="1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A161" i="4"/>
  <c r="A185" i="4" s="1"/>
  <c r="A209" i="4" s="1"/>
  <c r="A233" i="4" s="1"/>
  <c r="C161" i="4"/>
  <c r="C185" i="4" s="1"/>
  <c r="D161" i="4"/>
  <c r="D185" i="4" s="1"/>
  <c r="D209" i="4" s="1"/>
  <c r="D233" i="4" s="1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A162" i="4"/>
  <c r="A186" i="4" s="1"/>
  <c r="A210" i="4" s="1"/>
  <c r="A234" i="4" s="1"/>
  <c r="C162" i="4"/>
  <c r="D162" i="4"/>
  <c r="D186" i="4" s="1"/>
  <c r="D210" i="4" s="1"/>
  <c r="D234" i="4" s="1"/>
  <c r="E162" i="4"/>
  <c r="F162" i="4"/>
  <c r="G162" i="4"/>
  <c r="H162" i="4"/>
  <c r="I162" i="4"/>
  <c r="J162" i="4"/>
  <c r="K162" i="4"/>
  <c r="L162" i="4"/>
  <c r="M162" i="4"/>
  <c r="N162" i="4"/>
  <c r="O162" i="4"/>
  <c r="P162" i="4"/>
  <c r="P186" i="4" s="1"/>
  <c r="Q162" i="4"/>
  <c r="R162" i="4"/>
  <c r="S162" i="4"/>
  <c r="T162" i="4"/>
  <c r="U162" i="4"/>
  <c r="V162" i="4"/>
  <c r="A163" i="4"/>
  <c r="C163" i="4"/>
  <c r="C187" i="4" s="1"/>
  <c r="D163" i="4"/>
  <c r="D187" i="4" s="1"/>
  <c r="D211" i="4" s="1"/>
  <c r="D235" i="4" s="1"/>
  <c r="E163" i="4"/>
  <c r="F163" i="4"/>
  <c r="G163" i="4"/>
  <c r="H163" i="4"/>
  <c r="H187" i="4" s="1"/>
  <c r="I163" i="4"/>
  <c r="J163" i="4"/>
  <c r="K163" i="4"/>
  <c r="L163" i="4"/>
  <c r="L187" i="4" s="1"/>
  <c r="M163" i="4"/>
  <c r="N163" i="4"/>
  <c r="O163" i="4"/>
  <c r="P163" i="4"/>
  <c r="P187" i="4" s="1"/>
  <c r="Q163" i="4"/>
  <c r="R163" i="4"/>
  <c r="S163" i="4"/>
  <c r="T163" i="4"/>
  <c r="T187" i="4" s="1"/>
  <c r="U163" i="4"/>
  <c r="V163" i="4"/>
  <c r="A164" i="4"/>
  <c r="C164" i="4"/>
  <c r="C188" i="4" s="1"/>
  <c r="D164" i="4"/>
  <c r="D188" i="4" s="1"/>
  <c r="D212" i="4" s="1"/>
  <c r="D236" i="4" s="1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A165" i="4"/>
  <c r="A189" i="4" s="1"/>
  <c r="A213" i="4" s="1"/>
  <c r="A237" i="4" s="1"/>
  <c r="C165" i="4"/>
  <c r="C189" i="4" s="1"/>
  <c r="D165" i="4"/>
  <c r="D189" i="4" s="1"/>
  <c r="D213" i="4" s="1"/>
  <c r="D237" i="4" s="1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D169" i="4"/>
  <c r="D193" i="4" s="1"/>
  <c r="D217" i="4" s="1"/>
  <c r="A170" i="4"/>
  <c r="A194" i="4" s="1"/>
  <c r="C170" i="4"/>
  <c r="C194" i="4" s="1"/>
  <c r="C218" i="4" s="1"/>
  <c r="A171" i="4"/>
  <c r="A195" i="4" s="1"/>
  <c r="A219" i="4" s="1"/>
  <c r="C173" i="4"/>
  <c r="C197" i="4" s="1"/>
  <c r="C221" i="4" s="1"/>
  <c r="A174" i="4"/>
  <c r="A198" i="4" s="1"/>
  <c r="A222" i="4" s="1"/>
  <c r="C174" i="4"/>
  <c r="C198" i="4" s="1"/>
  <c r="A175" i="4"/>
  <c r="D176" i="4"/>
  <c r="D200" i="4" s="1"/>
  <c r="D224" i="4" s="1"/>
  <c r="C177" i="4"/>
  <c r="D177" i="4"/>
  <c r="D201" i="4" s="1"/>
  <c r="D225" i="4" s="1"/>
  <c r="A178" i="4"/>
  <c r="C178" i="4"/>
  <c r="C202" i="4" s="1"/>
  <c r="C226" i="4" s="1"/>
  <c r="A179" i="4"/>
  <c r="A203" i="4" s="1"/>
  <c r="A227" i="4" s="1"/>
  <c r="C179" i="4"/>
  <c r="D180" i="4"/>
  <c r="D204" i="4" s="1"/>
  <c r="D228" i="4" s="1"/>
  <c r="C181" i="4"/>
  <c r="D181" i="4"/>
  <c r="D205" i="4" s="1"/>
  <c r="D229" i="4" s="1"/>
  <c r="A182" i="4"/>
  <c r="A206" i="4" s="1"/>
  <c r="A230" i="4" s="1"/>
  <c r="C182" i="4"/>
  <c r="T182" i="4" s="1"/>
  <c r="A184" i="4"/>
  <c r="A208" i="4" s="1"/>
  <c r="C186" i="4"/>
  <c r="C210" i="4" s="1"/>
  <c r="C234" i="4" s="1"/>
  <c r="L186" i="4"/>
  <c r="A187" i="4"/>
  <c r="A211" i="4" s="1"/>
  <c r="A235" i="4" s="1"/>
  <c r="A188" i="4"/>
  <c r="A212" i="4" s="1"/>
  <c r="A236" i="4" s="1"/>
  <c r="C193" i="4"/>
  <c r="C195" i="4"/>
  <c r="A196" i="4"/>
  <c r="A220" i="4" s="1"/>
  <c r="A199" i="4"/>
  <c r="A223" i="4" s="1"/>
  <c r="C199" i="4"/>
  <c r="C201" i="4"/>
  <c r="C225" i="4" s="1"/>
  <c r="A202" i="4"/>
  <c r="A226" i="4" s="1"/>
  <c r="C205" i="4"/>
  <c r="C229" i="4" s="1"/>
  <c r="C211" i="4"/>
  <c r="C235" i="4" s="1"/>
  <c r="H215" i="4"/>
  <c r="K215" i="4" s="1"/>
  <c r="C217" i="4"/>
  <c r="A218" i="4"/>
  <c r="C219" i="4"/>
  <c r="D220" i="4"/>
  <c r="C222" i="4"/>
  <c r="D222" i="4"/>
  <c r="A232" i="4"/>
  <c r="S241" i="4"/>
  <c r="H243" i="4"/>
  <c r="Q243" i="4"/>
  <c r="S243" i="4"/>
  <c r="Q244" i="4"/>
  <c r="Q245" i="4"/>
  <c r="Q246" i="4"/>
  <c r="Q247" i="4"/>
  <c r="S247" i="4"/>
  <c r="S251" i="4"/>
  <c r="H253" i="4"/>
  <c r="Q253" i="4"/>
  <c r="S253" i="4"/>
  <c r="Q254" i="4"/>
  <c r="Q255" i="4"/>
  <c r="Q256" i="4"/>
  <c r="Q257" i="4"/>
  <c r="S257" i="4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E97" i="3"/>
  <c r="F97" i="3"/>
  <c r="F101" i="3" s="1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V100" i="3" s="1"/>
  <c r="V102" i="3" s="1"/>
  <c r="E98" i="3"/>
  <c r="F98" i="3"/>
  <c r="G98" i="3"/>
  <c r="H98" i="3"/>
  <c r="I98" i="3"/>
  <c r="J98" i="3"/>
  <c r="K98" i="3"/>
  <c r="K101" i="3" s="1"/>
  <c r="L98" i="3"/>
  <c r="L100" i="3" s="1"/>
  <c r="L102" i="3" s="1"/>
  <c r="M98" i="3"/>
  <c r="N98" i="3"/>
  <c r="O98" i="3"/>
  <c r="P98" i="3"/>
  <c r="P101" i="3" s="1"/>
  <c r="Q98" i="3"/>
  <c r="R98" i="3"/>
  <c r="S98" i="3"/>
  <c r="S101" i="3" s="1"/>
  <c r="T98" i="3"/>
  <c r="T101" i="3" s="1"/>
  <c r="U98" i="3"/>
  <c r="V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E115" i="3"/>
  <c r="F115" i="3"/>
  <c r="G115" i="3"/>
  <c r="G117" i="3" s="1"/>
  <c r="H115" i="3"/>
  <c r="I115" i="3"/>
  <c r="J115" i="3"/>
  <c r="K115" i="3"/>
  <c r="K117" i="3" s="1"/>
  <c r="L115" i="3"/>
  <c r="M115" i="3"/>
  <c r="N115" i="3"/>
  <c r="O115" i="3"/>
  <c r="P115" i="3"/>
  <c r="Q115" i="3"/>
  <c r="R115" i="3"/>
  <c r="S115" i="3"/>
  <c r="T115" i="3"/>
  <c r="U115" i="3"/>
  <c r="V115" i="3"/>
  <c r="E116" i="3"/>
  <c r="F116" i="3"/>
  <c r="G116" i="3"/>
  <c r="H116" i="3"/>
  <c r="I116" i="3"/>
  <c r="J116" i="3"/>
  <c r="K116" i="3"/>
  <c r="M116" i="3"/>
  <c r="N116" i="3"/>
  <c r="O116" i="3"/>
  <c r="P116" i="3"/>
  <c r="Q116" i="3"/>
  <c r="R116" i="3"/>
  <c r="S116" i="3"/>
  <c r="T116" i="3"/>
  <c r="U116" i="3"/>
  <c r="V116" i="3"/>
  <c r="O117" i="3"/>
  <c r="A145" i="3"/>
  <c r="A169" i="3" s="1"/>
  <c r="A193" i="3" s="1"/>
  <c r="A217" i="3" s="1"/>
  <c r="C145" i="3"/>
  <c r="C169" i="3" s="1"/>
  <c r="D145" i="3"/>
  <c r="D169" i="3" s="1"/>
  <c r="D193" i="3" s="1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A146" i="3"/>
  <c r="A170" i="3" s="1"/>
  <c r="C146" i="3"/>
  <c r="C170" i="3" s="1"/>
  <c r="D146" i="3"/>
  <c r="D170" i="3" s="1"/>
  <c r="D194" i="3" s="1"/>
  <c r="D218" i="3" s="1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A147" i="3"/>
  <c r="C147" i="3"/>
  <c r="C171" i="3" s="1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A148" i="3"/>
  <c r="A172" i="3" s="1"/>
  <c r="A196" i="3" s="1"/>
  <c r="A220" i="3" s="1"/>
  <c r="C148" i="3"/>
  <c r="C172" i="3" s="1"/>
  <c r="D148" i="3"/>
  <c r="D172" i="3" s="1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A149" i="3"/>
  <c r="A173" i="3" s="1"/>
  <c r="A197" i="3" s="1"/>
  <c r="A221" i="3" s="1"/>
  <c r="C149" i="3"/>
  <c r="C173" i="3" s="1"/>
  <c r="D149" i="3"/>
  <c r="D173" i="3" s="1"/>
  <c r="D197" i="3" s="1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A150" i="3"/>
  <c r="A174" i="3" s="1"/>
  <c r="C150" i="3"/>
  <c r="D150" i="3"/>
  <c r="D174" i="3" s="1"/>
  <c r="D198" i="3" s="1"/>
  <c r="D222" i="3" s="1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A151" i="3"/>
  <c r="A175" i="3" s="1"/>
  <c r="C151" i="3"/>
  <c r="C175" i="3" s="1"/>
  <c r="D151" i="3"/>
  <c r="D175" i="3" s="1"/>
  <c r="D199" i="3" s="1"/>
  <c r="D223" i="3" s="1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A152" i="3"/>
  <c r="A176" i="3" s="1"/>
  <c r="A200" i="3" s="1"/>
  <c r="A224" i="3" s="1"/>
  <c r="C152" i="3"/>
  <c r="D152" i="3"/>
  <c r="D176" i="3" s="1"/>
  <c r="A153" i="3"/>
  <c r="A177" i="3" s="1"/>
  <c r="A201" i="3" s="1"/>
  <c r="A225" i="3" s="1"/>
  <c r="C153" i="3"/>
  <c r="C177" i="3" s="1"/>
  <c r="C201" i="3" s="1"/>
  <c r="C225" i="3" s="1"/>
  <c r="D153" i="3"/>
  <c r="D177" i="3" s="1"/>
  <c r="D201" i="3" s="1"/>
  <c r="D225" i="3" s="1"/>
  <c r="E153" i="3"/>
  <c r="F153" i="3"/>
  <c r="G153" i="3"/>
  <c r="G177" i="3" s="1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A154" i="3"/>
  <c r="A178" i="3" s="1"/>
  <c r="A202" i="3" s="1"/>
  <c r="A226" i="3" s="1"/>
  <c r="C154" i="3"/>
  <c r="D154" i="3"/>
  <c r="D178" i="3" s="1"/>
  <c r="D202" i="3" s="1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A155" i="3"/>
  <c r="A179" i="3" s="1"/>
  <c r="A203" i="3" s="1"/>
  <c r="A227" i="3" s="1"/>
  <c r="C155" i="3"/>
  <c r="C179" i="3" s="1"/>
  <c r="C203" i="3" s="1"/>
  <c r="C227" i="3" s="1"/>
  <c r="D155" i="3"/>
  <c r="D179" i="3" s="1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A156" i="3"/>
  <c r="A180" i="3" s="1"/>
  <c r="A204" i="3" s="1"/>
  <c r="A228" i="3" s="1"/>
  <c r="C156" i="3"/>
  <c r="C180" i="3" s="1"/>
  <c r="C204" i="3" s="1"/>
  <c r="D156" i="3"/>
  <c r="D180" i="3" s="1"/>
  <c r="D204" i="3" s="1"/>
  <c r="D228" i="3" s="1"/>
  <c r="A157" i="3"/>
  <c r="A181" i="3" s="1"/>
  <c r="A205" i="3" s="1"/>
  <c r="A229" i="3" s="1"/>
  <c r="C157" i="3"/>
  <c r="D157" i="3"/>
  <c r="D181" i="3" s="1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A158" i="3"/>
  <c r="C158" i="3"/>
  <c r="C182" i="3" s="1"/>
  <c r="D158" i="3"/>
  <c r="D182" i="3" s="1"/>
  <c r="D206" i="3" s="1"/>
  <c r="D230" i="3" s="1"/>
  <c r="E158" i="3"/>
  <c r="F158" i="3"/>
  <c r="G158" i="3"/>
  <c r="G182" i="3" s="1"/>
  <c r="H158" i="3"/>
  <c r="I158" i="3"/>
  <c r="J158" i="3"/>
  <c r="K158" i="3"/>
  <c r="K182" i="3" s="1"/>
  <c r="L158" i="3"/>
  <c r="M158" i="3"/>
  <c r="N158" i="3"/>
  <c r="O158" i="3"/>
  <c r="P158" i="3"/>
  <c r="Q158" i="3"/>
  <c r="R158" i="3"/>
  <c r="S158" i="3"/>
  <c r="T158" i="3"/>
  <c r="U158" i="3"/>
  <c r="V158" i="3"/>
  <c r="A159" i="3"/>
  <c r="A183" i="3" s="1"/>
  <c r="A207" i="3" s="1"/>
  <c r="A231" i="3" s="1"/>
  <c r="C159" i="3"/>
  <c r="C183" i="3" s="1"/>
  <c r="D159" i="3"/>
  <c r="D183" i="3" s="1"/>
  <c r="D207" i="3" s="1"/>
  <c r="D231" i="3" s="1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A160" i="3"/>
  <c r="A184" i="3" s="1"/>
  <c r="A208" i="3" s="1"/>
  <c r="A232" i="3" s="1"/>
  <c r="C160" i="3"/>
  <c r="C184" i="3" s="1"/>
  <c r="C208" i="3" s="1"/>
  <c r="C232" i="3" s="1"/>
  <c r="D160" i="3"/>
  <c r="A161" i="3"/>
  <c r="A185" i="3" s="1"/>
  <c r="C161" i="3"/>
  <c r="C185" i="3" s="1"/>
  <c r="C209" i="3" s="1"/>
  <c r="D161" i="3"/>
  <c r="D185" i="3" s="1"/>
  <c r="D209" i="3" s="1"/>
  <c r="D233" i="3" s="1"/>
  <c r="A162" i="3"/>
  <c r="C162" i="3"/>
  <c r="C186" i="3" s="1"/>
  <c r="C210" i="3" s="1"/>
  <c r="D162" i="3"/>
  <c r="D186" i="3" s="1"/>
  <c r="D210" i="3" s="1"/>
  <c r="D234" i="3" s="1"/>
  <c r="A163" i="3"/>
  <c r="A187" i="3" s="1"/>
  <c r="A211" i="3" s="1"/>
  <c r="A235" i="3" s="1"/>
  <c r="C163" i="3"/>
  <c r="D163" i="3"/>
  <c r="D187" i="3" s="1"/>
  <c r="D211" i="3" s="1"/>
  <c r="D235" i="3" s="1"/>
  <c r="E163" i="3"/>
  <c r="F163" i="3"/>
  <c r="G163" i="3"/>
  <c r="H163" i="3"/>
  <c r="I163" i="3"/>
  <c r="J163" i="3"/>
  <c r="K163" i="3"/>
  <c r="K187" i="3" s="1"/>
  <c r="L163" i="3"/>
  <c r="M163" i="3"/>
  <c r="N163" i="3"/>
  <c r="O163" i="3"/>
  <c r="P163" i="3"/>
  <c r="Q163" i="3"/>
  <c r="R163" i="3"/>
  <c r="S163" i="3"/>
  <c r="T163" i="3"/>
  <c r="U163" i="3"/>
  <c r="V163" i="3"/>
  <c r="A164" i="3"/>
  <c r="C164" i="3"/>
  <c r="C188" i="3" s="1"/>
  <c r="D164" i="3"/>
  <c r="D188" i="3" s="1"/>
  <c r="E164" i="3"/>
  <c r="F164" i="3"/>
  <c r="G164" i="3"/>
  <c r="G188" i="3" s="1"/>
  <c r="H164" i="3"/>
  <c r="I164" i="3"/>
  <c r="J164" i="3"/>
  <c r="K164" i="3"/>
  <c r="K188" i="3" s="1"/>
  <c r="L164" i="3"/>
  <c r="M164" i="3"/>
  <c r="N164" i="3"/>
  <c r="O164" i="3"/>
  <c r="P164" i="3"/>
  <c r="Q164" i="3"/>
  <c r="R164" i="3"/>
  <c r="S164" i="3"/>
  <c r="T164" i="3"/>
  <c r="U164" i="3"/>
  <c r="V164" i="3"/>
  <c r="A165" i="3"/>
  <c r="A189" i="3" s="1"/>
  <c r="A213" i="3" s="1"/>
  <c r="A237" i="3" s="1"/>
  <c r="C165" i="3"/>
  <c r="C189" i="3" s="1"/>
  <c r="C213" i="3" s="1"/>
  <c r="C237" i="3" s="1"/>
  <c r="D165" i="3"/>
  <c r="D189" i="3" s="1"/>
  <c r="D213" i="3" s="1"/>
  <c r="D237" i="3" s="1"/>
  <c r="E165" i="3"/>
  <c r="F165" i="3"/>
  <c r="G165" i="3"/>
  <c r="H165" i="3"/>
  <c r="I165" i="3"/>
  <c r="J165" i="3"/>
  <c r="K165" i="3"/>
  <c r="K189" i="3" s="1"/>
  <c r="L165" i="3"/>
  <c r="M165" i="3"/>
  <c r="N165" i="3"/>
  <c r="O165" i="3"/>
  <c r="O189" i="3" s="1"/>
  <c r="P165" i="3"/>
  <c r="Q165" i="3"/>
  <c r="R165" i="3"/>
  <c r="S165" i="3"/>
  <c r="T165" i="3"/>
  <c r="U165" i="3"/>
  <c r="V165" i="3"/>
  <c r="A171" i="3"/>
  <c r="A195" i="3" s="1"/>
  <c r="A219" i="3" s="1"/>
  <c r="D171" i="3"/>
  <c r="D195" i="3" s="1"/>
  <c r="D219" i="3" s="1"/>
  <c r="C174" i="3"/>
  <c r="C176" i="3"/>
  <c r="C200" i="3" s="1"/>
  <c r="C224" i="3" s="1"/>
  <c r="C178" i="3"/>
  <c r="C202" i="3" s="1"/>
  <c r="C226" i="3" s="1"/>
  <c r="G179" i="3"/>
  <c r="K179" i="3"/>
  <c r="O179" i="3"/>
  <c r="C181" i="3"/>
  <c r="G181" i="3" s="1"/>
  <c r="A182" i="3"/>
  <c r="D184" i="3"/>
  <c r="D208" i="3" s="1"/>
  <c r="D232" i="3" s="1"/>
  <c r="A186" i="3"/>
  <c r="A210" i="3" s="1"/>
  <c r="A234" i="3" s="1"/>
  <c r="C187" i="3"/>
  <c r="G187" i="3" s="1"/>
  <c r="A188" i="3"/>
  <c r="G189" i="3"/>
  <c r="C193" i="3"/>
  <c r="A194" i="3"/>
  <c r="A218" i="3" s="1"/>
  <c r="D196" i="3"/>
  <c r="D220" i="3" s="1"/>
  <c r="C197" i="3"/>
  <c r="C221" i="3" s="1"/>
  <c r="A198" i="3"/>
  <c r="A222" i="3" s="1"/>
  <c r="A199" i="3"/>
  <c r="A223" i="3" s="1"/>
  <c r="D200" i="3"/>
  <c r="D224" i="3" s="1"/>
  <c r="D203" i="3"/>
  <c r="D227" i="3" s="1"/>
  <c r="D205" i="3"/>
  <c r="A206" i="3"/>
  <c r="A230" i="3" s="1"/>
  <c r="A209" i="3"/>
  <c r="A233" i="3" s="1"/>
  <c r="C211" i="3"/>
  <c r="C235" i="3" s="1"/>
  <c r="A212" i="3"/>
  <c r="A236" i="3" s="1"/>
  <c r="C212" i="3"/>
  <c r="C236" i="3" s="1"/>
  <c r="D212" i="3"/>
  <c r="D236" i="3" s="1"/>
  <c r="H215" i="3"/>
  <c r="K215" i="3" s="1"/>
  <c r="C217" i="3"/>
  <c r="D217" i="3"/>
  <c r="D221" i="3"/>
  <c r="D226" i="3"/>
  <c r="D229" i="3"/>
  <c r="Q242" i="3"/>
  <c r="T242" i="3"/>
  <c r="G244" i="3"/>
  <c r="P244" i="3"/>
  <c r="Q244" i="3"/>
  <c r="S244" i="3"/>
  <c r="T244" i="3"/>
  <c r="Q245" i="3"/>
  <c r="B246" i="3"/>
  <c r="C246" i="3"/>
  <c r="D246" i="3"/>
  <c r="Q255" i="3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E98" i="2"/>
  <c r="F98" i="2"/>
  <c r="F101" i="2" s="1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V101" i="2" s="1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E116" i="2"/>
  <c r="F116" i="2"/>
  <c r="G116" i="2"/>
  <c r="H116" i="2"/>
  <c r="I116" i="2"/>
  <c r="J116" i="2"/>
  <c r="K116" i="2"/>
  <c r="M116" i="2"/>
  <c r="N116" i="2"/>
  <c r="O116" i="2"/>
  <c r="P116" i="2"/>
  <c r="Q116" i="2"/>
  <c r="R116" i="2"/>
  <c r="S116" i="2"/>
  <c r="T116" i="2"/>
  <c r="U116" i="2"/>
  <c r="V116" i="2"/>
  <c r="A145" i="2"/>
  <c r="A169" i="2" s="1"/>
  <c r="A193" i="2" s="1"/>
  <c r="A217" i="2" s="1"/>
  <c r="A240" i="2" s="1"/>
  <c r="C145" i="2"/>
  <c r="C169" i="2" s="1"/>
  <c r="D145" i="2"/>
  <c r="D169" i="2" s="1"/>
  <c r="D193" i="2" s="1"/>
  <c r="D217" i="2" s="1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A146" i="2"/>
  <c r="A170" i="2" s="1"/>
  <c r="A194" i="2" s="1"/>
  <c r="A218" i="2" s="1"/>
  <c r="A241" i="2" s="1"/>
  <c r="C146" i="2"/>
  <c r="C170" i="2" s="1"/>
  <c r="C194" i="2" s="1"/>
  <c r="C218" i="2" s="1"/>
  <c r="D146" i="2"/>
  <c r="D170" i="2" s="1"/>
  <c r="D194" i="2" s="1"/>
  <c r="D218" i="2" s="1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A147" i="2"/>
  <c r="A171" i="2" s="1"/>
  <c r="A195" i="2" s="1"/>
  <c r="A219" i="2" s="1"/>
  <c r="A242" i="2" s="1"/>
  <c r="C147" i="2"/>
  <c r="C171" i="2" s="1"/>
  <c r="C195" i="2" s="1"/>
  <c r="C219" i="2" s="1"/>
  <c r="D147" i="2"/>
  <c r="D171" i="2" s="1"/>
  <c r="D195" i="2" s="1"/>
  <c r="D219" i="2" s="1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A148" i="2"/>
  <c r="C148" i="2"/>
  <c r="C172" i="2" s="1"/>
  <c r="C196" i="2" s="1"/>
  <c r="D148" i="2"/>
  <c r="D172" i="2" s="1"/>
  <c r="D196" i="2" s="1"/>
  <c r="D220" i="2" s="1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A149" i="2"/>
  <c r="A173" i="2" s="1"/>
  <c r="A197" i="2" s="1"/>
  <c r="A221" i="2" s="1"/>
  <c r="A244" i="2" s="1"/>
  <c r="C149" i="2"/>
  <c r="C173" i="2" s="1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A150" i="2"/>
  <c r="A174" i="2" s="1"/>
  <c r="A198" i="2" s="1"/>
  <c r="A222" i="2" s="1"/>
  <c r="A245" i="2" s="1"/>
  <c r="C150" i="2"/>
  <c r="C174" i="2" s="1"/>
  <c r="C198" i="2" s="1"/>
  <c r="D150" i="2"/>
  <c r="D174" i="2" s="1"/>
  <c r="D198" i="2" s="1"/>
  <c r="D222" i="2" s="1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A151" i="2"/>
  <c r="A175" i="2" s="1"/>
  <c r="A199" i="2" s="1"/>
  <c r="A223" i="2" s="1"/>
  <c r="A246" i="2" s="1"/>
  <c r="C151" i="2"/>
  <c r="C175" i="2" s="1"/>
  <c r="C199" i="2" s="1"/>
  <c r="C223" i="2" s="1"/>
  <c r="D151" i="2"/>
  <c r="D175" i="2" s="1"/>
  <c r="D199" i="2" s="1"/>
  <c r="D223" i="2" s="1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A152" i="2"/>
  <c r="A176" i="2" s="1"/>
  <c r="A200" i="2" s="1"/>
  <c r="A224" i="2" s="1"/>
  <c r="A247" i="2" s="1"/>
  <c r="C152" i="2"/>
  <c r="C176" i="2" s="1"/>
  <c r="D152" i="2"/>
  <c r="D176" i="2" s="1"/>
  <c r="D200" i="2" s="1"/>
  <c r="D224" i="2" s="1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A153" i="2"/>
  <c r="A177" i="2" s="1"/>
  <c r="A201" i="2" s="1"/>
  <c r="A225" i="2" s="1"/>
  <c r="A248" i="2" s="1"/>
  <c r="C153" i="2"/>
  <c r="C177" i="2" s="1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A154" i="2"/>
  <c r="A178" i="2" s="1"/>
  <c r="A202" i="2" s="1"/>
  <c r="A226" i="2" s="1"/>
  <c r="A249" i="2" s="1"/>
  <c r="C154" i="2"/>
  <c r="C178" i="2" s="1"/>
  <c r="D154" i="2"/>
  <c r="D178" i="2" s="1"/>
  <c r="D202" i="2" s="1"/>
  <c r="D226" i="2" s="1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A155" i="2"/>
  <c r="A179" i="2" s="1"/>
  <c r="A203" i="2" s="1"/>
  <c r="A227" i="2" s="1"/>
  <c r="A250" i="2" s="1"/>
  <c r="C155" i="2"/>
  <c r="C179" i="2" s="1"/>
  <c r="D155" i="2"/>
  <c r="D179" i="2" s="1"/>
  <c r="D203" i="2" s="1"/>
  <c r="D227" i="2" s="1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A156" i="2"/>
  <c r="A180" i="2" s="1"/>
  <c r="A204" i="2" s="1"/>
  <c r="A228" i="2" s="1"/>
  <c r="A251" i="2" s="1"/>
  <c r="C156" i="2"/>
  <c r="C180" i="2" s="1"/>
  <c r="D156" i="2"/>
  <c r="D180" i="2" s="1"/>
  <c r="D204" i="2" s="1"/>
  <c r="D228" i="2" s="1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A157" i="2"/>
  <c r="A181" i="2" s="1"/>
  <c r="A205" i="2" s="1"/>
  <c r="A229" i="2" s="1"/>
  <c r="A252" i="2" s="1"/>
  <c r="C157" i="2"/>
  <c r="C181" i="2" s="1"/>
  <c r="D157" i="2"/>
  <c r="D181" i="2" s="1"/>
  <c r="D205" i="2" s="1"/>
  <c r="D229" i="2" s="1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A158" i="2"/>
  <c r="A182" i="2" s="1"/>
  <c r="A206" i="2" s="1"/>
  <c r="A230" i="2" s="1"/>
  <c r="A253" i="2" s="1"/>
  <c r="C158" i="2"/>
  <c r="C182" i="2" s="1"/>
  <c r="C206" i="2" s="1"/>
  <c r="D158" i="2"/>
  <c r="D182" i="2" s="1"/>
  <c r="D206" i="2" s="1"/>
  <c r="D230" i="2" s="1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A159" i="2"/>
  <c r="A183" i="2" s="1"/>
  <c r="A207" i="2" s="1"/>
  <c r="A231" i="2" s="1"/>
  <c r="A254" i="2" s="1"/>
  <c r="C159" i="2"/>
  <c r="C183" i="2" s="1"/>
  <c r="C207" i="2" s="1"/>
  <c r="C231" i="2" s="1"/>
  <c r="D159" i="2"/>
  <c r="D183" i="2" s="1"/>
  <c r="D207" i="2" s="1"/>
  <c r="D231" i="2" s="1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A160" i="2"/>
  <c r="A184" i="2" s="1"/>
  <c r="A208" i="2" s="1"/>
  <c r="A232" i="2" s="1"/>
  <c r="A255" i="2" s="1"/>
  <c r="C160" i="2"/>
  <c r="C184" i="2" s="1"/>
  <c r="C208" i="2" s="1"/>
  <c r="D160" i="2"/>
  <c r="D184" i="2" s="1"/>
  <c r="D208" i="2" s="1"/>
  <c r="D232" i="2" s="1"/>
  <c r="A161" i="2"/>
  <c r="A185" i="2" s="1"/>
  <c r="C161" i="2"/>
  <c r="C185" i="2" s="1"/>
  <c r="C209" i="2" s="1"/>
  <c r="C233" i="2" s="1"/>
  <c r="D161" i="2"/>
  <c r="D185" i="2" s="1"/>
  <c r="D209" i="2" s="1"/>
  <c r="D233" i="2" s="1"/>
  <c r="A162" i="2"/>
  <c r="A186" i="2" s="1"/>
  <c r="A210" i="2" s="1"/>
  <c r="A234" i="2" s="1"/>
  <c r="A257" i="2" s="1"/>
  <c r="C162" i="2"/>
  <c r="C186" i="2" s="1"/>
  <c r="C210" i="2" s="1"/>
  <c r="D162" i="2"/>
  <c r="D186" i="2" s="1"/>
  <c r="D210" i="2" s="1"/>
  <c r="D234" i="2" s="1"/>
  <c r="A163" i="2"/>
  <c r="A187" i="2" s="1"/>
  <c r="A211" i="2" s="1"/>
  <c r="A235" i="2" s="1"/>
  <c r="A258" i="2" s="1"/>
  <c r="C163" i="2"/>
  <c r="C187" i="2" s="1"/>
  <c r="C211" i="2" s="1"/>
  <c r="C235" i="2" s="1"/>
  <c r="D163" i="2"/>
  <c r="D187" i="2" s="1"/>
  <c r="D211" i="2" s="1"/>
  <c r="D235" i="2" s="1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A164" i="2"/>
  <c r="A188" i="2" s="1"/>
  <c r="A212" i="2" s="1"/>
  <c r="A236" i="2" s="1"/>
  <c r="A259" i="2" s="1"/>
  <c r="C164" i="2"/>
  <c r="C188" i="2" s="1"/>
  <c r="C212" i="2" s="1"/>
  <c r="C236" i="2" s="1"/>
  <c r="D164" i="2"/>
  <c r="D188" i="2" s="1"/>
  <c r="D212" i="2" s="1"/>
  <c r="D236" i="2" s="1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A165" i="2"/>
  <c r="A189" i="2" s="1"/>
  <c r="C165" i="2"/>
  <c r="C189" i="2" s="1"/>
  <c r="C213" i="2" s="1"/>
  <c r="C237" i="2" s="1"/>
  <c r="D165" i="2"/>
  <c r="D189" i="2" s="1"/>
  <c r="D213" i="2" s="1"/>
  <c r="D237" i="2" s="1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A172" i="2"/>
  <c r="A196" i="2" s="1"/>
  <c r="A220" i="2" s="1"/>
  <c r="A243" i="2" s="1"/>
  <c r="D173" i="2"/>
  <c r="D197" i="2" s="1"/>
  <c r="D221" i="2" s="1"/>
  <c r="D177" i="2"/>
  <c r="D201" i="2" s="1"/>
  <c r="D225" i="2" s="1"/>
  <c r="A209" i="2"/>
  <c r="A233" i="2" s="1"/>
  <c r="A256" i="2" s="1"/>
  <c r="A213" i="2"/>
  <c r="A237" i="2" s="1"/>
  <c r="A260" i="2" s="1"/>
  <c r="H215" i="2"/>
  <c r="K215" i="2" s="1"/>
  <c r="Q269" i="2"/>
  <c r="Q271" i="2"/>
  <c r="B273" i="2"/>
  <c r="C273" i="2"/>
  <c r="D273" i="2"/>
  <c r="Q279" i="2"/>
  <c r="Q281" i="2"/>
  <c r="C210" i="7" l="1"/>
  <c r="P186" i="7"/>
  <c r="O182" i="7"/>
  <c r="O186" i="7"/>
  <c r="K186" i="7"/>
  <c r="O185" i="7"/>
  <c r="K188" i="7"/>
  <c r="P188" i="6"/>
  <c r="L189" i="6"/>
  <c r="K178" i="6"/>
  <c r="I189" i="5"/>
  <c r="L189" i="5"/>
  <c r="H189" i="5"/>
  <c r="O186" i="5"/>
  <c r="O210" i="5" s="1"/>
  <c r="O234" i="5" s="1"/>
  <c r="M175" i="5"/>
  <c r="C213" i="5"/>
  <c r="C193" i="5"/>
  <c r="H193" i="5" s="1"/>
  <c r="V189" i="5"/>
  <c r="R189" i="5"/>
  <c r="N189" i="5"/>
  <c r="J189" i="5"/>
  <c r="U186" i="5"/>
  <c r="U210" i="5" s="1"/>
  <c r="U234" i="5" s="1"/>
  <c r="Q186" i="5"/>
  <c r="I186" i="5"/>
  <c r="E186" i="5"/>
  <c r="V169" i="5"/>
  <c r="N169" i="5"/>
  <c r="J169" i="5"/>
  <c r="V100" i="2"/>
  <c r="V102" i="2" s="1"/>
  <c r="E100" i="2"/>
  <c r="E102" i="2" s="1"/>
  <c r="I117" i="2"/>
  <c r="I182" i="2" s="1"/>
  <c r="S101" i="2"/>
  <c r="K101" i="2"/>
  <c r="Q101" i="2"/>
  <c r="M101" i="2"/>
  <c r="I101" i="2"/>
  <c r="E101" i="2"/>
  <c r="H117" i="2"/>
  <c r="O101" i="2"/>
  <c r="S117" i="2"/>
  <c r="S176" i="2" s="1"/>
  <c r="O117" i="2"/>
  <c r="O176" i="2" s="1"/>
  <c r="T101" i="2"/>
  <c r="P101" i="2"/>
  <c r="L100" i="2"/>
  <c r="L102" i="2" s="1"/>
  <c r="H101" i="2"/>
  <c r="N101" i="2"/>
  <c r="S171" i="2"/>
  <c r="O174" i="3"/>
  <c r="U182" i="4"/>
  <c r="M178" i="4"/>
  <c r="L101" i="4"/>
  <c r="H181" i="5"/>
  <c r="C205" i="5"/>
  <c r="C229" i="5" s="1"/>
  <c r="Q117" i="2"/>
  <c r="Q178" i="2" s="1"/>
  <c r="R100" i="2"/>
  <c r="J100" i="2"/>
  <c r="F100" i="2"/>
  <c r="F102" i="2" s="1"/>
  <c r="S182" i="3"/>
  <c r="S117" i="3"/>
  <c r="S183" i="3" s="1"/>
  <c r="M117" i="3"/>
  <c r="M178" i="3" s="1"/>
  <c r="M100" i="3"/>
  <c r="M102" i="3" s="1"/>
  <c r="P182" i="4"/>
  <c r="T186" i="4"/>
  <c r="K183" i="4"/>
  <c r="L182" i="4"/>
  <c r="U101" i="4"/>
  <c r="U100" i="4"/>
  <c r="U102" i="4" s="1"/>
  <c r="M27" i="4"/>
  <c r="U26" i="5"/>
  <c r="U27" i="5"/>
  <c r="Q27" i="5"/>
  <c r="I27" i="5"/>
  <c r="O26" i="5"/>
  <c r="G26" i="5"/>
  <c r="K118" i="6"/>
  <c r="K203" i="6"/>
  <c r="K227" i="6" s="1"/>
  <c r="S189" i="3"/>
  <c r="Q186" i="4"/>
  <c r="M186" i="4"/>
  <c r="Q182" i="4"/>
  <c r="I178" i="4"/>
  <c r="M170" i="4"/>
  <c r="G182" i="4"/>
  <c r="M100" i="2"/>
  <c r="M102" i="2" s="1"/>
  <c r="O187" i="3"/>
  <c r="S181" i="3"/>
  <c r="T117" i="3"/>
  <c r="T182" i="3" s="1"/>
  <c r="P117" i="3"/>
  <c r="P169" i="3" s="1"/>
  <c r="L117" i="3"/>
  <c r="L188" i="3" s="1"/>
  <c r="C206" i="4"/>
  <c r="G186" i="4"/>
  <c r="G169" i="4"/>
  <c r="I117" i="4"/>
  <c r="I171" i="4" s="1"/>
  <c r="E117" i="4"/>
  <c r="P26" i="4"/>
  <c r="P210" i="4" s="1"/>
  <c r="P234" i="4" s="1"/>
  <c r="L26" i="4"/>
  <c r="V27" i="4"/>
  <c r="N27" i="4"/>
  <c r="J27" i="4"/>
  <c r="F27" i="4"/>
  <c r="M186" i="5"/>
  <c r="M210" i="5" s="1"/>
  <c r="M234" i="5" s="1"/>
  <c r="V185" i="5"/>
  <c r="R185" i="5"/>
  <c r="N185" i="5"/>
  <c r="J185" i="5"/>
  <c r="Q182" i="5"/>
  <c r="I182" i="5"/>
  <c r="V181" i="5"/>
  <c r="R181" i="5"/>
  <c r="N181" i="5"/>
  <c r="J181" i="5"/>
  <c r="U174" i="5"/>
  <c r="Q174" i="5"/>
  <c r="M174" i="5"/>
  <c r="I174" i="5"/>
  <c r="E174" i="5"/>
  <c r="U181" i="7"/>
  <c r="U182" i="7"/>
  <c r="U170" i="7"/>
  <c r="U172" i="7"/>
  <c r="U188" i="7"/>
  <c r="U186" i="7"/>
  <c r="I186" i="4"/>
  <c r="M182" i="4"/>
  <c r="U174" i="4"/>
  <c r="I170" i="4"/>
  <c r="J174" i="5"/>
  <c r="N174" i="5"/>
  <c r="C198" i="5"/>
  <c r="O178" i="3"/>
  <c r="K178" i="3"/>
  <c r="G178" i="3"/>
  <c r="T177" i="3"/>
  <c r="G172" i="3"/>
  <c r="G177" i="4"/>
  <c r="G170" i="4"/>
  <c r="I175" i="4"/>
  <c r="U117" i="4"/>
  <c r="U181" i="4" s="1"/>
  <c r="F174" i="5"/>
  <c r="I181" i="5"/>
  <c r="H176" i="5"/>
  <c r="H200" i="5" s="1"/>
  <c r="H185" i="5"/>
  <c r="H209" i="5" s="1"/>
  <c r="H233" i="5" s="1"/>
  <c r="H172" i="5"/>
  <c r="H196" i="5" s="1"/>
  <c r="H220" i="5" s="1"/>
  <c r="Q172" i="5"/>
  <c r="Q176" i="5"/>
  <c r="Q184" i="5"/>
  <c r="G186" i="6"/>
  <c r="S186" i="6"/>
  <c r="C210" i="6"/>
  <c r="O194" i="5"/>
  <c r="O218" i="5" s="1"/>
  <c r="U189" i="5"/>
  <c r="U213" i="5" s="1"/>
  <c r="U237" i="5" s="1"/>
  <c r="Q189" i="5"/>
  <c r="M189" i="5"/>
  <c r="M213" i="5" s="1"/>
  <c r="M237" i="5" s="1"/>
  <c r="L186" i="5"/>
  <c r="L210" i="5" s="1"/>
  <c r="L234" i="5" s="1"/>
  <c r="H186" i="5"/>
  <c r="U185" i="5"/>
  <c r="Q185" i="5"/>
  <c r="M185" i="5"/>
  <c r="M209" i="5" s="1"/>
  <c r="M233" i="5" s="1"/>
  <c r="I185" i="5"/>
  <c r="E185" i="5"/>
  <c r="F184" i="5"/>
  <c r="T182" i="5"/>
  <c r="T206" i="5" s="1"/>
  <c r="T230" i="5" s="1"/>
  <c r="L182" i="5"/>
  <c r="H182" i="5"/>
  <c r="U181" i="5"/>
  <c r="U205" i="5" s="1"/>
  <c r="U229" i="5" s="1"/>
  <c r="Q181" i="5"/>
  <c r="M181" i="5"/>
  <c r="E181" i="5"/>
  <c r="N180" i="5"/>
  <c r="Q177" i="5"/>
  <c r="V176" i="5"/>
  <c r="N176" i="5"/>
  <c r="F176" i="5"/>
  <c r="L174" i="5"/>
  <c r="H174" i="5"/>
  <c r="V172" i="5"/>
  <c r="J172" i="5"/>
  <c r="F172" i="5"/>
  <c r="L170" i="5"/>
  <c r="L194" i="5" s="1"/>
  <c r="L218" i="5" s="1"/>
  <c r="H170" i="5"/>
  <c r="H194" i="5" s="1"/>
  <c r="U169" i="5"/>
  <c r="U193" i="5" s="1"/>
  <c r="Q169" i="5"/>
  <c r="M169" i="5"/>
  <c r="I169" i="5"/>
  <c r="T117" i="5"/>
  <c r="T186" i="5" s="1"/>
  <c r="T210" i="5" s="1"/>
  <c r="T234" i="5" s="1"/>
  <c r="P117" i="5"/>
  <c r="P182" i="5" s="1"/>
  <c r="O182" i="5"/>
  <c r="O206" i="5" s="1"/>
  <c r="O230" i="5" s="1"/>
  <c r="H118" i="5"/>
  <c r="T26" i="5"/>
  <c r="J27" i="5"/>
  <c r="C202" i="6"/>
  <c r="P202" i="6" s="1"/>
  <c r="S180" i="6"/>
  <c r="H174" i="6"/>
  <c r="I100" i="6"/>
  <c r="I102" i="6" s="1"/>
  <c r="K185" i="7"/>
  <c r="K209" i="7" s="1"/>
  <c r="K233" i="7" s="1"/>
  <c r="O187" i="7"/>
  <c r="K187" i="7"/>
  <c r="U185" i="7"/>
  <c r="O179" i="7"/>
  <c r="O175" i="7"/>
  <c r="O171" i="7"/>
  <c r="N100" i="7"/>
  <c r="N102" i="7" s="1"/>
  <c r="K117" i="4"/>
  <c r="T101" i="4"/>
  <c r="V100" i="4"/>
  <c r="V102" i="4" s="1"/>
  <c r="F100" i="4"/>
  <c r="F102" i="4" s="1"/>
  <c r="N101" i="5"/>
  <c r="P101" i="6"/>
  <c r="H101" i="6"/>
  <c r="O26" i="6"/>
  <c r="Q27" i="6"/>
  <c r="M27" i="6"/>
  <c r="V103" i="7"/>
  <c r="H26" i="4"/>
  <c r="P187" i="6"/>
  <c r="H185" i="6"/>
  <c r="O205" i="6"/>
  <c r="P177" i="6"/>
  <c r="L176" i="6"/>
  <c r="T117" i="6"/>
  <c r="F100" i="6"/>
  <c r="F102" i="6" s="1"/>
  <c r="O188" i="7"/>
  <c r="P183" i="6"/>
  <c r="H179" i="6"/>
  <c r="V100" i="6"/>
  <c r="V102" i="6" s="1"/>
  <c r="S26" i="6"/>
  <c r="S203" i="6" s="1"/>
  <c r="S227" i="6" s="1"/>
  <c r="O173" i="7"/>
  <c r="E117" i="7"/>
  <c r="R100" i="7"/>
  <c r="K172" i="3"/>
  <c r="C196" i="3"/>
  <c r="I176" i="2"/>
  <c r="C200" i="2"/>
  <c r="C224" i="2" s="1"/>
  <c r="C212" i="4"/>
  <c r="C236" i="4" s="1"/>
  <c r="T207" i="4"/>
  <c r="T231" i="4" s="1"/>
  <c r="U176" i="4"/>
  <c r="I176" i="4"/>
  <c r="C200" i="4"/>
  <c r="C224" i="4" s="1"/>
  <c r="M176" i="4"/>
  <c r="S174" i="2"/>
  <c r="S170" i="2"/>
  <c r="O175" i="2"/>
  <c r="O174" i="2"/>
  <c r="H118" i="4"/>
  <c r="H169" i="4"/>
  <c r="H193" i="4" s="1"/>
  <c r="H176" i="4"/>
  <c r="H172" i="4"/>
  <c r="H173" i="4"/>
  <c r="H197" i="4" s="1"/>
  <c r="H221" i="4" s="1"/>
  <c r="H177" i="4"/>
  <c r="H201" i="4" s="1"/>
  <c r="H181" i="4"/>
  <c r="H205" i="4" s="1"/>
  <c r="M189" i="3"/>
  <c r="T188" i="3"/>
  <c r="P188" i="3"/>
  <c r="L210" i="4"/>
  <c r="L234" i="4" s="1"/>
  <c r="T210" i="4"/>
  <c r="T234" i="4" s="1"/>
  <c r="H186" i="4"/>
  <c r="H210" i="4" s="1"/>
  <c r="H234" i="4" s="1"/>
  <c r="S183" i="4"/>
  <c r="C207" i="4"/>
  <c r="H182" i="4"/>
  <c r="G179" i="4"/>
  <c r="M172" i="4"/>
  <c r="Q171" i="4"/>
  <c r="Q176" i="4"/>
  <c r="E187" i="5"/>
  <c r="J187" i="5"/>
  <c r="V187" i="5"/>
  <c r="C211" i="5"/>
  <c r="P187" i="5"/>
  <c r="N183" i="5"/>
  <c r="C207" i="5"/>
  <c r="O207" i="5" s="1"/>
  <c r="O231" i="5" s="1"/>
  <c r="T183" i="5"/>
  <c r="V179" i="5"/>
  <c r="R179" i="5"/>
  <c r="C203" i="5"/>
  <c r="C227" i="5" s="1"/>
  <c r="I175" i="5"/>
  <c r="N175" i="5"/>
  <c r="V175" i="5"/>
  <c r="C195" i="5"/>
  <c r="C219" i="5" s="1"/>
  <c r="V171" i="5"/>
  <c r="M171" i="5"/>
  <c r="V101" i="5"/>
  <c r="V100" i="5"/>
  <c r="V102" i="5" s="1"/>
  <c r="R101" i="5"/>
  <c r="R100" i="5"/>
  <c r="R102" i="5" s="1"/>
  <c r="J101" i="5"/>
  <c r="J100" i="5"/>
  <c r="J102" i="5" s="1"/>
  <c r="F101" i="5"/>
  <c r="F100" i="5"/>
  <c r="F102" i="5" s="1"/>
  <c r="T101" i="5"/>
  <c r="P101" i="5"/>
  <c r="L101" i="5"/>
  <c r="H101" i="5"/>
  <c r="U172" i="6"/>
  <c r="U189" i="6"/>
  <c r="U188" i="6"/>
  <c r="U212" i="6" s="1"/>
  <c r="U236" i="6" s="1"/>
  <c r="U186" i="6"/>
  <c r="U183" i="6"/>
  <c r="Q188" i="6"/>
  <c r="Q186" i="6"/>
  <c r="Q210" i="6" s="1"/>
  <c r="Q189" i="6"/>
  <c r="Q171" i="6"/>
  <c r="Q172" i="6"/>
  <c r="Q178" i="6"/>
  <c r="Q202" i="6" s="1"/>
  <c r="M172" i="6"/>
  <c r="M180" i="6"/>
  <c r="M176" i="6"/>
  <c r="M188" i="6"/>
  <c r="M212" i="6" s="1"/>
  <c r="M236" i="6" s="1"/>
  <c r="M184" i="6"/>
  <c r="M179" i="6"/>
  <c r="I117" i="6"/>
  <c r="E117" i="6"/>
  <c r="Q100" i="3"/>
  <c r="Q102" i="3" s="1"/>
  <c r="G188" i="4"/>
  <c r="H179" i="4"/>
  <c r="H203" i="4" s="1"/>
  <c r="H227" i="4" s="1"/>
  <c r="G176" i="4"/>
  <c r="H175" i="4"/>
  <c r="K173" i="6"/>
  <c r="C197" i="6"/>
  <c r="C221" i="6" s="1"/>
  <c r="U100" i="7"/>
  <c r="U102" i="7" s="1"/>
  <c r="Q100" i="7"/>
  <c r="Q102" i="7" s="1"/>
  <c r="M100" i="7"/>
  <c r="M102" i="7" s="1"/>
  <c r="I100" i="7"/>
  <c r="I102" i="7" s="1"/>
  <c r="E100" i="7"/>
  <c r="E102" i="7" s="1"/>
  <c r="S182" i="2"/>
  <c r="K117" i="2"/>
  <c r="K172" i="2" s="1"/>
  <c r="G117" i="2"/>
  <c r="M117" i="2"/>
  <c r="M183" i="2" s="1"/>
  <c r="J101" i="2"/>
  <c r="O188" i="3"/>
  <c r="M188" i="3"/>
  <c r="T187" i="3"/>
  <c r="P187" i="3"/>
  <c r="L187" i="3"/>
  <c r="H187" i="3"/>
  <c r="O182" i="3"/>
  <c r="M182" i="3"/>
  <c r="P179" i="3"/>
  <c r="L179" i="3"/>
  <c r="P173" i="3"/>
  <c r="L173" i="3"/>
  <c r="M172" i="3"/>
  <c r="O101" i="3"/>
  <c r="C203" i="4"/>
  <c r="G183" i="4"/>
  <c r="Q181" i="4"/>
  <c r="K179" i="4"/>
  <c r="T172" i="4"/>
  <c r="U175" i="4"/>
  <c r="U171" i="4"/>
  <c r="T181" i="4"/>
  <c r="T205" i="4" s="1"/>
  <c r="T229" i="4" s="1"/>
  <c r="P118" i="4"/>
  <c r="P176" i="4"/>
  <c r="P177" i="4"/>
  <c r="P201" i="4" s="1"/>
  <c r="P225" i="4" s="1"/>
  <c r="P181" i="4"/>
  <c r="P205" i="4" s="1"/>
  <c r="P229" i="4" s="1"/>
  <c r="L118" i="4"/>
  <c r="L169" i="4"/>
  <c r="L193" i="4" s="1"/>
  <c r="L177" i="4"/>
  <c r="L201" i="4" s="1"/>
  <c r="L225" i="4" s="1"/>
  <c r="L181" i="4"/>
  <c r="L205" i="4" s="1"/>
  <c r="L229" i="4" s="1"/>
  <c r="Q27" i="4"/>
  <c r="I27" i="4"/>
  <c r="S26" i="4"/>
  <c r="S118" i="4" s="1"/>
  <c r="K26" i="4"/>
  <c r="H218" i="5"/>
  <c r="C237" i="5"/>
  <c r="H213" i="5"/>
  <c r="H237" i="5" s="1"/>
  <c r="F183" i="5"/>
  <c r="J179" i="5"/>
  <c r="U171" i="5"/>
  <c r="N100" i="5"/>
  <c r="N102" i="5" s="1"/>
  <c r="U184" i="6"/>
  <c r="Q179" i="6"/>
  <c r="U176" i="6"/>
  <c r="I183" i="6"/>
  <c r="S173" i="6"/>
  <c r="S197" i="6" s="1"/>
  <c r="U171" i="6"/>
  <c r="H117" i="3"/>
  <c r="U100" i="3"/>
  <c r="U102" i="3" s="1"/>
  <c r="E100" i="3"/>
  <c r="E102" i="3" s="1"/>
  <c r="H183" i="4"/>
  <c r="S180" i="4"/>
  <c r="P179" i="4"/>
  <c r="H171" i="4"/>
  <c r="Q189" i="2"/>
  <c r="I189" i="2"/>
  <c r="O187" i="2"/>
  <c r="K187" i="2"/>
  <c r="I183" i="2"/>
  <c r="H180" i="2"/>
  <c r="Q179" i="2"/>
  <c r="I179" i="2"/>
  <c r="O177" i="2"/>
  <c r="K177" i="2"/>
  <c r="H176" i="2"/>
  <c r="M175" i="2"/>
  <c r="I175" i="2"/>
  <c r="O173" i="2"/>
  <c r="H172" i="2"/>
  <c r="Q171" i="2"/>
  <c r="I171" i="2"/>
  <c r="O169" i="2"/>
  <c r="K169" i="2"/>
  <c r="T117" i="2"/>
  <c r="T183" i="2" s="1"/>
  <c r="P117" i="2"/>
  <c r="L117" i="2"/>
  <c r="L189" i="2" s="1"/>
  <c r="Q100" i="2"/>
  <c r="Q102" i="2" s="1"/>
  <c r="P100" i="2"/>
  <c r="P102" i="2" s="1"/>
  <c r="H100" i="2"/>
  <c r="H102" i="2" s="1"/>
  <c r="R101" i="2"/>
  <c r="N100" i="2"/>
  <c r="N102" i="2" s="1"/>
  <c r="I117" i="3"/>
  <c r="V101" i="3"/>
  <c r="V103" i="3" s="1"/>
  <c r="F100" i="3"/>
  <c r="L217" i="4"/>
  <c r="C196" i="4"/>
  <c r="C220" i="4" s="1"/>
  <c r="Q175" i="4"/>
  <c r="I172" i="4"/>
  <c r="G181" i="4"/>
  <c r="L176" i="4"/>
  <c r="M171" i="4"/>
  <c r="M101" i="4"/>
  <c r="M100" i="4"/>
  <c r="O101" i="4"/>
  <c r="K101" i="4"/>
  <c r="G101" i="4"/>
  <c r="C199" i="5"/>
  <c r="Q199" i="5" s="1"/>
  <c r="C231" i="6"/>
  <c r="K207" i="6"/>
  <c r="G184" i="6"/>
  <c r="C208" i="6"/>
  <c r="T184" i="6"/>
  <c r="C200" i="6"/>
  <c r="C224" i="6" s="1"/>
  <c r="T176" i="6"/>
  <c r="O184" i="6"/>
  <c r="M178" i="6"/>
  <c r="G176" i="6"/>
  <c r="G200" i="6" s="1"/>
  <c r="P172" i="6"/>
  <c r="C196" i="6"/>
  <c r="L181" i="5"/>
  <c r="L169" i="5"/>
  <c r="F175" i="5"/>
  <c r="F187" i="5"/>
  <c r="P173" i="5"/>
  <c r="S174" i="5"/>
  <c r="S186" i="5"/>
  <c r="S210" i="5" s="1"/>
  <c r="S234" i="5" s="1"/>
  <c r="L26" i="5"/>
  <c r="L118" i="5" s="1"/>
  <c r="R27" i="5"/>
  <c r="O188" i="6"/>
  <c r="O212" i="6" s="1"/>
  <c r="O236" i="6" s="1"/>
  <c r="C212" i="6"/>
  <c r="C236" i="6" s="1"/>
  <c r="S193" i="6"/>
  <c r="T185" i="6"/>
  <c r="T179" i="6"/>
  <c r="T183" i="6"/>
  <c r="L173" i="6"/>
  <c r="L169" i="6"/>
  <c r="L179" i="6"/>
  <c r="C234" i="7"/>
  <c r="M187" i="3"/>
  <c r="I187" i="3"/>
  <c r="O183" i="3"/>
  <c r="H183" i="3"/>
  <c r="P182" i="3"/>
  <c r="L182" i="3"/>
  <c r="M181" i="3"/>
  <c r="M179" i="3"/>
  <c r="I179" i="3"/>
  <c r="S177" i="3"/>
  <c r="O177" i="3"/>
  <c r="K177" i="3"/>
  <c r="P177" i="3"/>
  <c r="O175" i="3"/>
  <c r="H174" i="3"/>
  <c r="M173" i="3"/>
  <c r="M169" i="3"/>
  <c r="I169" i="3"/>
  <c r="R101" i="3"/>
  <c r="J100" i="3"/>
  <c r="J102" i="3" s="1"/>
  <c r="H100" i="3"/>
  <c r="H102" i="3" s="1"/>
  <c r="N182" i="4"/>
  <c r="K170" i="4"/>
  <c r="S117" i="4"/>
  <c r="S187" i="4" s="1"/>
  <c r="O117" i="4"/>
  <c r="O172" i="4" s="1"/>
  <c r="V117" i="4"/>
  <c r="V181" i="4" s="1"/>
  <c r="R117" i="4"/>
  <c r="N117" i="4"/>
  <c r="N177" i="4" s="1"/>
  <c r="P189" i="5"/>
  <c r="T185" i="5"/>
  <c r="T209" i="5" s="1"/>
  <c r="T233" i="5" s="1"/>
  <c r="P181" i="5"/>
  <c r="P169" i="5"/>
  <c r="R183" i="5"/>
  <c r="R187" i="5"/>
  <c r="R170" i="5"/>
  <c r="R171" i="5"/>
  <c r="J183" i="5"/>
  <c r="J170" i="5"/>
  <c r="J171" i="5"/>
  <c r="E171" i="5"/>
  <c r="V174" i="5"/>
  <c r="N179" i="5"/>
  <c r="N187" i="5"/>
  <c r="S26" i="5"/>
  <c r="S213" i="5" s="1"/>
  <c r="S27" i="5"/>
  <c r="K26" i="5"/>
  <c r="K27" i="5"/>
  <c r="G27" i="5"/>
  <c r="Q26" i="5"/>
  <c r="M27" i="5"/>
  <c r="E27" i="5"/>
  <c r="G195" i="6"/>
  <c r="C219" i="6"/>
  <c r="T189" i="6"/>
  <c r="K188" i="6"/>
  <c r="K212" i="6" s="1"/>
  <c r="H177" i="6"/>
  <c r="H189" i="6"/>
  <c r="I184" i="7"/>
  <c r="C208" i="7"/>
  <c r="C232" i="7" s="1"/>
  <c r="I170" i="7"/>
  <c r="I178" i="7"/>
  <c r="I182" i="7"/>
  <c r="I171" i="7"/>
  <c r="I174" i="7"/>
  <c r="I186" i="7"/>
  <c r="I175" i="7"/>
  <c r="L169" i="3"/>
  <c r="G101" i="3"/>
  <c r="U101" i="3"/>
  <c r="Q101" i="3"/>
  <c r="M101" i="3"/>
  <c r="M103" i="3" s="1"/>
  <c r="I101" i="3"/>
  <c r="E101" i="3"/>
  <c r="E103" i="3" s="1"/>
  <c r="O26" i="3"/>
  <c r="O200" i="3" s="1"/>
  <c r="O224" i="3" s="1"/>
  <c r="S189" i="4"/>
  <c r="G189" i="4"/>
  <c r="T188" i="4"/>
  <c r="T212" i="4" s="1"/>
  <c r="T236" i="4" s="1"/>
  <c r="P188" i="4"/>
  <c r="P212" i="4" s="1"/>
  <c r="P236" i="4" s="1"/>
  <c r="L188" i="4"/>
  <c r="L212" i="4" s="1"/>
  <c r="L236" i="4" s="1"/>
  <c r="H188" i="4"/>
  <c r="H212" i="4" s="1"/>
  <c r="H236" i="4" s="1"/>
  <c r="U187" i="4"/>
  <c r="Q187" i="4"/>
  <c r="M187" i="4"/>
  <c r="I187" i="4"/>
  <c r="V186" i="4"/>
  <c r="N186" i="4"/>
  <c r="S185" i="4"/>
  <c r="O185" i="4"/>
  <c r="G185" i="4"/>
  <c r="T184" i="4"/>
  <c r="T208" i="4" s="1"/>
  <c r="T232" i="4" s="1"/>
  <c r="P184" i="4"/>
  <c r="P208" i="4" s="1"/>
  <c r="P232" i="4" s="1"/>
  <c r="L184" i="4"/>
  <c r="L208" i="4" s="1"/>
  <c r="L232" i="4" s="1"/>
  <c r="H184" i="4"/>
  <c r="H208" i="4" s="1"/>
  <c r="H232" i="4" s="1"/>
  <c r="U183" i="4"/>
  <c r="Q183" i="4"/>
  <c r="M183" i="4"/>
  <c r="I183" i="4"/>
  <c r="V101" i="4"/>
  <c r="V103" i="4" s="1"/>
  <c r="R101" i="4"/>
  <c r="N101" i="4"/>
  <c r="N103" i="4" s="1"/>
  <c r="J101" i="4"/>
  <c r="F101" i="4"/>
  <c r="F103" i="4" s="1"/>
  <c r="P101" i="4"/>
  <c r="H101" i="4"/>
  <c r="O189" i="5"/>
  <c r="O213" i="5" s="1"/>
  <c r="O237" i="5" s="1"/>
  <c r="F189" i="5"/>
  <c r="P185" i="5"/>
  <c r="L179" i="5"/>
  <c r="P172" i="5"/>
  <c r="O188" i="5"/>
  <c r="L187" i="5"/>
  <c r="F185" i="5"/>
  <c r="O184" i="5"/>
  <c r="P183" i="5"/>
  <c r="L183" i="5"/>
  <c r="H183" i="5"/>
  <c r="U182" i="5"/>
  <c r="U206" i="5" s="1"/>
  <c r="U230" i="5" s="1"/>
  <c r="M182" i="5"/>
  <c r="E182" i="5"/>
  <c r="F181" i="5"/>
  <c r="S180" i="5"/>
  <c r="O180" i="5"/>
  <c r="T179" i="5"/>
  <c r="P179" i="5"/>
  <c r="H179" i="5"/>
  <c r="S176" i="5"/>
  <c r="S200" i="5" s="1"/>
  <c r="O176" i="5"/>
  <c r="O200" i="5" s="1"/>
  <c r="O224" i="5" s="1"/>
  <c r="L176" i="5"/>
  <c r="L200" i="5" s="1"/>
  <c r="L224" i="5" s="1"/>
  <c r="M176" i="5"/>
  <c r="M200" i="5" s="1"/>
  <c r="M224" i="5" s="1"/>
  <c r="T175" i="5"/>
  <c r="P175" i="5"/>
  <c r="L175" i="5"/>
  <c r="H175" i="5"/>
  <c r="S172" i="5"/>
  <c r="S196" i="5" s="1"/>
  <c r="S220" i="5" s="1"/>
  <c r="O172" i="5"/>
  <c r="O196" i="5" s="1"/>
  <c r="O220" i="5" s="1"/>
  <c r="E172" i="5"/>
  <c r="U172" i="5"/>
  <c r="U196" i="5" s="1"/>
  <c r="U220" i="5" s="1"/>
  <c r="M172" i="5"/>
  <c r="M196" i="5" s="1"/>
  <c r="M220" i="5" s="1"/>
  <c r="L171" i="5"/>
  <c r="H171" i="5"/>
  <c r="U170" i="5"/>
  <c r="U194" i="5" s="1"/>
  <c r="U218" i="5" s="1"/>
  <c r="Q170" i="5"/>
  <c r="M170" i="5"/>
  <c r="M194" i="5" s="1"/>
  <c r="M218" i="5" s="1"/>
  <c r="I170" i="5"/>
  <c r="E170" i="5"/>
  <c r="Q171" i="5"/>
  <c r="Q175" i="5"/>
  <c r="Q188" i="5"/>
  <c r="P189" i="6"/>
  <c r="C213" i="6"/>
  <c r="S189" i="6"/>
  <c r="S213" i="6" s="1"/>
  <c r="O189" i="6"/>
  <c r="K189" i="6"/>
  <c r="G189" i="6"/>
  <c r="G213" i="6" s="1"/>
  <c r="T188" i="6"/>
  <c r="L188" i="6"/>
  <c r="H188" i="6"/>
  <c r="U187" i="6"/>
  <c r="Q187" i="6"/>
  <c r="G185" i="6"/>
  <c r="C209" i="6"/>
  <c r="P185" i="6"/>
  <c r="P209" i="6" s="1"/>
  <c r="P184" i="6"/>
  <c r="H184" i="6"/>
  <c r="H180" i="6"/>
  <c r="I179" i="6"/>
  <c r="P176" i="6"/>
  <c r="H176" i="6"/>
  <c r="Q175" i="6"/>
  <c r="O173" i="6"/>
  <c r="G173" i="6"/>
  <c r="G197" i="6" s="1"/>
  <c r="T172" i="6"/>
  <c r="L172" i="6"/>
  <c r="M171" i="6"/>
  <c r="I171" i="6"/>
  <c r="G169" i="6"/>
  <c r="G193" i="6" s="1"/>
  <c r="H169" i="6"/>
  <c r="C213" i="7"/>
  <c r="C237" i="7" s="1"/>
  <c r="K189" i="7"/>
  <c r="O189" i="7"/>
  <c r="P186" i="5"/>
  <c r="L185" i="5"/>
  <c r="L209" i="5" s="1"/>
  <c r="L233" i="5" s="1"/>
  <c r="G188" i="6"/>
  <c r="G212" i="6" s="1"/>
  <c r="L187" i="6"/>
  <c r="S184" i="6"/>
  <c r="K184" i="6"/>
  <c r="K208" i="6" s="1"/>
  <c r="K232" i="6" s="1"/>
  <c r="U178" i="6"/>
  <c r="I178" i="6"/>
  <c r="S176" i="6"/>
  <c r="K176" i="6"/>
  <c r="K200" i="6" s="1"/>
  <c r="K224" i="6" s="1"/>
  <c r="G172" i="6"/>
  <c r="G196" i="6" s="1"/>
  <c r="P169" i="6"/>
  <c r="U100" i="6"/>
  <c r="U102" i="6" s="1"/>
  <c r="M100" i="6"/>
  <c r="M102" i="6" s="1"/>
  <c r="E100" i="6"/>
  <c r="E102" i="6" s="1"/>
  <c r="K212" i="7"/>
  <c r="K236" i="7" s="1"/>
  <c r="C236" i="7"/>
  <c r="K211" i="7"/>
  <c r="K235" i="7" s="1"/>
  <c r="I185" i="7"/>
  <c r="I183" i="7"/>
  <c r="K183" i="7"/>
  <c r="C207" i="7"/>
  <c r="C231" i="7" s="1"/>
  <c r="I181" i="7"/>
  <c r="I179" i="7"/>
  <c r="P179" i="7"/>
  <c r="C203" i="7"/>
  <c r="C227" i="7" s="1"/>
  <c r="U118" i="5"/>
  <c r="M118" i="5"/>
  <c r="I26" i="5"/>
  <c r="E26" i="5"/>
  <c r="M189" i="6"/>
  <c r="I189" i="6"/>
  <c r="H187" i="6"/>
  <c r="C211" i="6"/>
  <c r="K211" i="6" s="1"/>
  <c r="T186" i="6"/>
  <c r="P186" i="6"/>
  <c r="L186" i="6"/>
  <c r="H186" i="6"/>
  <c r="U185" i="6"/>
  <c r="Q185" i="6"/>
  <c r="M185" i="6"/>
  <c r="I185" i="6"/>
  <c r="S207" i="6"/>
  <c r="G207" i="6"/>
  <c r="L183" i="6"/>
  <c r="G203" i="6"/>
  <c r="T178" i="6"/>
  <c r="P178" i="6"/>
  <c r="L178" i="6"/>
  <c r="H178" i="6"/>
  <c r="I175" i="6"/>
  <c r="C199" i="6"/>
  <c r="T174" i="6"/>
  <c r="P174" i="6"/>
  <c r="L174" i="6"/>
  <c r="V172" i="6"/>
  <c r="S172" i="6"/>
  <c r="S196" i="6" s="1"/>
  <c r="S118" i="6"/>
  <c r="O118" i="6"/>
  <c r="O178" i="6"/>
  <c r="O186" i="6"/>
  <c r="V117" i="6"/>
  <c r="V186" i="6" s="1"/>
  <c r="R117" i="6"/>
  <c r="R169" i="6" s="1"/>
  <c r="R193" i="6" s="1"/>
  <c r="R217" i="6" s="1"/>
  <c r="K210" i="7"/>
  <c r="K234" i="7" s="1"/>
  <c r="O178" i="7"/>
  <c r="U178" i="7"/>
  <c r="C202" i="7"/>
  <c r="C226" i="7" s="1"/>
  <c r="P178" i="7"/>
  <c r="S171" i="6"/>
  <c r="S195" i="6" s="1"/>
  <c r="S219" i="6" s="1"/>
  <c r="O171" i="6"/>
  <c r="K171" i="6"/>
  <c r="K195" i="6" s="1"/>
  <c r="K219" i="6" s="1"/>
  <c r="U189" i="7"/>
  <c r="I189" i="7"/>
  <c r="E189" i="7"/>
  <c r="K179" i="7"/>
  <c r="Q176" i="6"/>
  <c r="S174" i="6"/>
  <c r="S198" i="6" s="1"/>
  <c r="K174" i="6"/>
  <c r="K198" i="6" s="1"/>
  <c r="I172" i="6"/>
  <c r="U101" i="6"/>
  <c r="Q101" i="6"/>
  <c r="Q103" i="6" s="1"/>
  <c r="M101" i="6"/>
  <c r="I101" i="6"/>
  <c r="E101" i="6"/>
  <c r="I172" i="7"/>
  <c r="O170" i="7"/>
  <c r="K170" i="7"/>
  <c r="U171" i="7"/>
  <c r="S26" i="7"/>
  <c r="I27" i="7"/>
  <c r="N117" i="6"/>
  <c r="N182" i="6" s="1"/>
  <c r="R100" i="6"/>
  <c r="R102" i="6" s="1"/>
  <c r="J100" i="6"/>
  <c r="U26" i="6"/>
  <c r="Q26" i="6"/>
  <c r="Q213" i="6" s="1"/>
  <c r="M26" i="6"/>
  <c r="I26" i="6"/>
  <c r="E26" i="6"/>
  <c r="S27" i="6"/>
  <c r="O27" i="6"/>
  <c r="K27" i="6"/>
  <c r="G27" i="6"/>
  <c r="C198" i="7"/>
  <c r="C222" i="7" s="1"/>
  <c r="I188" i="7"/>
  <c r="P172" i="7"/>
  <c r="K169" i="7"/>
  <c r="K193" i="7" s="1"/>
  <c r="K217" i="7" s="1"/>
  <c r="K172" i="7"/>
  <c r="K196" i="7" s="1"/>
  <c r="K173" i="7"/>
  <c r="K197" i="7" s="1"/>
  <c r="O181" i="7"/>
  <c r="O169" i="7"/>
  <c r="S117" i="7"/>
  <c r="S181" i="7" s="1"/>
  <c r="G117" i="7"/>
  <c r="G178" i="7" s="1"/>
  <c r="Q117" i="7"/>
  <c r="M117" i="7"/>
  <c r="U101" i="7"/>
  <c r="U103" i="7" s="1"/>
  <c r="Q101" i="7"/>
  <c r="M101" i="7"/>
  <c r="I101" i="7"/>
  <c r="E101" i="7"/>
  <c r="E103" i="7" s="1"/>
  <c r="G26" i="7"/>
  <c r="O177" i="7"/>
  <c r="T117" i="7"/>
  <c r="L117" i="7"/>
  <c r="L181" i="7" s="1"/>
  <c r="H117" i="7"/>
  <c r="H186" i="7" s="1"/>
  <c r="V117" i="7"/>
  <c r="R117" i="7"/>
  <c r="R177" i="7" s="1"/>
  <c r="N117" i="7"/>
  <c r="N184" i="7" s="1"/>
  <c r="J117" i="7"/>
  <c r="F117" i="7"/>
  <c r="F118" i="7" s="1"/>
  <c r="K221" i="7"/>
  <c r="I180" i="7"/>
  <c r="K180" i="7"/>
  <c r="C204" i="7"/>
  <c r="C228" i="7" s="1"/>
  <c r="G180" i="7"/>
  <c r="O180" i="7"/>
  <c r="J180" i="7"/>
  <c r="K220" i="7"/>
  <c r="P180" i="7"/>
  <c r="P184" i="7"/>
  <c r="P175" i="7"/>
  <c r="P199" i="7" s="1"/>
  <c r="P223" i="7" s="1"/>
  <c r="P176" i="7"/>
  <c r="P177" i="7"/>
  <c r="P181" i="7"/>
  <c r="P185" i="7"/>
  <c r="P209" i="7" s="1"/>
  <c r="P233" i="7" s="1"/>
  <c r="P169" i="7"/>
  <c r="P187" i="7"/>
  <c r="P171" i="7"/>
  <c r="P173" i="7"/>
  <c r="P197" i="7" s="1"/>
  <c r="P221" i="7" s="1"/>
  <c r="P182" i="7"/>
  <c r="P183" i="7"/>
  <c r="P188" i="7"/>
  <c r="P189" i="7"/>
  <c r="P213" i="7" s="1"/>
  <c r="P237" i="7" s="1"/>
  <c r="E178" i="7"/>
  <c r="E179" i="7"/>
  <c r="E183" i="7"/>
  <c r="E174" i="7"/>
  <c r="E175" i="7"/>
  <c r="E176" i="7"/>
  <c r="E180" i="7"/>
  <c r="E184" i="7"/>
  <c r="E171" i="7"/>
  <c r="E186" i="7"/>
  <c r="E170" i="7"/>
  <c r="E181" i="7"/>
  <c r="E187" i="7"/>
  <c r="E188" i="7"/>
  <c r="T118" i="7"/>
  <c r="T175" i="7"/>
  <c r="T199" i="7" s="1"/>
  <c r="T223" i="7" s="1"/>
  <c r="T176" i="7"/>
  <c r="T200" i="7" s="1"/>
  <c r="T224" i="7" s="1"/>
  <c r="T177" i="7"/>
  <c r="T201" i="7" s="1"/>
  <c r="T225" i="7" s="1"/>
  <c r="T180" i="7"/>
  <c r="T184" i="7"/>
  <c r="T208" i="7" s="1"/>
  <c r="T232" i="7" s="1"/>
  <c r="T171" i="7"/>
  <c r="T195" i="7" s="1"/>
  <c r="T172" i="7"/>
  <c r="T196" i="7" s="1"/>
  <c r="T220" i="7" s="1"/>
  <c r="T173" i="7"/>
  <c r="T197" i="7" s="1"/>
  <c r="T221" i="7" s="1"/>
  <c r="T181" i="7"/>
  <c r="T205" i="7" s="1"/>
  <c r="T229" i="7" s="1"/>
  <c r="T185" i="7"/>
  <c r="T209" i="7" s="1"/>
  <c r="T233" i="7" s="1"/>
  <c r="T187" i="7"/>
  <c r="T211" i="7" s="1"/>
  <c r="T235" i="7" s="1"/>
  <c r="T169" i="7"/>
  <c r="T193" i="7" s="1"/>
  <c r="T217" i="7" s="1"/>
  <c r="T178" i="7"/>
  <c r="T179" i="7"/>
  <c r="T188" i="7"/>
  <c r="T212" i="7" s="1"/>
  <c r="T236" i="7" s="1"/>
  <c r="T189" i="7"/>
  <c r="L169" i="7"/>
  <c r="L187" i="7"/>
  <c r="K194" i="7"/>
  <c r="K218" i="7" s="1"/>
  <c r="I187" i="7"/>
  <c r="M187" i="7"/>
  <c r="U187" i="7"/>
  <c r="E172" i="7"/>
  <c r="H171" i="7"/>
  <c r="H172" i="7"/>
  <c r="H173" i="7"/>
  <c r="H180" i="7"/>
  <c r="H184" i="7"/>
  <c r="H169" i="7"/>
  <c r="H181" i="7"/>
  <c r="H185" i="7"/>
  <c r="V178" i="7"/>
  <c r="R169" i="7"/>
  <c r="R170" i="7"/>
  <c r="R171" i="7"/>
  <c r="R178" i="7"/>
  <c r="R182" i="7"/>
  <c r="R179" i="7"/>
  <c r="R183" i="7"/>
  <c r="N173" i="7"/>
  <c r="N179" i="7"/>
  <c r="J177" i="7"/>
  <c r="J178" i="7"/>
  <c r="J202" i="7" s="1"/>
  <c r="J226" i="7" s="1"/>
  <c r="J182" i="7"/>
  <c r="J173" i="7"/>
  <c r="J174" i="7"/>
  <c r="J175" i="7"/>
  <c r="J199" i="7" s="1"/>
  <c r="J223" i="7" s="1"/>
  <c r="J179" i="7"/>
  <c r="J183" i="7"/>
  <c r="F183" i="7"/>
  <c r="V26" i="7"/>
  <c r="V27" i="7"/>
  <c r="R26" i="7"/>
  <c r="R201" i="7" s="1"/>
  <c r="R225" i="7" s="1"/>
  <c r="N26" i="7"/>
  <c r="N27" i="7"/>
  <c r="J26" i="7"/>
  <c r="F26" i="7"/>
  <c r="F27" i="7"/>
  <c r="T27" i="7"/>
  <c r="P27" i="7"/>
  <c r="P26" i="7"/>
  <c r="P118" i="7" s="1"/>
  <c r="L27" i="7"/>
  <c r="H27" i="7"/>
  <c r="H26" i="7"/>
  <c r="H189" i="7"/>
  <c r="V187" i="7"/>
  <c r="R187" i="7"/>
  <c r="R211" i="7" s="1"/>
  <c r="R235" i="7" s="1"/>
  <c r="J187" i="7"/>
  <c r="J211" i="7" s="1"/>
  <c r="J235" i="7" s="1"/>
  <c r="N185" i="7"/>
  <c r="K184" i="7"/>
  <c r="G179" i="7"/>
  <c r="R175" i="7"/>
  <c r="R199" i="7" s="1"/>
  <c r="R223" i="7" s="1"/>
  <c r="R173" i="7"/>
  <c r="V169" i="7"/>
  <c r="S172" i="7"/>
  <c r="S169" i="7"/>
  <c r="G169" i="7"/>
  <c r="G193" i="7" s="1"/>
  <c r="G217" i="7" s="1"/>
  <c r="G170" i="7"/>
  <c r="G194" i="7" s="1"/>
  <c r="G181" i="7"/>
  <c r="G205" i="7" s="1"/>
  <c r="G229" i="7" s="1"/>
  <c r="G182" i="7"/>
  <c r="G206" i="7" s="1"/>
  <c r="G230" i="7" s="1"/>
  <c r="G118" i="7"/>
  <c r="Q179" i="7"/>
  <c r="M170" i="7"/>
  <c r="M171" i="7"/>
  <c r="M172" i="7"/>
  <c r="M179" i="7"/>
  <c r="M183" i="7"/>
  <c r="M180" i="7"/>
  <c r="M184" i="7"/>
  <c r="H188" i="7"/>
  <c r="H212" i="7" s="1"/>
  <c r="H236" i="7" s="1"/>
  <c r="R186" i="7"/>
  <c r="R210" i="7" s="1"/>
  <c r="R234" i="7" s="1"/>
  <c r="N186" i="7"/>
  <c r="J186" i="7"/>
  <c r="J210" i="7" s="1"/>
  <c r="J234" i="7" s="1"/>
  <c r="R185" i="7"/>
  <c r="R209" i="7" s="1"/>
  <c r="R233" i="7" s="1"/>
  <c r="R184" i="7"/>
  <c r="R208" i="7" s="1"/>
  <c r="R232" i="7" s="1"/>
  <c r="J184" i="7"/>
  <c r="H183" i="7"/>
  <c r="R181" i="7"/>
  <c r="R205" i="7" s="1"/>
  <c r="R229" i="7" s="1"/>
  <c r="H175" i="7"/>
  <c r="J169" i="7"/>
  <c r="J193" i="7" s="1"/>
  <c r="J217" i="7" s="1"/>
  <c r="K181" i="7"/>
  <c r="K205" i="7" s="1"/>
  <c r="K229" i="7" s="1"/>
  <c r="K118" i="7"/>
  <c r="K176" i="7"/>
  <c r="K200" i="7" s="1"/>
  <c r="K224" i="7" s="1"/>
  <c r="K177" i="7"/>
  <c r="K201" i="7" s="1"/>
  <c r="K225" i="7" s="1"/>
  <c r="K178" i="7"/>
  <c r="K182" i="7"/>
  <c r="K206" i="7" s="1"/>
  <c r="K230" i="7" s="1"/>
  <c r="J27" i="7"/>
  <c r="L26" i="7"/>
  <c r="R189" i="7"/>
  <c r="R213" i="7" s="1"/>
  <c r="R237" i="7" s="1"/>
  <c r="J189" i="7"/>
  <c r="H187" i="7"/>
  <c r="O184" i="7"/>
  <c r="G184" i="7"/>
  <c r="G208" i="7" s="1"/>
  <c r="G232" i="7" s="1"/>
  <c r="O183" i="7"/>
  <c r="G183" i="7"/>
  <c r="H182" i="7"/>
  <c r="H206" i="7" s="1"/>
  <c r="H230" i="7" s="1"/>
  <c r="J181" i="7"/>
  <c r="H177" i="7"/>
  <c r="H201" i="7" s="1"/>
  <c r="H225" i="7" s="1"/>
  <c r="I176" i="7"/>
  <c r="O176" i="7"/>
  <c r="R174" i="7"/>
  <c r="J170" i="7"/>
  <c r="J194" i="7" s="1"/>
  <c r="U179" i="7"/>
  <c r="U183" i="7"/>
  <c r="U174" i="7"/>
  <c r="U175" i="7"/>
  <c r="U176" i="7"/>
  <c r="U180" i="7"/>
  <c r="U184" i="7"/>
  <c r="J102" i="7"/>
  <c r="H178" i="7"/>
  <c r="U177" i="7"/>
  <c r="Q177" i="7"/>
  <c r="M177" i="7"/>
  <c r="I177" i="7"/>
  <c r="E177" i="7"/>
  <c r="V176" i="7"/>
  <c r="R176" i="7"/>
  <c r="R200" i="7" s="1"/>
  <c r="R224" i="7" s="1"/>
  <c r="J176" i="7"/>
  <c r="J200" i="7" s="1"/>
  <c r="J224" i="7" s="1"/>
  <c r="K175" i="7"/>
  <c r="K199" i="7" s="1"/>
  <c r="K223" i="7" s="1"/>
  <c r="G175" i="7"/>
  <c r="G199" i="7" s="1"/>
  <c r="T174" i="7"/>
  <c r="P174" i="7"/>
  <c r="H174" i="7"/>
  <c r="H198" i="7" s="1"/>
  <c r="H222" i="7" s="1"/>
  <c r="U173" i="7"/>
  <c r="M173" i="7"/>
  <c r="I173" i="7"/>
  <c r="E173" i="7"/>
  <c r="R172" i="7"/>
  <c r="R196" i="7" s="1"/>
  <c r="R220" i="7" s="1"/>
  <c r="N172" i="7"/>
  <c r="J172" i="7"/>
  <c r="K171" i="7"/>
  <c r="K195" i="7" s="1"/>
  <c r="K219" i="7" s="1"/>
  <c r="G171" i="7"/>
  <c r="G195" i="7" s="1"/>
  <c r="G219" i="7" s="1"/>
  <c r="T170" i="7"/>
  <c r="T194" i="7" s="1"/>
  <c r="T218" i="7" s="1"/>
  <c r="P170" i="7"/>
  <c r="P194" i="7" s="1"/>
  <c r="P218" i="7" s="1"/>
  <c r="L170" i="7"/>
  <c r="H170" i="7"/>
  <c r="H194" i="7" s="1"/>
  <c r="H218" i="7" s="1"/>
  <c r="U169" i="7"/>
  <c r="M169" i="7"/>
  <c r="I169" i="7"/>
  <c r="E169" i="7"/>
  <c r="U26" i="7"/>
  <c r="Q26" i="7"/>
  <c r="M26" i="7"/>
  <c r="M118" i="7" s="1"/>
  <c r="I26" i="7"/>
  <c r="E26" i="7"/>
  <c r="S27" i="7"/>
  <c r="O27" i="7"/>
  <c r="K27" i="7"/>
  <c r="G27" i="7"/>
  <c r="O172" i="7"/>
  <c r="T100" i="7"/>
  <c r="P100" i="7"/>
  <c r="P102" i="7" s="1"/>
  <c r="L100" i="7"/>
  <c r="H100" i="7"/>
  <c r="Q103" i="7"/>
  <c r="I103" i="7"/>
  <c r="S100" i="7"/>
  <c r="O100" i="7"/>
  <c r="O102" i="7" s="1"/>
  <c r="K100" i="7"/>
  <c r="G100" i="7"/>
  <c r="U27" i="7"/>
  <c r="M27" i="7"/>
  <c r="E27" i="7"/>
  <c r="O26" i="7"/>
  <c r="O193" i="7" s="1"/>
  <c r="O217" i="7" s="1"/>
  <c r="G219" i="6"/>
  <c r="S221" i="6"/>
  <c r="S217" i="6"/>
  <c r="K231" i="6"/>
  <c r="K235" i="6"/>
  <c r="S220" i="6"/>
  <c r="K236" i="6"/>
  <c r="C232" i="6"/>
  <c r="H208" i="6"/>
  <c r="H232" i="6" s="1"/>
  <c r="M208" i="6"/>
  <c r="M232" i="6" s="1"/>
  <c r="U208" i="6"/>
  <c r="U232" i="6" s="1"/>
  <c r="R26" i="6"/>
  <c r="R27" i="6"/>
  <c r="F26" i="6"/>
  <c r="F27" i="6"/>
  <c r="P27" i="6"/>
  <c r="P26" i="6"/>
  <c r="P201" i="6" s="1"/>
  <c r="H27" i="6"/>
  <c r="H26" i="6"/>
  <c r="G198" i="6"/>
  <c r="C222" i="6"/>
  <c r="G170" i="6"/>
  <c r="S170" i="6"/>
  <c r="K170" i="6"/>
  <c r="V170" i="6"/>
  <c r="C194" i="6"/>
  <c r="C218" i="6" s="1"/>
  <c r="O170" i="6"/>
  <c r="H193" i="6"/>
  <c r="H217" i="6" s="1"/>
  <c r="O229" i="6"/>
  <c r="V26" i="6"/>
  <c r="V27" i="6"/>
  <c r="N26" i="6"/>
  <c r="N27" i="6"/>
  <c r="J26" i="6"/>
  <c r="J27" i="6"/>
  <c r="T27" i="6"/>
  <c r="T26" i="6"/>
  <c r="L27" i="6"/>
  <c r="L26" i="6"/>
  <c r="L198" i="6" s="1"/>
  <c r="H210" i="6"/>
  <c r="H234" i="6" s="1"/>
  <c r="S210" i="6"/>
  <c r="U210" i="6"/>
  <c r="U234" i="6" s="1"/>
  <c r="C234" i="6"/>
  <c r="G210" i="6"/>
  <c r="S208" i="6"/>
  <c r="S232" i="6" s="1"/>
  <c r="S279" i="6" s="1" a="1"/>
  <c r="S279" i="6" s="1"/>
  <c r="G217" i="6"/>
  <c r="K182" i="6"/>
  <c r="Q182" i="6"/>
  <c r="V182" i="6"/>
  <c r="G182" i="6"/>
  <c r="M182" i="6"/>
  <c r="O182" i="6"/>
  <c r="I182" i="6"/>
  <c r="S182" i="6"/>
  <c r="C206" i="6"/>
  <c r="C230" i="6" s="1"/>
  <c r="U182" i="6"/>
  <c r="H201" i="6"/>
  <c r="H225" i="6" s="1"/>
  <c r="M209" i="6"/>
  <c r="M233" i="6" s="1"/>
  <c r="U209" i="6"/>
  <c r="O209" i="6"/>
  <c r="O233" i="6" s="1"/>
  <c r="K209" i="6"/>
  <c r="K233" i="6" s="1"/>
  <c r="G209" i="6"/>
  <c r="K210" i="6"/>
  <c r="K234" i="6" s="1"/>
  <c r="K181" i="6"/>
  <c r="K205" i="6" s="1"/>
  <c r="K229" i="6" s="1"/>
  <c r="P181" i="6"/>
  <c r="P205" i="6" s="1"/>
  <c r="V181" i="6"/>
  <c r="V205" i="6" s="1"/>
  <c r="V229" i="6" s="1"/>
  <c r="G181" i="6"/>
  <c r="G205" i="6" s="1"/>
  <c r="L181" i="6"/>
  <c r="T181" i="6"/>
  <c r="K180" i="6"/>
  <c r="P180" i="6"/>
  <c r="U180" i="6"/>
  <c r="G180" i="6"/>
  <c r="L180" i="6"/>
  <c r="Q180" i="6"/>
  <c r="C204" i="6"/>
  <c r="H204" i="6" s="1"/>
  <c r="H228" i="6" s="1"/>
  <c r="G177" i="6"/>
  <c r="G201" i="6" s="1"/>
  <c r="G225" i="6" s="1"/>
  <c r="K177" i="6"/>
  <c r="K201" i="6" s="1"/>
  <c r="K225" i="6" s="1"/>
  <c r="S177" i="6"/>
  <c r="S201" i="6" s="1"/>
  <c r="S225" i="6" s="1"/>
  <c r="T177" i="6"/>
  <c r="U213" i="6"/>
  <c r="U237" i="6" s="1"/>
  <c r="P193" i="6"/>
  <c r="S181" i="6"/>
  <c r="S205" i="6" s="1"/>
  <c r="H181" i="6"/>
  <c r="H205" i="6" s="1"/>
  <c r="H229" i="6" s="1"/>
  <c r="T180" i="6"/>
  <c r="I180" i="6"/>
  <c r="H203" i="6"/>
  <c r="H227" i="6" s="1"/>
  <c r="T182" i="6"/>
  <c r="P182" i="6"/>
  <c r="L182" i="6"/>
  <c r="H182" i="6"/>
  <c r="U181" i="6"/>
  <c r="U205" i="6" s="1"/>
  <c r="U229" i="6" s="1"/>
  <c r="Q181" i="6"/>
  <c r="M181" i="6"/>
  <c r="M205" i="6" s="1"/>
  <c r="M229" i="6" s="1"/>
  <c r="I181" i="6"/>
  <c r="V180" i="6"/>
  <c r="U177" i="6"/>
  <c r="U201" i="6" s="1"/>
  <c r="U225" i="6" s="1"/>
  <c r="Q177" i="6"/>
  <c r="M177" i="6"/>
  <c r="M201" i="6" s="1"/>
  <c r="M225" i="6" s="1"/>
  <c r="I177" i="6"/>
  <c r="F176" i="6"/>
  <c r="U173" i="6"/>
  <c r="U197" i="6" s="1"/>
  <c r="U221" i="6" s="1"/>
  <c r="Q173" i="6"/>
  <c r="M173" i="6"/>
  <c r="I173" i="6"/>
  <c r="U118" i="6"/>
  <c r="U170" i="6"/>
  <c r="U174" i="6"/>
  <c r="U198" i="6" s="1"/>
  <c r="U175" i="6"/>
  <c r="M118" i="6"/>
  <c r="M170" i="6"/>
  <c r="M174" i="6"/>
  <c r="M198" i="6" s="1"/>
  <c r="M175" i="6"/>
  <c r="H118" i="6"/>
  <c r="H171" i="6"/>
  <c r="H195" i="6" s="1"/>
  <c r="H219" i="6" s="1"/>
  <c r="H175" i="6"/>
  <c r="T187" i="6"/>
  <c r="I187" i="6"/>
  <c r="M183" i="6"/>
  <c r="M207" i="6" s="1"/>
  <c r="M231" i="6" s="1"/>
  <c r="H183" i="6"/>
  <c r="H207" i="6" s="1"/>
  <c r="H231" i="6" s="1"/>
  <c r="G178" i="6"/>
  <c r="G202" i="6" s="1"/>
  <c r="L177" i="6"/>
  <c r="P173" i="6"/>
  <c r="P197" i="6" s="1"/>
  <c r="H173" i="6"/>
  <c r="V196" i="6"/>
  <c r="V220" i="6" s="1"/>
  <c r="M187" i="6"/>
  <c r="M186" i="6"/>
  <c r="M210" i="6" s="1"/>
  <c r="M234" i="6" s="1"/>
  <c r="L185" i="6"/>
  <c r="L209" i="6" s="1"/>
  <c r="Q184" i="6"/>
  <c r="L184" i="6"/>
  <c r="L208" i="6" s="1"/>
  <c r="V183" i="6"/>
  <c r="V207" i="6" s="1"/>
  <c r="V231" i="6" s="1"/>
  <c r="Q183" i="6"/>
  <c r="U179" i="6"/>
  <c r="U203" i="6" s="1"/>
  <c r="U227" i="6" s="1"/>
  <c r="P179" i="6"/>
  <c r="P203" i="6" s="1"/>
  <c r="T173" i="6"/>
  <c r="T169" i="6"/>
  <c r="K169" i="6"/>
  <c r="K193" i="6" s="1"/>
  <c r="K217" i="6" s="1"/>
  <c r="O169" i="6"/>
  <c r="T171" i="6"/>
  <c r="T175" i="6"/>
  <c r="L118" i="6"/>
  <c r="L171" i="6"/>
  <c r="L175" i="6"/>
  <c r="L199" i="6" s="1"/>
  <c r="T170" i="6"/>
  <c r="P170" i="6"/>
  <c r="L170" i="6"/>
  <c r="H170" i="6"/>
  <c r="U169" i="6"/>
  <c r="U193" i="6" s="1"/>
  <c r="U217" i="6" s="1"/>
  <c r="Q169" i="6"/>
  <c r="M169" i="6"/>
  <c r="M193" i="6" s="1"/>
  <c r="M217" i="6" s="1"/>
  <c r="I169" i="6"/>
  <c r="Q170" i="6"/>
  <c r="Q174" i="6"/>
  <c r="Q198" i="6" s="1"/>
  <c r="O172" i="6"/>
  <c r="O196" i="6" s="1"/>
  <c r="O220" i="6" s="1"/>
  <c r="O176" i="6"/>
  <c r="V169" i="6"/>
  <c r="V193" i="6" s="1"/>
  <c r="V217" i="6" s="1"/>
  <c r="V173" i="6"/>
  <c r="V197" i="6" s="1"/>
  <c r="V221" i="6" s="1"/>
  <c r="J117" i="6"/>
  <c r="F117" i="6"/>
  <c r="F184" i="6" s="1"/>
  <c r="V103" i="6"/>
  <c r="R103" i="6"/>
  <c r="N103" i="6"/>
  <c r="F103" i="6"/>
  <c r="T100" i="6"/>
  <c r="P100" i="6"/>
  <c r="P102" i="6" s="1"/>
  <c r="L100" i="6"/>
  <c r="H100" i="6"/>
  <c r="H102" i="6" s="1"/>
  <c r="V118" i="6"/>
  <c r="N118" i="6"/>
  <c r="P118" i="6"/>
  <c r="P171" i="6"/>
  <c r="P195" i="6" s="1"/>
  <c r="P175" i="6"/>
  <c r="I170" i="6"/>
  <c r="I174" i="6"/>
  <c r="I198" i="6" s="1"/>
  <c r="U103" i="6"/>
  <c r="I103" i="6"/>
  <c r="E103" i="6"/>
  <c r="S100" i="6"/>
  <c r="O100" i="6"/>
  <c r="K100" i="6"/>
  <c r="G100" i="6"/>
  <c r="C221" i="5"/>
  <c r="J178" i="5"/>
  <c r="N178" i="5"/>
  <c r="V178" i="5"/>
  <c r="H178" i="5"/>
  <c r="S178" i="5"/>
  <c r="L178" i="5"/>
  <c r="Q178" i="5"/>
  <c r="I178" i="5"/>
  <c r="O178" i="5"/>
  <c r="C202" i="5"/>
  <c r="C226" i="5" s="1"/>
  <c r="T178" i="5"/>
  <c r="H210" i="5"/>
  <c r="H234" i="5" s="1"/>
  <c r="C231" i="5"/>
  <c r="L206" i="5"/>
  <c r="L230" i="5" s="1"/>
  <c r="H206" i="5"/>
  <c r="H230" i="5" s="1"/>
  <c r="C225" i="5"/>
  <c r="U209" i="5"/>
  <c r="U233" i="5" s="1"/>
  <c r="U217" i="5"/>
  <c r="H211" i="5"/>
  <c r="H235" i="5" s="1"/>
  <c r="I198" i="5"/>
  <c r="I222" i="5" s="1"/>
  <c r="H195" i="5"/>
  <c r="F188" i="5"/>
  <c r="J188" i="5"/>
  <c r="N188" i="5"/>
  <c r="R188" i="5"/>
  <c r="V188" i="5"/>
  <c r="H188" i="5"/>
  <c r="L188" i="5"/>
  <c r="P188" i="5"/>
  <c r="T188" i="5"/>
  <c r="C212" i="5"/>
  <c r="H177" i="5"/>
  <c r="H201" i="5" s="1"/>
  <c r="O177" i="5"/>
  <c r="O201" i="5" s="1"/>
  <c r="O225" i="5" s="1"/>
  <c r="L177" i="5"/>
  <c r="L201" i="5" s="1"/>
  <c r="L225" i="5" s="1"/>
  <c r="L272" i="5" s="1"/>
  <c r="M177" i="5"/>
  <c r="M201" i="5" s="1"/>
  <c r="M225" i="5" s="1"/>
  <c r="T177" i="5"/>
  <c r="T201" i="5" s="1"/>
  <c r="M173" i="5"/>
  <c r="M197" i="5" s="1"/>
  <c r="M221" i="5" s="1"/>
  <c r="U173" i="5"/>
  <c r="U197" i="5" s="1"/>
  <c r="U221" i="5" s="1"/>
  <c r="Q173" i="5"/>
  <c r="E173" i="5"/>
  <c r="E197" i="5" s="1"/>
  <c r="E221" i="5" s="1"/>
  <c r="L173" i="5"/>
  <c r="L197" i="5" s="1"/>
  <c r="L221" i="5" s="1"/>
  <c r="S173" i="5"/>
  <c r="S197" i="5" s="1"/>
  <c r="S221" i="5" s="1"/>
  <c r="L211" i="5"/>
  <c r="L235" i="5" s="1"/>
  <c r="I210" i="5"/>
  <c r="I234" i="5" s="1"/>
  <c r="H184" i="5"/>
  <c r="L184" i="5"/>
  <c r="L208" i="5" s="1"/>
  <c r="L232" i="5" s="1"/>
  <c r="E184" i="5"/>
  <c r="J184" i="5"/>
  <c r="U184" i="5"/>
  <c r="M184" i="5"/>
  <c r="M208" i="5" s="1"/>
  <c r="M232" i="5" s="1"/>
  <c r="C208" i="5"/>
  <c r="I184" i="5"/>
  <c r="I208" i="5" s="1"/>
  <c r="I232" i="5" s="1"/>
  <c r="N184" i="5"/>
  <c r="S184" i="5"/>
  <c r="S208" i="5" s="1"/>
  <c r="S232" i="5" s="1"/>
  <c r="M206" i="5"/>
  <c r="M230" i="5" s="1"/>
  <c r="H180" i="5"/>
  <c r="L180" i="5"/>
  <c r="M180" i="5"/>
  <c r="R180" i="5"/>
  <c r="E180" i="5"/>
  <c r="J180" i="5"/>
  <c r="U180" i="5"/>
  <c r="C204" i="5"/>
  <c r="F180" i="5"/>
  <c r="Q180" i="5"/>
  <c r="V180" i="5"/>
  <c r="U178" i="5"/>
  <c r="M178" i="5"/>
  <c r="U188" i="5"/>
  <c r="U212" i="5" s="1"/>
  <c r="U236" i="5" s="1"/>
  <c r="M188" i="5"/>
  <c r="E188" i="5"/>
  <c r="V184" i="5"/>
  <c r="I206" i="5"/>
  <c r="I230" i="5" s="1"/>
  <c r="I177" i="5"/>
  <c r="I201" i="5" s="1"/>
  <c r="I225" i="5" s="1"/>
  <c r="H173" i="5"/>
  <c r="H197" i="5" s="1"/>
  <c r="H221" i="5" s="1"/>
  <c r="P177" i="5"/>
  <c r="R178" i="5"/>
  <c r="R182" i="5"/>
  <c r="R186" i="5"/>
  <c r="F178" i="5"/>
  <c r="F182" i="5"/>
  <c r="F186" i="5"/>
  <c r="T172" i="5"/>
  <c r="T196" i="5" s="1"/>
  <c r="T220" i="5" s="1"/>
  <c r="T173" i="5"/>
  <c r="T197" i="5" s="1"/>
  <c r="T221" i="5" s="1"/>
  <c r="T180" i="5"/>
  <c r="T184" i="5"/>
  <c r="T208" i="5" s="1"/>
  <c r="T232" i="5" s="1"/>
  <c r="T118" i="5"/>
  <c r="P176" i="5"/>
  <c r="P180" i="5"/>
  <c r="P184" i="5"/>
  <c r="S118" i="5"/>
  <c r="S169" i="5"/>
  <c r="S193" i="5" s="1"/>
  <c r="S170" i="5"/>
  <c r="S194" i="5" s="1"/>
  <c r="S181" i="5"/>
  <c r="S185" i="5"/>
  <c r="S209" i="5" s="1"/>
  <c r="S233" i="5" s="1"/>
  <c r="O118" i="5"/>
  <c r="O173" i="5"/>
  <c r="O197" i="5" s="1"/>
  <c r="O221" i="5" s="1"/>
  <c r="O174" i="5"/>
  <c r="O181" i="5"/>
  <c r="O185" i="5"/>
  <c r="O209" i="5" s="1"/>
  <c r="O233" i="5" s="1"/>
  <c r="K117" i="5"/>
  <c r="G117" i="5"/>
  <c r="C218" i="5"/>
  <c r="I194" i="5"/>
  <c r="I218" i="5" s="1"/>
  <c r="U187" i="5"/>
  <c r="U211" i="5" s="1"/>
  <c r="U235" i="5" s="1"/>
  <c r="Q187" i="5"/>
  <c r="M187" i="5"/>
  <c r="I187" i="5"/>
  <c r="R184" i="5"/>
  <c r="E183" i="5"/>
  <c r="I183" i="5"/>
  <c r="M183" i="5"/>
  <c r="Q183" i="5"/>
  <c r="U183" i="5"/>
  <c r="S182" i="5"/>
  <c r="S206" i="5" s="1"/>
  <c r="S230" i="5" s="1"/>
  <c r="J182" i="5"/>
  <c r="N182" i="5"/>
  <c r="V182" i="5"/>
  <c r="T181" i="5"/>
  <c r="T205" i="5" s="1"/>
  <c r="T229" i="5" s="1"/>
  <c r="F179" i="5"/>
  <c r="P178" i="5"/>
  <c r="S177" i="5"/>
  <c r="S201" i="5" s="1"/>
  <c r="R176" i="5"/>
  <c r="R175" i="5"/>
  <c r="E175" i="5"/>
  <c r="J175" i="5"/>
  <c r="U175" i="5"/>
  <c r="R174" i="5"/>
  <c r="R172" i="5"/>
  <c r="L172" i="5"/>
  <c r="L196" i="5" s="1"/>
  <c r="L220" i="5" s="1"/>
  <c r="F171" i="5"/>
  <c r="T170" i="5"/>
  <c r="T194" i="5" s="1"/>
  <c r="T218" i="5" s="1"/>
  <c r="F170" i="5"/>
  <c r="O169" i="5"/>
  <c r="O193" i="5" s="1"/>
  <c r="O217" i="5" s="1"/>
  <c r="E178" i="5"/>
  <c r="V177" i="5"/>
  <c r="R177" i="5"/>
  <c r="N177" i="5"/>
  <c r="J177" i="5"/>
  <c r="F177" i="5"/>
  <c r="K176" i="5"/>
  <c r="K200" i="5" s="1"/>
  <c r="K224" i="5" s="1"/>
  <c r="G176" i="5"/>
  <c r="G200" i="5" s="1"/>
  <c r="G224" i="5" s="1"/>
  <c r="E176" i="5"/>
  <c r="U176" i="5"/>
  <c r="U200" i="5" s="1"/>
  <c r="U224" i="5" s="1"/>
  <c r="V173" i="5"/>
  <c r="R173" i="5"/>
  <c r="N173" i="5"/>
  <c r="J173" i="5"/>
  <c r="F173" i="5"/>
  <c r="K172" i="5"/>
  <c r="K196" i="5" s="1"/>
  <c r="T171" i="5"/>
  <c r="P171" i="5"/>
  <c r="R169" i="5"/>
  <c r="F169" i="5"/>
  <c r="S101" i="5"/>
  <c r="S100" i="5"/>
  <c r="S102" i="5" s="1"/>
  <c r="O101" i="5"/>
  <c r="O100" i="5"/>
  <c r="O102" i="5" s="1"/>
  <c r="K101" i="5"/>
  <c r="K100" i="5"/>
  <c r="K102" i="5" s="1"/>
  <c r="G101" i="5"/>
  <c r="G100" i="5"/>
  <c r="G102" i="5" s="1"/>
  <c r="U100" i="5"/>
  <c r="U102" i="5" s="1"/>
  <c r="U101" i="5"/>
  <c r="U103" i="5" s="1"/>
  <c r="Q100" i="5"/>
  <c r="Q102" i="5" s="1"/>
  <c r="Q101" i="5"/>
  <c r="M100" i="5"/>
  <c r="M102" i="5" s="1"/>
  <c r="M101" i="5"/>
  <c r="M103" i="5" s="1"/>
  <c r="I100" i="5"/>
  <c r="I102" i="5" s="1"/>
  <c r="I101" i="5"/>
  <c r="E100" i="5"/>
  <c r="E102" i="5" s="1"/>
  <c r="E101" i="5"/>
  <c r="J186" i="5"/>
  <c r="N186" i="5"/>
  <c r="V186" i="5"/>
  <c r="E179" i="5"/>
  <c r="I179" i="5"/>
  <c r="M179" i="5"/>
  <c r="Q179" i="5"/>
  <c r="U179" i="5"/>
  <c r="U203" i="5" s="1"/>
  <c r="U227" i="5" s="1"/>
  <c r="U177" i="5"/>
  <c r="U201" i="5" s="1"/>
  <c r="U225" i="5" s="1"/>
  <c r="E177" i="5"/>
  <c r="E201" i="5" s="1"/>
  <c r="E225" i="5" s="1"/>
  <c r="J176" i="5"/>
  <c r="O175" i="5"/>
  <c r="T174" i="5"/>
  <c r="I173" i="5"/>
  <c r="I197" i="5" s="1"/>
  <c r="I221" i="5" s="1"/>
  <c r="N172" i="5"/>
  <c r="S171" i="5"/>
  <c r="S195" i="5" s="1"/>
  <c r="V26" i="5"/>
  <c r="R26" i="5"/>
  <c r="R209" i="5" s="1"/>
  <c r="R233" i="5" s="1"/>
  <c r="N26" i="5"/>
  <c r="J26" i="5"/>
  <c r="F26" i="5"/>
  <c r="T27" i="5"/>
  <c r="P27" i="5"/>
  <c r="L27" i="5"/>
  <c r="H27" i="5"/>
  <c r="I172" i="5"/>
  <c r="I196" i="5" s="1"/>
  <c r="I220" i="5" s="1"/>
  <c r="N171" i="5"/>
  <c r="I171" i="5"/>
  <c r="I195" i="5" s="1"/>
  <c r="I219" i="5" s="1"/>
  <c r="N170" i="5"/>
  <c r="N27" i="5"/>
  <c r="P26" i="5"/>
  <c r="J118" i="5"/>
  <c r="V103" i="5"/>
  <c r="N103" i="5"/>
  <c r="J103" i="5"/>
  <c r="T100" i="5"/>
  <c r="P100" i="5"/>
  <c r="L100" i="5"/>
  <c r="H100" i="5"/>
  <c r="H102" i="5" s="1"/>
  <c r="V27" i="5"/>
  <c r="F27" i="5"/>
  <c r="K189" i="4"/>
  <c r="H189" i="4"/>
  <c r="L189" i="4"/>
  <c r="P189" i="4"/>
  <c r="T189" i="4"/>
  <c r="M189" i="4"/>
  <c r="U189" i="4"/>
  <c r="N189" i="4"/>
  <c r="V189" i="4"/>
  <c r="C213" i="4"/>
  <c r="C237" i="4" s="1"/>
  <c r="I189" i="4"/>
  <c r="Q189" i="4"/>
  <c r="J186" i="4"/>
  <c r="H185" i="4"/>
  <c r="L185" i="4"/>
  <c r="P185" i="4"/>
  <c r="T185" i="4"/>
  <c r="I185" i="4"/>
  <c r="M185" i="4"/>
  <c r="Q185" i="4"/>
  <c r="U185" i="4"/>
  <c r="C209" i="4"/>
  <c r="C233" i="4" s="1"/>
  <c r="N185" i="4"/>
  <c r="H199" i="4"/>
  <c r="P199" i="4"/>
  <c r="P223" i="4" s="1"/>
  <c r="C223" i="4"/>
  <c r="H211" i="4"/>
  <c r="H235" i="4" s="1"/>
  <c r="L211" i="4"/>
  <c r="L235" i="4" s="1"/>
  <c r="B257" i="4" s="1"/>
  <c r="P211" i="4"/>
  <c r="P235" i="4" s="1"/>
  <c r="T211" i="4"/>
  <c r="T235" i="4" s="1"/>
  <c r="H207" i="4"/>
  <c r="H231" i="4" s="1"/>
  <c r="P207" i="4"/>
  <c r="P231" i="4" s="1"/>
  <c r="P255" i="4" s="1"/>
  <c r="H180" i="4"/>
  <c r="L180" i="4"/>
  <c r="P180" i="4"/>
  <c r="C204" i="4"/>
  <c r="C228" i="4" s="1"/>
  <c r="I180" i="4"/>
  <c r="M180" i="4"/>
  <c r="Q180" i="4"/>
  <c r="U180" i="4"/>
  <c r="N180" i="4"/>
  <c r="P203" i="4"/>
  <c r="P227" i="4" s="1"/>
  <c r="L199" i="4"/>
  <c r="L223" i="4" s="1"/>
  <c r="H195" i="4"/>
  <c r="L195" i="4"/>
  <c r="L219" i="4" s="1"/>
  <c r="P195" i="4"/>
  <c r="P219" i="4" s="1"/>
  <c r="V188" i="4"/>
  <c r="E184" i="4"/>
  <c r="I184" i="4"/>
  <c r="M184" i="4"/>
  <c r="Q184" i="4"/>
  <c r="U184" i="4"/>
  <c r="N184" i="4"/>
  <c r="V184" i="4"/>
  <c r="K180" i="4"/>
  <c r="N178" i="4"/>
  <c r="K178" i="4"/>
  <c r="O178" i="4"/>
  <c r="S178" i="4"/>
  <c r="G178" i="4"/>
  <c r="L178" i="4"/>
  <c r="L202" i="4" s="1"/>
  <c r="L226" i="4" s="1"/>
  <c r="P178" i="4"/>
  <c r="P202" i="4" s="1"/>
  <c r="P226" i="4" s="1"/>
  <c r="T178" i="4"/>
  <c r="T202" i="4" s="1"/>
  <c r="T226" i="4" s="1"/>
  <c r="I188" i="4"/>
  <c r="M188" i="4"/>
  <c r="Q188" i="4"/>
  <c r="U188" i="4"/>
  <c r="G180" i="4"/>
  <c r="T203" i="4"/>
  <c r="T227" i="4" s="1"/>
  <c r="L203" i="4"/>
  <c r="L227" i="4" s="1"/>
  <c r="Q178" i="4"/>
  <c r="G174" i="4"/>
  <c r="M174" i="4"/>
  <c r="T118" i="4"/>
  <c r="T169" i="4"/>
  <c r="T193" i="4" s="1"/>
  <c r="T217" i="4" s="1"/>
  <c r="V187" i="4"/>
  <c r="R183" i="4"/>
  <c r="V179" i="4"/>
  <c r="N179" i="4"/>
  <c r="T175" i="4"/>
  <c r="T199" i="4" s="1"/>
  <c r="T223" i="4" s="1"/>
  <c r="S174" i="4"/>
  <c r="G173" i="4"/>
  <c r="L173" i="4"/>
  <c r="L197" i="4" s="1"/>
  <c r="L221" i="4" s="1"/>
  <c r="R173" i="4"/>
  <c r="P173" i="4"/>
  <c r="P197" i="4" s="1"/>
  <c r="P221" i="4" s="1"/>
  <c r="T171" i="4"/>
  <c r="T195" i="4" s="1"/>
  <c r="R182" i="4"/>
  <c r="T180" i="4"/>
  <c r="U179" i="4"/>
  <c r="Q179" i="4"/>
  <c r="M179" i="4"/>
  <c r="I179" i="4"/>
  <c r="T177" i="4"/>
  <c r="T201" i="4" s="1"/>
  <c r="T176" i="4"/>
  <c r="Q174" i="4"/>
  <c r="I174" i="4"/>
  <c r="T173" i="4"/>
  <c r="T197" i="4" s="1"/>
  <c r="T221" i="4" s="1"/>
  <c r="G172" i="4"/>
  <c r="L172" i="4"/>
  <c r="L196" i="4" s="1"/>
  <c r="L220" i="4" s="1"/>
  <c r="Q172" i="4"/>
  <c r="P172" i="4"/>
  <c r="P196" i="4" s="1"/>
  <c r="P220" i="4" s="1"/>
  <c r="U172" i="4"/>
  <c r="S176" i="4"/>
  <c r="S169" i="4"/>
  <c r="S193" i="4" s="1"/>
  <c r="S170" i="4"/>
  <c r="O169" i="4"/>
  <c r="O193" i="4" s="1"/>
  <c r="O217" i="4" s="1"/>
  <c r="O170" i="4"/>
  <c r="U170" i="4"/>
  <c r="H178" i="4"/>
  <c r="H202" i="4" s="1"/>
  <c r="H226" i="4" s="1"/>
  <c r="U177" i="4"/>
  <c r="Q177" i="4"/>
  <c r="M177" i="4"/>
  <c r="I177" i="4"/>
  <c r="R176" i="4"/>
  <c r="N176" i="4"/>
  <c r="S175" i="4"/>
  <c r="O175" i="4"/>
  <c r="K175" i="4"/>
  <c r="K199" i="4" s="1"/>
  <c r="K223" i="4" s="1"/>
  <c r="G175" i="4"/>
  <c r="T174" i="4"/>
  <c r="T198" i="4" s="1"/>
  <c r="T222" i="4" s="1"/>
  <c r="P174" i="4"/>
  <c r="P198" i="4" s="1"/>
  <c r="P222" i="4" s="1"/>
  <c r="L174" i="4"/>
  <c r="L198" i="4" s="1"/>
  <c r="L222" i="4" s="1"/>
  <c r="H174" i="4"/>
  <c r="H198" i="4" s="1"/>
  <c r="H222" i="4" s="1"/>
  <c r="U173" i="4"/>
  <c r="Q173" i="4"/>
  <c r="M173" i="4"/>
  <c r="I173" i="4"/>
  <c r="N172" i="4"/>
  <c r="S171" i="4"/>
  <c r="O171" i="4"/>
  <c r="G171" i="4"/>
  <c r="T170" i="4"/>
  <c r="T194" i="4" s="1"/>
  <c r="T218" i="4" s="1"/>
  <c r="P170" i="4"/>
  <c r="P194" i="4" s="1"/>
  <c r="P218" i="4" s="1"/>
  <c r="L170" i="4"/>
  <c r="L194" i="4" s="1"/>
  <c r="L218" i="4" s="1"/>
  <c r="H170" i="4"/>
  <c r="H194" i="4" s="1"/>
  <c r="H218" i="4" s="1"/>
  <c r="U169" i="4"/>
  <c r="Q169" i="4"/>
  <c r="M169" i="4"/>
  <c r="I169" i="4"/>
  <c r="R100" i="4"/>
  <c r="R102" i="4" s="1"/>
  <c r="J100" i="4"/>
  <c r="V26" i="4"/>
  <c r="R26" i="4"/>
  <c r="N26" i="4"/>
  <c r="N201" i="4" s="1"/>
  <c r="J26" i="4"/>
  <c r="F26" i="4"/>
  <c r="T27" i="4"/>
  <c r="P27" i="4"/>
  <c r="L27" i="4"/>
  <c r="H27" i="4"/>
  <c r="Q100" i="4"/>
  <c r="Q102" i="4" s="1"/>
  <c r="I100" i="4"/>
  <c r="I102" i="4" s="1"/>
  <c r="U26" i="4"/>
  <c r="Q26" i="4"/>
  <c r="Q210" i="4" s="1"/>
  <c r="M26" i="4"/>
  <c r="I26" i="4"/>
  <c r="E26" i="4"/>
  <c r="S27" i="4"/>
  <c r="O27" i="4"/>
  <c r="K27" i="4"/>
  <c r="G27" i="4"/>
  <c r="T100" i="4"/>
  <c r="P100" i="4"/>
  <c r="P102" i="4" s="1"/>
  <c r="L100" i="4"/>
  <c r="L102" i="4" s="1"/>
  <c r="H100" i="4"/>
  <c r="H102" i="4" s="1"/>
  <c r="Q170" i="4"/>
  <c r="Q194" i="4" s="1"/>
  <c r="Q218" i="4" s="1"/>
  <c r="P169" i="4"/>
  <c r="P193" i="4" s="1"/>
  <c r="P217" i="4" s="1"/>
  <c r="J117" i="4"/>
  <c r="J176" i="4" s="1"/>
  <c r="F117" i="4"/>
  <c r="F172" i="4" s="1"/>
  <c r="U103" i="4"/>
  <c r="E103" i="4"/>
  <c r="S100" i="4"/>
  <c r="O100" i="4"/>
  <c r="O102" i="4" s="1"/>
  <c r="K100" i="4"/>
  <c r="K102" i="4" s="1"/>
  <c r="G100" i="4"/>
  <c r="G102" i="4" s="1"/>
  <c r="O26" i="4"/>
  <c r="O118" i="4" s="1"/>
  <c r="G26" i="4"/>
  <c r="C199" i="3"/>
  <c r="C223" i="3" s="1"/>
  <c r="L175" i="3"/>
  <c r="V26" i="3"/>
  <c r="V210" i="3" s="1"/>
  <c r="V27" i="3"/>
  <c r="N27" i="3"/>
  <c r="N26" i="3"/>
  <c r="N210" i="3" s="1"/>
  <c r="F26" i="3"/>
  <c r="F210" i="3" s="1"/>
  <c r="F27" i="3"/>
  <c r="T27" i="3"/>
  <c r="T26" i="3"/>
  <c r="T210" i="3" s="1"/>
  <c r="P26" i="3"/>
  <c r="P209" i="3" s="1"/>
  <c r="P27" i="3"/>
  <c r="H26" i="3"/>
  <c r="I183" i="3"/>
  <c r="O210" i="3"/>
  <c r="C234" i="3"/>
  <c r="C194" i="3"/>
  <c r="C218" i="3" s="1"/>
  <c r="M170" i="3"/>
  <c r="H170" i="3"/>
  <c r="C233" i="3"/>
  <c r="O209" i="3"/>
  <c r="O208" i="3"/>
  <c r="O211" i="3"/>
  <c r="O235" i="3" s="1"/>
  <c r="H175" i="3"/>
  <c r="H199" i="3" s="1"/>
  <c r="H223" i="3" s="1"/>
  <c r="M174" i="3"/>
  <c r="C198" i="3"/>
  <c r="C222" i="3" s="1"/>
  <c r="I174" i="3"/>
  <c r="P170" i="3"/>
  <c r="C195" i="3"/>
  <c r="C219" i="3" s="1"/>
  <c r="L171" i="3"/>
  <c r="H171" i="3"/>
  <c r="P183" i="3"/>
  <c r="L183" i="3"/>
  <c r="M183" i="3"/>
  <c r="C207" i="3"/>
  <c r="C231" i="3" s="1"/>
  <c r="G171" i="3"/>
  <c r="R26" i="3"/>
  <c r="R27" i="3"/>
  <c r="J27" i="3"/>
  <c r="J26" i="3"/>
  <c r="L26" i="3"/>
  <c r="L27" i="3"/>
  <c r="T209" i="3"/>
  <c r="P171" i="3"/>
  <c r="N204" i="3"/>
  <c r="C228" i="3"/>
  <c r="O204" i="3"/>
  <c r="O228" i="3" s="1"/>
  <c r="T204" i="3"/>
  <c r="T228" i="3" s="1"/>
  <c r="V209" i="3"/>
  <c r="N209" i="3"/>
  <c r="L208" i="3"/>
  <c r="C220" i="3"/>
  <c r="T183" i="3"/>
  <c r="T207" i="3" s="1"/>
  <c r="T231" i="3" s="1"/>
  <c r="K170" i="3"/>
  <c r="H27" i="3"/>
  <c r="K183" i="3"/>
  <c r="G183" i="3"/>
  <c r="S175" i="3"/>
  <c r="K175" i="3"/>
  <c r="G175" i="3"/>
  <c r="T174" i="3"/>
  <c r="P174" i="3"/>
  <c r="P198" i="3" s="1"/>
  <c r="P222" i="3" s="1"/>
  <c r="L174" i="3"/>
  <c r="S171" i="3"/>
  <c r="O171" i="3"/>
  <c r="K171" i="3"/>
  <c r="T170" i="3"/>
  <c r="L170" i="3"/>
  <c r="T171" i="3"/>
  <c r="T175" i="3"/>
  <c r="T189" i="3"/>
  <c r="T213" i="3" s="1"/>
  <c r="T237" i="3" s="1"/>
  <c r="I170" i="3"/>
  <c r="I188" i="3"/>
  <c r="I189" i="3"/>
  <c r="U26" i="3"/>
  <c r="U208" i="3" s="1"/>
  <c r="U27" i="3"/>
  <c r="Q26" i="3"/>
  <c r="Q208" i="3" s="1"/>
  <c r="M26" i="3"/>
  <c r="M213" i="3" s="1"/>
  <c r="M237" i="3" s="1"/>
  <c r="M27" i="3"/>
  <c r="I26" i="3"/>
  <c r="I208" i="3" s="1"/>
  <c r="I27" i="3"/>
  <c r="E26" i="3"/>
  <c r="E27" i="3"/>
  <c r="S27" i="3"/>
  <c r="S26" i="3"/>
  <c r="S118" i="3" s="1"/>
  <c r="O27" i="3"/>
  <c r="K27" i="3"/>
  <c r="K26" i="3"/>
  <c r="K203" i="3" s="1"/>
  <c r="K227" i="3" s="1"/>
  <c r="K244" i="3" s="1"/>
  <c r="G27" i="3"/>
  <c r="G26" i="3"/>
  <c r="N200" i="3"/>
  <c r="N224" i="3" s="1"/>
  <c r="P189" i="3"/>
  <c r="O181" i="3"/>
  <c r="K181" i="3"/>
  <c r="T181" i="3"/>
  <c r="P181" i="3"/>
  <c r="L181" i="3"/>
  <c r="H181" i="3"/>
  <c r="T179" i="3"/>
  <c r="I178" i="3"/>
  <c r="I202" i="3" s="1"/>
  <c r="I226" i="3" s="1"/>
  <c r="S174" i="3"/>
  <c r="K174" i="3"/>
  <c r="G174" i="3"/>
  <c r="T173" i="3"/>
  <c r="T197" i="3" s="1"/>
  <c r="T221" i="3" s="1"/>
  <c r="P197" i="3"/>
  <c r="S170" i="3"/>
  <c r="O170" i="3"/>
  <c r="G170" i="3"/>
  <c r="T169" i="3"/>
  <c r="S178" i="3"/>
  <c r="S172" i="3"/>
  <c r="S179" i="3"/>
  <c r="S187" i="3"/>
  <c r="H177" i="3"/>
  <c r="H201" i="3" s="1"/>
  <c r="H225" i="3" s="1"/>
  <c r="H189" i="3"/>
  <c r="C206" i="3"/>
  <c r="K206" i="3" s="1"/>
  <c r="K230" i="3" s="1"/>
  <c r="C205" i="3"/>
  <c r="C229" i="3" s="1"/>
  <c r="L189" i="3"/>
  <c r="L177" i="3"/>
  <c r="L201" i="3" s="1"/>
  <c r="L225" i="3" s="1"/>
  <c r="Q27" i="3"/>
  <c r="O172" i="3"/>
  <c r="O118" i="3"/>
  <c r="U117" i="3"/>
  <c r="Q117" i="3"/>
  <c r="Q173" i="3" s="1"/>
  <c r="E117" i="3"/>
  <c r="J101" i="3"/>
  <c r="J103" i="3" s="1"/>
  <c r="R100" i="3"/>
  <c r="P175" i="3"/>
  <c r="L118" i="3"/>
  <c r="N100" i="3"/>
  <c r="N102" i="3" s="1"/>
  <c r="N101" i="3"/>
  <c r="T100" i="3"/>
  <c r="T102" i="3" s="1"/>
  <c r="P100" i="3"/>
  <c r="L101" i="3"/>
  <c r="L103" i="3" s="1"/>
  <c r="H101" i="3"/>
  <c r="H103" i="3" s="1"/>
  <c r="T178" i="3"/>
  <c r="P178" i="3"/>
  <c r="L178" i="3"/>
  <c r="H178" i="3"/>
  <c r="Q177" i="3"/>
  <c r="Q201" i="3" s="1"/>
  <c r="Q225" i="3" s="1"/>
  <c r="M177" i="3"/>
  <c r="I177" i="3"/>
  <c r="I201" i="3" s="1"/>
  <c r="I225" i="3" s="1"/>
  <c r="Q175" i="3"/>
  <c r="M175" i="3"/>
  <c r="I175" i="3"/>
  <c r="S173" i="3"/>
  <c r="O173" i="3"/>
  <c r="O197" i="3" s="1"/>
  <c r="O221" i="3" s="1"/>
  <c r="K173" i="3"/>
  <c r="K197" i="3" s="1"/>
  <c r="K221" i="3" s="1"/>
  <c r="G173" i="3"/>
  <c r="T172" i="3"/>
  <c r="P172" i="3"/>
  <c r="L172" i="3"/>
  <c r="L196" i="3" s="1"/>
  <c r="L220" i="3" s="1"/>
  <c r="H172" i="3"/>
  <c r="Q171" i="3"/>
  <c r="M171" i="3"/>
  <c r="I171" i="3"/>
  <c r="I195" i="3" s="1"/>
  <c r="I219" i="3" s="1"/>
  <c r="S169" i="3"/>
  <c r="O169" i="3"/>
  <c r="O193" i="3" s="1"/>
  <c r="O217" i="3" s="1"/>
  <c r="K169" i="3"/>
  <c r="K193" i="3" s="1"/>
  <c r="K217" i="3" s="1"/>
  <c r="G169" i="3"/>
  <c r="Q103" i="3"/>
  <c r="S100" i="3"/>
  <c r="S102" i="3" s="1"/>
  <c r="O100" i="3"/>
  <c r="O102" i="3" s="1"/>
  <c r="K100" i="3"/>
  <c r="K102" i="3" s="1"/>
  <c r="G100" i="3"/>
  <c r="V117" i="3"/>
  <c r="R117" i="3"/>
  <c r="N117" i="3"/>
  <c r="J117" i="3"/>
  <c r="J172" i="3" s="1"/>
  <c r="F117" i="3"/>
  <c r="I100" i="3"/>
  <c r="I102" i="3" s="1"/>
  <c r="I181" i="2"/>
  <c r="C205" i="2"/>
  <c r="C229" i="2" s="1"/>
  <c r="N26" i="2"/>
  <c r="N208" i="2" s="1"/>
  <c r="J27" i="2"/>
  <c r="J26" i="2"/>
  <c r="J209" i="2" s="1"/>
  <c r="F27" i="2"/>
  <c r="T27" i="2"/>
  <c r="T26" i="2"/>
  <c r="H26" i="2"/>
  <c r="H27" i="2"/>
  <c r="C220" i="2"/>
  <c r="S181" i="2"/>
  <c r="L26" i="2"/>
  <c r="L27" i="2"/>
  <c r="H210" i="2"/>
  <c r="J210" i="2"/>
  <c r="C234" i="2"/>
  <c r="H169" i="2"/>
  <c r="H170" i="2"/>
  <c r="H194" i="2" s="1"/>
  <c r="H218" i="2" s="1"/>
  <c r="H241" i="2" s="1"/>
  <c r="H173" i="2"/>
  <c r="H171" i="2"/>
  <c r="H175" i="2"/>
  <c r="H182" i="2"/>
  <c r="H206" i="2" s="1"/>
  <c r="H230" i="2" s="1"/>
  <c r="H253" i="2" s="1"/>
  <c r="H183" i="2"/>
  <c r="H207" i="2" s="1"/>
  <c r="H231" i="2" s="1"/>
  <c r="H254" i="2" s="1"/>
  <c r="H188" i="2"/>
  <c r="H178" i="2"/>
  <c r="H179" i="2"/>
  <c r="H189" i="2"/>
  <c r="H213" i="2" s="1"/>
  <c r="H237" i="2" s="1"/>
  <c r="H260" i="2" s="1"/>
  <c r="H174" i="2"/>
  <c r="H177" i="2"/>
  <c r="O181" i="2"/>
  <c r="I177" i="2"/>
  <c r="C201" i="2"/>
  <c r="C225" i="2" s="1"/>
  <c r="L169" i="2"/>
  <c r="C193" i="2"/>
  <c r="C217" i="2" s="1"/>
  <c r="V27" i="2"/>
  <c r="R26" i="2"/>
  <c r="R208" i="2" s="1"/>
  <c r="R27" i="2"/>
  <c r="P26" i="2"/>
  <c r="P27" i="2"/>
  <c r="C197" i="2"/>
  <c r="C221" i="2" s="1"/>
  <c r="L173" i="2"/>
  <c r="J208" i="2"/>
  <c r="C232" i="2"/>
  <c r="C202" i="2"/>
  <c r="C226" i="2" s="1"/>
  <c r="I178" i="2"/>
  <c r="J102" i="2"/>
  <c r="J103" i="2"/>
  <c r="G27" i="2"/>
  <c r="G26" i="2"/>
  <c r="G209" i="2" s="1"/>
  <c r="M182" i="2"/>
  <c r="C203" i="2"/>
  <c r="C227" i="2" s="1"/>
  <c r="K179" i="2"/>
  <c r="O179" i="2"/>
  <c r="R102" i="2"/>
  <c r="Q169" i="2"/>
  <c r="Q170" i="2"/>
  <c r="Q172" i="2"/>
  <c r="Q173" i="2"/>
  <c r="Q174" i="2"/>
  <c r="Q181" i="2"/>
  <c r="Q182" i="2"/>
  <c r="Q187" i="2"/>
  <c r="Q188" i="2"/>
  <c r="G183" i="2"/>
  <c r="G207" i="2" s="1"/>
  <c r="G231" i="2" s="1"/>
  <c r="G254" i="2" s="1"/>
  <c r="M169" i="2"/>
  <c r="U26" i="2"/>
  <c r="U209" i="2" s="1"/>
  <c r="U27" i="2"/>
  <c r="Q26" i="2"/>
  <c r="Q209" i="2" s="1"/>
  <c r="Q27" i="2"/>
  <c r="M26" i="2"/>
  <c r="M27" i="2"/>
  <c r="I26" i="2"/>
  <c r="I27" i="2"/>
  <c r="E26" i="2"/>
  <c r="E27" i="2"/>
  <c r="S27" i="2"/>
  <c r="S26" i="2"/>
  <c r="S118" i="2" s="1"/>
  <c r="O27" i="2"/>
  <c r="O26" i="2"/>
  <c r="O210" i="2" s="1"/>
  <c r="K27" i="2"/>
  <c r="K26" i="2"/>
  <c r="C230" i="2"/>
  <c r="C222" i="2"/>
  <c r="M187" i="2"/>
  <c r="O180" i="2"/>
  <c r="C204" i="2"/>
  <c r="C228" i="2" s="1"/>
  <c r="M173" i="2"/>
  <c r="O172" i="2"/>
  <c r="O189" i="2"/>
  <c r="T188" i="2"/>
  <c r="P170" i="2"/>
  <c r="L183" i="2"/>
  <c r="L207" i="2" s="1"/>
  <c r="L231" i="2" s="1"/>
  <c r="L254" i="2" s="1"/>
  <c r="I170" i="2"/>
  <c r="I172" i="2"/>
  <c r="I173" i="2"/>
  <c r="I174" i="2"/>
  <c r="I187" i="2"/>
  <c r="I188" i="2"/>
  <c r="U101" i="2"/>
  <c r="U100" i="2"/>
  <c r="U102" i="2" s="1"/>
  <c r="Q103" i="2"/>
  <c r="Q177" i="2"/>
  <c r="O171" i="2"/>
  <c r="T170" i="2"/>
  <c r="I169" i="2"/>
  <c r="V26" i="2"/>
  <c r="V209" i="2" s="1"/>
  <c r="N27" i="2"/>
  <c r="F26" i="2"/>
  <c r="F209" i="2" s="1"/>
  <c r="O188" i="2"/>
  <c r="H187" i="2"/>
  <c r="O182" i="2"/>
  <c r="P181" i="2"/>
  <c r="H181" i="2"/>
  <c r="Q180" i="2"/>
  <c r="I180" i="2"/>
  <c r="S178" i="2"/>
  <c r="O178" i="2"/>
  <c r="K178" i="2"/>
  <c r="Q176" i="2"/>
  <c r="K174" i="2"/>
  <c r="K198" i="2" s="1"/>
  <c r="K222" i="2" s="1"/>
  <c r="K245" i="2" s="1"/>
  <c r="O170" i="2"/>
  <c r="T169" i="2"/>
  <c r="U117" i="2"/>
  <c r="E117" i="2"/>
  <c r="E171" i="2" s="1"/>
  <c r="T100" i="2"/>
  <c r="T102" i="2" s="1"/>
  <c r="L101" i="2"/>
  <c r="L103" i="2" s="1"/>
  <c r="E103" i="2"/>
  <c r="S100" i="2"/>
  <c r="S102" i="2" s="1"/>
  <c r="O100" i="2"/>
  <c r="K100" i="2"/>
  <c r="K102" i="2" s="1"/>
  <c r="G100" i="2"/>
  <c r="G102" i="2" s="1"/>
  <c r="V117" i="2"/>
  <c r="V174" i="2" s="1"/>
  <c r="R117" i="2"/>
  <c r="N117" i="2"/>
  <c r="N189" i="2" s="1"/>
  <c r="J117" i="2"/>
  <c r="F117" i="2"/>
  <c r="F176" i="2" s="1"/>
  <c r="G101" i="2"/>
  <c r="I100" i="2"/>
  <c r="I102" i="2" s="1"/>
  <c r="U206" i="7" l="1"/>
  <c r="U230" i="7" s="1"/>
  <c r="F207" i="7"/>
  <c r="F231" i="7" s="1"/>
  <c r="L206" i="6"/>
  <c r="S200" i="6"/>
  <c r="S224" i="6" s="1"/>
  <c r="K213" i="6"/>
  <c r="K237" i="6" s="1"/>
  <c r="K270" i="6" s="1"/>
  <c r="K197" i="6"/>
  <c r="K221" i="6" s="1"/>
  <c r="H197" i="6"/>
  <c r="H221" i="6" s="1"/>
  <c r="M197" i="6"/>
  <c r="M221" i="6" s="1"/>
  <c r="G208" i="6"/>
  <c r="T195" i="5"/>
  <c r="U195" i="5"/>
  <c r="O205" i="5"/>
  <c r="O229" i="5" s="1"/>
  <c r="O284" i="5" s="1"/>
  <c r="M202" i="5"/>
  <c r="M226" i="5" s="1"/>
  <c r="C217" i="5"/>
  <c r="O195" i="5"/>
  <c r="O219" i="5" s="1"/>
  <c r="S203" i="5"/>
  <c r="S227" i="5" s="1"/>
  <c r="L195" i="5"/>
  <c r="L219" i="5" s="1"/>
  <c r="T203" i="5"/>
  <c r="T227" i="5" s="1"/>
  <c r="L207" i="5"/>
  <c r="L231" i="5" s="1"/>
  <c r="L193" i="5"/>
  <c r="L217" i="5" s="1"/>
  <c r="L270" i="5" s="1"/>
  <c r="M195" i="5"/>
  <c r="M219" i="5" s="1"/>
  <c r="H205" i="5"/>
  <c r="S205" i="5"/>
  <c r="M193" i="5"/>
  <c r="M217" i="5" s="1"/>
  <c r="M280" i="5" s="1"/>
  <c r="M205" i="5"/>
  <c r="M229" i="5" s="1"/>
  <c r="S188" i="2"/>
  <c r="S183" i="2"/>
  <c r="S172" i="2"/>
  <c r="S189" i="2"/>
  <c r="S213" i="2" s="1"/>
  <c r="S237" i="2" s="1"/>
  <c r="S260" i="2" s="1"/>
  <c r="O183" i="2"/>
  <c r="S169" i="2"/>
  <c r="Q175" i="2"/>
  <c r="S177" i="2"/>
  <c r="S187" i="2"/>
  <c r="S175" i="2"/>
  <c r="S180" i="2"/>
  <c r="S173" i="2"/>
  <c r="S197" i="2" s="1"/>
  <c r="S221" i="2" s="1"/>
  <c r="S244" i="2" s="1"/>
  <c r="Q183" i="2"/>
  <c r="S179" i="2"/>
  <c r="V103" i="2"/>
  <c r="P103" i="2"/>
  <c r="I211" i="2"/>
  <c r="I235" i="2" s="1"/>
  <c r="I258" i="2" s="1"/>
  <c r="L177" i="2"/>
  <c r="L178" i="2"/>
  <c r="S200" i="2"/>
  <c r="S224" i="2" s="1"/>
  <c r="S247" i="2" s="1"/>
  <c r="I194" i="2"/>
  <c r="I218" i="2" s="1"/>
  <c r="I241" i="2" s="1"/>
  <c r="M103" i="2"/>
  <c r="K176" i="2"/>
  <c r="K200" i="2" s="1"/>
  <c r="K224" i="2" s="1"/>
  <c r="K247" i="2" s="1"/>
  <c r="Q200" i="2"/>
  <c r="Q224" i="2" s="1"/>
  <c r="Q247" i="2" s="1"/>
  <c r="L181" i="2"/>
  <c r="L205" i="2" s="1"/>
  <c r="L229" i="2" s="1"/>
  <c r="L252" i="2" s="1"/>
  <c r="L187" i="2"/>
  <c r="K175" i="2"/>
  <c r="L182" i="2"/>
  <c r="L206" i="2" s="1"/>
  <c r="L230" i="2" s="1"/>
  <c r="L253" i="2" s="1"/>
  <c r="K180" i="2"/>
  <c r="K181" i="2"/>
  <c r="K173" i="2"/>
  <c r="K197" i="2" s="1"/>
  <c r="K221" i="2" s="1"/>
  <c r="K244" i="2" s="1"/>
  <c r="K182" i="2"/>
  <c r="K206" i="2" s="1"/>
  <c r="K230" i="2" s="1"/>
  <c r="K253" i="2" s="1"/>
  <c r="K202" i="2"/>
  <c r="K226" i="2" s="1"/>
  <c r="K249" i="2" s="1"/>
  <c r="M180" i="2"/>
  <c r="M204" i="2" s="1"/>
  <c r="M228" i="2" s="1"/>
  <c r="M251" i="2" s="1"/>
  <c r="S199" i="2"/>
  <c r="S223" i="2" s="1"/>
  <c r="S246" i="2" s="1"/>
  <c r="T171" i="2"/>
  <c r="M188" i="2"/>
  <c r="M212" i="2" s="1"/>
  <c r="M236" i="2" s="1"/>
  <c r="M259" i="2" s="1"/>
  <c r="M178" i="2"/>
  <c r="T179" i="2"/>
  <c r="T203" i="2" s="1"/>
  <c r="T227" i="2" s="1"/>
  <c r="T250" i="2" s="1"/>
  <c r="T178" i="2"/>
  <c r="T202" i="2" s="1"/>
  <c r="T226" i="2" s="1"/>
  <c r="T249" i="2" s="1"/>
  <c r="N210" i="2"/>
  <c r="K205" i="2"/>
  <c r="M171" i="2"/>
  <c r="M189" i="2"/>
  <c r="M213" i="2" s="1"/>
  <c r="M237" i="2" s="1"/>
  <c r="M260" i="2" s="1"/>
  <c r="K188" i="2"/>
  <c r="M181" i="2"/>
  <c r="S207" i="2"/>
  <c r="S231" i="2" s="1"/>
  <c r="S254" i="2" s="1"/>
  <c r="T174" i="2"/>
  <c r="T198" i="2" s="1"/>
  <c r="T181" i="2"/>
  <c r="T187" i="2"/>
  <c r="M177" i="2"/>
  <c r="M201" i="2" s="1"/>
  <c r="M225" i="2" s="1"/>
  <c r="M248" i="2" s="1"/>
  <c r="M174" i="2"/>
  <c r="M198" i="2" s="1"/>
  <c r="M222" i="2" s="1"/>
  <c r="M245" i="2" s="1"/>
  <c r="N213" i="2"/>
  <c r="N237" i="2" s="1"/>
  <c r="N260" i="2" s="1"/>
  <c r="O206" i="2"/>
  <c r="O230" i="2" s="1"/>
  <c r="O253" i="2" s="1"/>
  <c r="T189" i="2"/>
  <c r="T213" i="2" s="1"/>
  <c r="T237" i="2" s="1"/>
  <c r="T260" i="2" s="1"/>
  <c r="O196" i="2"/>
  <c r="O220" i="2" s="1"/>
  <c r="O243" i="2" s="1"/>
  <c r="N209" i="2"/>
  <c r="Q207" i="2"/>
  <c r="Q231" i="2" s="1"/>
  <c r="Q254" i="2" s="1"/>
  <c r="M170" i="2"/>
  <c r="M172" i="2"/>
  <c r="M176" i="2"/>
  <c r="T177" i="2"/>
  <c r="S198" i="2"/>
  <c r="S222" i="2" s="1"/>
  <c r="S245" i="2" s="1"/>
  <c r="T207" i="2"/>
  <c r="T231" i="2" s="1"/>
  <c r="T254" i="2" s="1"/>
  <c r="M179" i="2"/>
  <c r="F103" i="2"/>
  <c r="M102" i="4"/>
  <c r="M103" i="4"/>
  <c r="C222" i="5"/>
  <c r="H198" i="5"/>
  <c r="H222" i="5" s="1"/>
  <c r="H271" i="5" s="1"/>
  <c r="Q198" i="5"/>
  <c r="Q222" i="5" s="1"/>
  <c r="Q271" i="5" s="1"/>
  <c r="E198" i="5"/>
  <c r="E222" i="5" s="1"/>
  <c r="U198" i="5"/>
  <c r="U222" i="5" s="1"/>
  <c r="M198" i="5"/>
  <c r="M222" i="5" s="1"/>
  <c r="M281" i="5" s="1"/>
  <c r="Q206" i="5"/>
  <c r="E182" i="4"/>
  <c r="E176" i="4"/>
  <c r="E175" i="4"/>
  <c r="E199" i="4" s="1"/>
  <c r="E223" i="4" s="1"/>
  <c r="E187" i="4"/>
  <c r="E185" i="4"/>
  <c r="E180" i="4"/>
  <c r="E178" i="4"/>
  <c r="E202" i="4" s="1"/>
  <c r="E226" i="4" s="1"/>
  <c r="E170" i="4"/>
  <c r="E169" i="4"/>
  <c r="E179" i="4"/>
  <c r="E172" i="4"/>
  <c r="E196" i="4" s="1"/>
  <c r="E220" i="4" s="1"/>
  <c r="W220" i="4" s="1"/>
  <c r="E173" i="4"/>
  <c r="E174" i="4"/>
  <c r="E189" i="4"/>
  <c r="E188" i="4"/>
  <c r="E212" i="4" s="1"/>
  <c r="E236" i="4" s="1"/>
  <c r="E177" i="4"/>
  <c r="F200" i="2"/>
  <c r="F224" i="2" s="1"/>
  <c r="F247" i="2" s="1"/>
  <c r="Q208" i="5"/>
  <c r="F189" i="7"/>
  <c r="F213" i="7" s="1"/>
  <c r="F237" i="7" s="1"/>
  <c r="F171" i="7"/>
  <c r="G170" i="2"/>
  <c r="G194" i="2" s="1"/>
  <c r="G218" i="2" s="1"/>
  <c r="G241" i="2" s="1"/>
  <c r="G174" i="2"/>
  <c r="G198" i="2" s="1"/>
  <c r="G222" i="2" s="1"/>
  <c r="G245" i="2" s="1"/>
  <c r="G188" i="2"/>
  <c r="G212" i="2" s="1"/>
  <c r="G236" i="2" s="1"/>
  <c r="G259" i="2" s="1"/>
  <c r="Q205" i="5"/>
  <c r="Q193" i="5"/>
  <c r="Q118" i="5"/>
  <c r="Q210" i="5"/>
  <c r="Q194" i="5"/>
  <c r="Q209" i="5"/>
  <c r="Q201" i="5"/>
  <c r="C223" i="5"/>
  <c r="T199" i="5"/>
  <c r="I199" i="5"/>
  <c r="S199" i="5"/>
  <c r="C230" i="4"/>
  <c r="L206" i="4"/>
  <c r="L230" i="4" s="1"/>
  <c r="T206" i="4"/>
  <c r="T230" i="4" s="1"/>
  <c r="Q204" i="2"/>
  <c r="E171" i="3"/>
  <c r="E195" i="3" s="1"/>
  <c r="E219" i="3" s="1"/>
  <c r="E181" i="3"/>
  <c r="L210" i="3"/>
  <c r="L200" i="3"/>
  <c r="L224" i="3" s="1"/>
  <c r="R209" i="3"/>
  <c r="R204" i="3"/>
  <c r="R228" i="3" s="1"/>
  <c r="R210" i="3"/>
  <c r="R200" i="3"/>
  <c r="R224" i="3" s="1"/>
  <c r="L199" i="5"/>
  <c r="T204" i="6"/>
  <c r="T228" i="6" s="1"/>
  <c r="F184" i="7"/>
  <c r="F177" i="7"/>
  <c r="F174" i="7"/>
  <c r="F198" i="7" s="1"/>
  <c r="F222" i="7" s="1"/>
  <c r="F186" i="7"/>
  <c r="F210" i="7" s="1"/>
  <c r="F234" i="7" s="1"/>
  <c r="F175" i="7"/>
  <c r="F199" i="7" s="1"/>
  <c r="F223" i="7" s="1"/>
  <c r="F169" i="7"/>
  <c r="F193" i="7" s="1"/>
  <c r="F217" i="7" s="1"/>
  <c r="F178" i="7"/>
  <c r="F181" i="7"/>
  <c r="F205" i="7" s="1"/>
  <c r="F229" i="7" s="1"/>
  <c r="F284" i="7" s="1"/>
  <c r="F172" i="7"/>
  <c r="F196" i="7" s="1"/>
  <c r="F220" i="7" s="1"/>
  <c r="F182" i="7"/>
  <c r="F179" i="7"/>
  <c r="F187" i="7"/>
  <c r="F211" i="7" s="1"/>
  <c r="F235" i="7" s="1"/>
  <c r="F170" i="7"/>
  <c r="F194" i="7" s="1"/>
  <c r="F218" i="7" s="1"/>
  <c r="F173" i="7"/>
  <c r="F197" i="7" s="1"/>
  <c r="F221" i="7" s="1"/>
  <c r="F185" i="7"/>
  <c r="F209" i="7" s="1"/>
  <c r="F233" i="7" s="1"/>
  <c r="F176" i="7"/>
  <c r="F200" i="7" s="1"/>
  <c r="F224" i="7" s="1"/>
  <c r="V188" i="7"/>
  <c r="V182" i="7"/>
  <c r="V206" i="7" s="1"/>
  <c r="V230" i="7" s="1"/>
  <c r="V186" i="7"/>
  <c r="V170" i="7"/>
  <c r="V194" i="7" s="1"/>
  <c r="V218" i="7" s="1"/>
  <c r="V189" i="7"/>
  <c r="V177" i="7"/>
  <c r="V201" i="7" s="1"/>
  <c r="V225" i="7" s="1"/>
  <c r="V174" i="7"/>
  <c r="V198" i="7" s="1"/>
  <c r="V222" i="7" s="1"/>
  <c r="V185" i="7"/>
  <c r="V209" i="7" s="1"/>
  <c r="V233" i="7" s="1"/>
  <c r="V172" i="7"/>
  <c r="V179" i="7"/>
  <c r="V203" i="7" s="1"/>
  <c r="V227" i="7" s="1"/>
  <c r="V180" i="7"/>
  <c r="V171" i="7"/>
  <c r="Q187" i="7"/>
  <c r="Q183" i="7"/>
  <c r="Q207" i="7" s="1"/>
  <c r="Q189" i="7"/>
  <c r="Q180" i="7"/>
  <c r="Q204" i="7" s="1"/>
  <c r="Q228" i="7" s="1"/>
  <c r="Q173" i="7"/>
  <c r="Q169" i="7"/>
  <c r="Q184" i="7"/>
  <c r="Q208" i="7" s="1"/>
  <c r="Q232" i="7" s="1"/>
  <c r="I209" i="6"/>
  <c r="I118" i="6"/>
  <c r="I213" i="6"/>
  <c r="I237" i="6" s="1"/>
  <c r="I270" i="6" s="1"/>
  <c r="J102" i="6"/>
  <c r="J103" i="6"/>
  <c r="E213" i="5"/>
  <c r="E237" i="5" s="1"/>
  <c r="E209" i="5"/>
  <c r="E233" i="5" s="1"/>
  <c r="E118" i="5"/>
  <c r="E210" i="5"/>
  <c r="E234" i="5" s="1"/>
  <c r="R185" i="4"/>
  <c r="R184" i="4"/>
  <c r="R208" i="4" s="1"/>
  <c r="R232" i="4" s="1"/>
  <c r="R174" i="4"/>
  <c r="R179" i="4"/>
  <c r="R186" i="4"/>
  <c r="R189" i="4"/>
  <c r="R213" i="4" s="1"/>
  <c r="R237" i="4" s="1"/>
  <c r="R180" i="4"/>
  <c r="R178" i="4"/>
  <c r="R187" i="4"/>
  <c r="R172" i="4"/>
  <c r="S198" i="5"/>
  <c r="S222" i="5" s="1"/>
  <c r="E171" i="4"/>
  <c r="S207" i="4"/>
  <c r="S231" i="4" s="1"/>
  <c r="K182" i="4"/>
  <c r="K206" i="4" s="1"/>
  <c r="K230" i="4" s="1"/>
  <c r="K184" i="4"/>
  <c r="K177" i="4"/>
  <c r="K185" i="4"/>
  <c r="K173" i="4"/>
  <c r="K197" i="4" s="1"/>
  <c r="K221" i="4" s="1"/>
  <c r="K252" i="4" s="1"/>
  <c r="K187" i="4"/>
  <c r="K188" i="4"/>
  <c r="K176" i="4"/>
  <c r="K181" i="4"/>
  <c r="K205" i="4" s="1"/>
  <c r="K229" i="4" s="1"/>
  <c r="K174" i="4"/>
  <c r="K198" i="4" s="1"/>
  <c r="K222" i="4" s="1"/>
  <c r="K172" i="4"/>
  <c r="K171" i="4"/>
  <c r="K195" i="4" s="1"/>
  <c r="K219" i="4" s="1"/>
  <c r="C226" i="6"/>
  <c r="S202" i="6"/>
  <c r="S226" i="6" s="1"/>
  <c r="S267" i="6" s="1"/>
  <c r="K202" i="6"/>
  <c r="K226" i="6" s="1"/>
  <c r="K267" i="6" s="1"/>
  <c r="H202" i="6"/>
  <c r="H226" i="6" s="1"/>
  <c r="H267" i="6" s="1"/>
  <c r="I202" i="6"/>
  <c r="I226" i="6" s="1"/>
  <c r="I267" i="6" s="1"/>
  <c r="P206" i="4"/>
  <c r="P230" i="4" s="1"/>
  <c r="E186" i="4"/>
  <c r="U181" i="3"/>
  <c r="U177" i="3"/>
  <c r="U201" i="3" s="1"/>
  <c r="U225" i="3" s="1"/>
  <c r="R172" i="6"/>
  <c r="R180" i="6"/>
  <c r="R183" i="6"/>
  <c r="R207" i="6" s="1"/>
  <c r="R231" i="6" s="1"/>
  <c r="R187" i="6"/>
  <c r="R211" i="6" s="1"/>
  <c r="R235" i="6" s="1"/>
  <c r="R185" i="6"/>
  <c r="R175" i="6"/>
  <c r="R173" i="6"/>
  <c r="R182" i="6"/>
  <c r="R206" i="6" s="1"/>
  <c r="R230" i="6" s="1"/>
  <c r="R181" i="6"/>
  <c r="R205" i="6" s="1"/>
  <c r="R229" i="6" s="1"/>
  <c r="R177" i="6"/>
  <c r="R201" i="6" s="1"/>
  <c r="R225" i="6" s="1"/>
  <c r="R170" i="6"/>
  <c r="R194" i="6" s="1"/>
  <c r="R218" i="6" s="1"/>
  <c r="R186" i="6"/>
  <c r="R210" i="6" s="1"/>
  <c r="R234" i="6" s="1"/>
  <c r="R118" i="6"/>
  <c r="I213" i="2"/>
  <c r="I237" i="2" s="1"/>
  <c r="I260" i="2" s="1"/>
  <c r="I209" i="2"/>
  <c r="I118" i="2"/>
  <c r="I208" i="2"/>
  <c r="N170" i="2"/>
  <c r="N194" i="2" s="1"/>
  <c r="N218" i="2" s="1"/>
  <c r="N241" i="2" s="1"/>
  <c r="I199" i="2"/>
  <c r="I223" i="2" s="1"/>
  <c r="I246" i="2" s="1"/>
  <c r="L198" i="5"/>
  <c r="L222" i="5" s="1"/>
  <c r="V204" i="6"/>
  <c r="V228" i="6" s="1"/>
  <c r="F180" i="7"/>
  <c r="F204" i="7" s="1"/>
  <c r="F228" i="7" s="1"/>
  <c r="V183" i="7"/>
  <c r="V207" i="7" s="1"/>
  <c r="V231" i="7" s="1"/>
  <c r="R188" i="6"/>
  <c r="R212" i="6" s="1"/>
  <c r="R236" i="6" s="1"/>
  <c r="E194" i="5"/>
  <c r="E218" i="5" s="1"/>
  <c r="H199" i="5"/>
  <c r="E183" i="4"/>
  <c r="E207" i="4" s="1"/>
  <c r="E231" i="4" s="1"/>
  <c r="E189" i="6"/>
  <c r="E213" i="6" s="1"/>
  <c r="E237" i="6" s="1"/>
  <c r="E175" i="6"/>
  <c r="E199" i="6" s="1"/>
  <c r="E186" i="6"/>
  <c r="E210" i="6" s="1"/>
  <c r="E234" i="6" s="1"/>
  <c r="E173" i="6"/>
  <c r="E197" i="6" s="1"/>
  <c r="E221" i="6" s="1"/>
  <c r="E181" i="4"/>
  <c r="R102" i="7"/>
  <c r="R103" i="7"/>
  <c r="K169" i="4"/>
  <c r="K193" i="4" s="1"/>
  <c r="K217" i="4" s="1"/>
  <c r="O207" i="6"/>
  <c r="O231" i="6" s="1"/>
  <c r="O201" i="6"/>
  <c r="O225" i="6" s="1"/>
  <c r="O210" i="6"/>
  <c r="O234" i="6" s="1"/>
  <c r="O269" i="6" s="1"/>
  <c r="O198" i="6"/>
  <c r="O203" i="6"/>
  <c r="O227" i="6" s="1"/>
  <c r="O208" i="6"/>
  <c r="O232" i="6" s="1"/>
  <c r="K186" i="4"/>
  <c r="I198" i="2"/>
  <c r="I222" i="2" s="1"/>
  <c r="I245" i="2" s="1"/>
  <c r="T212" i="2"/>
  <c r="T236" i="2" s="1"/>
  <c r="T259" i="2" s="1"/>
  <c r="Q212" i="2"/>
  <c r="Q236" i="2" s="1"/>
  <c r="Q259" i="2" s="1"/>
  <c r="Q198" i="2"/>
  <c r="S195" i="2"/>
  <c r="S219" i="2" s="1"/>
  <c r="S242" i="2" s="1"/>
  <c r="H203" i="2"/>
  <c r="H227" i="2" s="1"/>
  <c r="H250" i="2" s="1"/>
  <c r="I205" i="2"/>
  <c r="I229" i="2" s="1"/>
  <c r="I252" i="2" s="1"/>
  <c r="S193" i="3"/>
  <c r="S217" i="3" s="1"/>
  <c r="S251" i="3" s="1"/>
  <c r="L202" i="3"/>
  <c r="L226" i="3" s="1"/>
  <c r="L213" i="3"/>
  <c r="L237" i="3" s="1"/>
  <c r="S196" i="3"/>
  <c r="S220" i="3" s="1"/>
  <c r="S242" i="3" s="1"/>
  <c r="O194" i="3"/>
  <c r="O218" i="3" s="1"/>
  <c r="T203" i="3"/>
  <c r="T118" i="3"/>
  <c r="T198" i="3"/>
  <c r="T208" i="3"/>
  <c r="N208" i="3"/>
  <c r="F196" i="4"/>
  <c r="F220" i="4" s="1"/>
  <c r="S200" i="4"/>
  <c r="T200" i="4"/>
  <c r="T224" i="4" s="1"/>
  <c r="T198" i="5"/>
  <c r="T222" i="5" s="1"/>
  <c r="E199" i="5"/>
  <c r="Q207" i="5"/>
  <c r="U276" i="5"/>
  <c r="E204" i="5"/>
  <c r="E228" i="5" s="1"/>
  <c r="H204" i="5"/>
  <c r="H228" i="5" s="1"/>
  <c r="U208" i="5"/>
  <c r="U232" i="5" s="1"/>
  <c r="U275" i="5" s="1"/>
  <c r="H208" i="5"/>
  <c r="H232" i="5" s="1"/>
  <c r="H275" i="5" s="1"/>
  <c r="Q197" i="5"/>
  <c r="L212" i="5"/>
  <c r="L236" i="5" s="1"/>
  <c r="L195" i="6"/>
  <c r="T193" i="6"/>
  <c r="T217" i="6" s="1"/>
  <c r="M199" i="6"/>
  <c r="U199" i="6"/>
  <c r="I205" i="6"/>
  <c r="H206" i="6"/>
  <c r="H230" i="6" s="1"/>
  <c r="H278" i="6" s="1" a="1"/>
  <c r="H278" i="6" s="1"/>
  <c r="Q204" i="6"/>
  <c r="P204" i="6"/>
  <c r="Q213" i="7"/>
  <c r="Q237" i="7" s="1"/>
  <c r="G207" i="7"/>
  <c r="K202" i="7"/>
  <c r="K226" i="7" s="1"/>
  <c r="N210" i="7"/>
  <c r="N234" i="7" s="1"/>
  <c r="M203" i="7"/>
  <c r="M227" i="7" s="1"/>
  <c r="G203" i="7"/>
  <c r="L185" i="7"/>
  <c r="T203" i="7"/>
  <c r="T227" i="7" s="1"/>
  <c r="U194" i="7"/>
  <c r="U218" i="7" s="1"/>
  <c r="G204" i="7"/>
  <c r="G228" i="7" s="1"/>
  <c r="G283" i="7" s="1"/>
  <c r="G202" i="7"/>
  <c r="G226" i="7" s="1"/>
  <c r="O195" i="6"/>
  <c r="O219" i="6" s="1"/>
  <c r="V210" i="6"/>
  <c r="V234" i="6" s="1"/>
  <c r="V188" i="6"/>
  <c r="V212" i="6" s="1"/>
  <c r="V236" i="6" s="1"/>
  <c r="K207" i="7"/>
  <c r="K231" i="7" s="1"/>
  <c r="M195" i="6"/>
  <c r="M219" i="6" s="1"/>
  <c r="O197" i="6"/>
  <c r="O221" i="6" s="1"/>
  <c r="O265" i="6" s="1" a="1"/>
  <c r="O265" i="6" s="1"/>
  <c r="I203" i="6"/>
  <c r="I227" i="6" s="1"/>
  <c r="O189" i="4"/>
  <c r="N206" i="4"/>
  <c r="N230" i="4" s="1"/>
  <c r="L205" i="5"/>
  <c r="L229" i="5" s="1"/>
  <c r="R103" i="2"/>
  <c r="Q199" i="2"/>
  <c r="Q223" i="2" s="1"/>
  <c r="Q246" i="2" s="1"/>
  <c r="S172" i="4"/>
  <c r="S196" i="4" s="1"/>
  <c r="S220" i="4" s="1"/>
  <c r="P200" i="4"/>
  <c r="P224" i="4" s="1"/>
  <c r="P253" i="4" s="1"/>
  <c r="S184" i="4"/>
  <c r="S208" i="4" s="1"/>
  <c r="S232" i="4" s="1"/>
  <c r="H206" i="4"/>
  <c r="H230" i="4" s="1"/>
  <c r="L188" i="2"/>
  <c r="E182" i="7"/>
  <c r="E206" i="7" s="1"/>
  <c r="E230" i="7" s="1"/>
  <c r="E185" i="7"/>
  <c r="P170" i="5"/>
  <c r="U178" i="4"/>
  <c r="U202" i="4" s="1"/>
  <c r="U226" i="4" s="1"/>
  <c r="U186" i="4"/>
  <c r="U210" i="4" s="1"/>
  <c r="U234" i="4" s="1"/>
  <c r="S188" i="3"/>
  <c r="S202" i="3"/>
  <c r="L194" i="3"/>
  <c r="L218" i="3" s="1"/>
  <c r="S195" i="3"/>
  <c r="I211" i="4"/>
  <c r="I235" i="4" s="1"/>
  <c r="S199" i="4"/>
  <c r="Q212" i="4"/>
  <c r="S202" i="4"/>
  <c r="S226" i="4" s="1"/>
  <c r="T213" i="4"/>
  <c r="T237" i="4" s="1"/>
  <c r="T257" i="4" s="1"/>
  <c r="I207" i="4"/>
  <c r="I231" i="4" s="1"/>
  <c r="J198" i="5"/>
  <c r="J222" i="5" s="1"/>
  <c r="O199" i="5"/>
  <c r="E203" i="5"/>
  <c r="E227" i="5" s="1"/>
  <c r="E273" i="5" s="1"/>
  <c r="O198" i="5"/>
  <c r="O222" i="5" s="1"/>
  <c r="O271" i="5" s="1"/>
  <c r="U286" i="5"/>
  <c r="H276" i="5"/>
  <c r="O193" i="6"/>
  <c r="O217" i="6" s="1"/>
  <c r="H199" i="6"/>
  <c r="I197" i="6"/>
  <c r="L204" i="6"/>
  <c r="K204" i="6"/>
  <c r="K228" i="6" s="1"/>
  <c r="H202" i="7"/>
  <c r="H226" i="7" s="1"/>
  <c r="S193" i="7"/>
  <c r="S217" i="7" s="1"/>
  <c r="T202" i="7"/>
  <c r="T226" i="7" s="1"/>
  <c r="S205" i="7"/>
  <c r="K203" i="7"/>
  <c r="K227" i="7" s="1"/>
  <c r="Q195" i="5"/>
  <c r="Q219" i="5" s="1"/>
  <c r="E206" i="5"/>
  <c r="E230" i="5" s="1"/>
  <c r="E274" i="5" s="1"/>
  <c r="S213" i="4"/>
  <c r="M202" i="6"/>
  <c r="M226" i="6" s="1"/>
  <c r="L200" i="4"/>
  <c r="L224" i="4" s="1"/>
  <c r="K211" i="2"/>
  <c r="K235" i="2" s="1"/>
  <c r="K258" i="2" s="1"/>
  <c r="H200" i="4"/>
  <c r="N173" i="4"/>
  <c r="N197" i="4" s="1"/>
  <c r="N221" i="4" s="1"/>
  <c r="N188" i="4"/>
  <c r="T169" i="5"/>
  <c r="T193" i="5" s="1"/>
  <c r="T217" i="5" s="1"/>
  <c r="T176" i="5"/>
  <c r="T200" i="5" s="1"/>
  <c r="T224" i="5" s="1"/>
  <c r="T189" i="5"/>
  <c r="T213" i="5" s="1"/>
  <c r="T237" i="5" s="1"/>
  <c r="V198" i="2"/>
  <c r="V222" i="2" s="1"/>
  <c r="V245" i="2" s="1"/>
  <c r="V189" i="2"/>
  <c r="V213" i="2" s="1"/>
  <c r="V237" i="2" s="1"/>
  <c r="V260" i="2" s="1"/>
  <c r="I193" i="2"/>
  <c r="I217" i="2" s="1"/>
  <c r="I240" i="2" s="1"/>
  <c r="I212" i="2"/>
  <c r="I236" i="2" s="1"/>
  <c r="I259" i="2" s="1"/>
  <c r="I196" i="2"/>
  <c r="I220" i="2" s="1"/>
  <c r="I243" i="2" s="1"/>
  <c r="T202" i="3"/>
  <c r="T226" i="3" s="1"/>
  <c r="T193" i="3"/>
  <c r="T217" i="3" s="1"/>
  <c r="T241" i="3" s="1"/>
  <c r="S198" i="3"/>
  <c r="S222" i="3" s="1"/>
  <c r="I213" i="3"/>
  <c r="I237" i="3" s="1"/>
  <c r="T194" i="3"/>
  <c r="T218" i="3" s="1"/>
  <c r="L198" i="3"/>
  <c r="L222" i="3" s="1"/>
  <c r="R210" i="4"/>
  <c r="R234" i="4" s="1"/>
  <c r="S195" i="4"/>
  <c r="S194" i="4"/>
  <c r="Q196" i="4"/>
  <c r="Q220" i="4" s="1"/>
  <c r="T204" i="4"/>
  <c r="T228" i="4" s="1"/>
  <c r="S198" i="4"/>
  <c r="S222" i="4" s="1"/>
  <c r="P213" i="4"/>
  <c r="P237" i="4" s="1"/>
  <c r="P257" i="4" s="1"/>
  <c r="E200" i="5"/>
  <c r="E224" i="5" s="1"/>
  <c r="E272" i="5" s="1"/>
  <c r="U199" i="5"/>
  <c r="T204" i="5"/>
  <c r="T228" i="5" s="1"/>
  <c r="J205" i="5"/>
  <c r="J229" i="5" s="1"/>
  <c r="P199" i="6"/>
  <c r="O200" i="6"/>
  <c r="O224" i="6" s="1"/>
  <c r="I193" i="6"/>
  <c r="H194" i="6"/>
  <c r="H218" i="6" s="1"/>
  <c r="F172" i="6"/>
  <c r="F196" i="6" s="1"/>
  <c r="F220" i="6" s="1"/>
  <c r="L201" i="6"/>
  <c r="I201" i="6"/>
  <c r="I225" i="6" s="1"/>
  <c r="P206" i="6"/>
  <c r="I204" i="6"/>
  <c r="I228" i="6" s="1"/>
  <c r="I278" i="6" s="1" a="1"/>
  <c r="I278" i="6" s="1"/>
  <c r="T201" i="6"/>
  <c r="T225" i="6" s="1"/>
  <c r="L205" i="6"/>
  <c r="K269" i="6"/>
  <c r="L212" i="6"/>
  <c r="J196" i="7"/>
  <c r="J220" i="7" s="1"/>
  <c r="J205" i="7"/>
  <c r="J229" i="7" s="1"/>
  <c r="H211" i="7"/>
  <c r="H235" i="7" s="1"/>
  <c r="H286" i="7" s="1"/>
  <c r="H199" i="7"/>
  <c r="H223" i="7" s="1"/>
  <c r="H207" i="7"/>
  <c r="H231" i="7" s="1"/>
  <c r="S196" i="7"/>
  <c r="S220" i="7" s="1"/>
  <c r="J203" i="7"/>
  <c r="J227" i="7" s="1"/>
  <c r="J206" i="7"/>
  <c r="J230" i="7" s="1"/>
  <c r="J284" i="7" s="1"/>
  <c r="N182" i="7"/>
  <c r="L188" i="7"/>
  <c r="T204" i="7"/>
  <c r="T228" i="7" s="1"/>
  <c r="S180" i="7"/>
  <c r="S204" i="7" s="1"/>
  <c r="S228" i="7" s="1"/>
  <c r="S273" i="7" s="1"/>
  <c r="U213" i="7"/>
  <c r="U237" i="7" s="1"/>
  <c r="P202" i="7"/>
  <c r="O202" i="6"/>
  <c r="O226" i="6" s="1"/>
  <c r="L202" i="6"/>
  <c r="M213" i="6"/>
  <c r="M237" i="6" s="1"/>
  <c r="U202" i="6"/>
  <c r="U226" i="6" s="1"/>
  <c r="U267" i="6" s="1"/>
  <c r="O213" i="6"/>
  <c r="O237" i="6" s="1"/>
  <c r="S211" i="4"/>
  <c r="S235" i="4" s="1"/>
  <c r="T172" i="2"/>
  <c r="T196" i="2" s="1"/>
  <c r="T220" i="2" s="1"/>
  <c r="T243" i="2" s="1"/>
  <c r="T176" i="2"/>
  <c r="U200" i="6"/>
  <c r="U224" i="6" s="1"/>
  <c r="L213" i="5"/>
  <c r="L237" i="5" s="1"/>
  <c r="L286" i="5" s="1"/>
  <c r="T255" i="4"/>
  <c r="N181" i="4"/>
  <c r="P174" i="5"/>
  <c r="I182" i="4"/>
  <c r="I206" i="4" s="1"/>
  <c r="I230" i="4" s="1"/>
  <c r="N103" i="7"/>
  <c r="I181" i="4"/>
  <c r="T187" i="5"/>
  <c r="U175" i="2"/>
  <c r="U199" i="2" s="1"/>
  <c r="U223" i="2" s="1"/>
  <c r="U246" i="2" s="1"/>
  <c r="U179" i="2"/>
  <c r="F172" i="3"/>
  <c r="F196" i="3" s="1"/>
  <c r="F220" i="3" s="1"/>
  <c r="F242" i="3" s="1"/>
  <c r="F170" i="3"/>
  <c r="F194" i="3" s="1"/>
  <c r="F218" i="3" s="1"/>
  <c r="P206" i="5"/>
  <c r="P230" i="5" s="1"/>
  <c r="P118" i="5"/>
  <c r="P205" i="5"/>
  <c r="P229" i="5" s="1"/>
  <c r="N195" i="5"/>
  <c r="N219" i="5" s="1"/>
  <c r="T210" i="2"/>
  <c r="T118" i="2"/>
  <c r="T208" i="2"/>
  <c r="T209" i="2"/>
  <c r="G194" i="3"/>
  <c r="G218" i="3" s="1"/>
  <c r="J200" i="4"/>
  <c r="J224" i="4" s="1"/>
  <c r="J210" i="4"/>
  <c r="J234" i="4" s="1"/>
  <c r="P201" i="5"/>
  <c r="P225" i="5" s="1"/>
  <c r="V118" i="7"/>
  <c r="R209" i="2"/>
  <c r="R210" i="2"/>
  <c r="G208" i="3"/>
  <c r="G200" i="3"/>
  <c r="G224" i="3" s="1"/>
  <c r="J209" i="3"/>
  <c r="J208" i="3"/>
  <c r="J200" i="3"/>
  <c r="J224" i="3" s="1"/>
  <c r="J204" i="3"/>
  <c r="J228" i="3" s="1"/>
  <c r="U173" i="2"/>
  <c r="H210" i="3"/>
  <c r="H204" i="3"/>
  <c r="H228" i="3" s="1"/>
  <c r="H208" i="3"/>
  <c r="H198" i="3"/>
  <c r="H222" i="3" s="1"/>
  <c r="H209" i="3"/>
  <c r="H118" i="3"/>
  <c r="P102" i="5"/>
  <c r="P103" i="5"/>
  <c r="N208" i="5"/>
  <c r="N232" i="5" s="1"/>
  <c r="N212" i="5"/>
  <c r="N236" i="5" s="1"/>
  <c r="P193" i="5"/>
  <c r="P217" i="5" s="1"/>
  <c r="J189" i="2"/>
  <c r="J213" i="2" s="1"/>
  <c r="J237" i="2" s="1"/>
  <c r="J260" i="2" s="1"/>
  <c r="J171" i="2"/>
  <c r="J195" i="2" s="1"/>
  <c r="J219" i="2" s="1"/>
  <c r="J242" i="2" s="1"/>
  <c r="V172" i="3"/>
  <c r="V196" i="3" s="1"/>
  <c r="V220" i="3" s="1"/>
  <c r="V242" i="3" s="1"/>
  <c r="V170" i="3"/>
  <c r="V194" i="3" s="1"/>
  <c r="V218" i="3" s="1"/>
  <c r="V171" i="3"/>
  <c r="V195" i="3" s="1"/>
  <c r="V219" i="3" s="1"/>
  <c r="E198" i="4"/>
  <c r="E222" i="4" s="1"/>
  <c r="E203" i="4"/>
  <c r="E227" i="4" s="1"/>
  <c r="N118" i="5"/>
  <c r="N205" i="5"/>
  <c r="N229" i="5" s="1"/>
  <c r="N209" i="5"/>
  <c r="N233" i="5" s="1"/>
  <c r="N275" i="5" s="1"/>
  <c r="E208" i="2"/>
  <c r="E209" i="2"/>
  <c r="M210" i="2"/>
  <c r="M199" i="2"/>
  <c r="M223" i="2" s="1"/>
  <c r="M246" i="2" s="1"/>
  <c r="U210" i="2"/>
  <c r="U208" i="2"/>
  <c r="G200" i="4"/>
  <c r="G224" i="4" s="1"/>
  <c r="G194" i="4"/>
  <c r="G218" i="4" s="1"/>
  <c r="K277" i="6" a="1"/>
  <c r="K277" i="6" s="1"/>
  <c r="V204" i="7"/>
  <c r="V228" i="7" s="1"/>
  <c r="T200" i="2"/>
  <c r="T224" i="2" s="1"/>
  <c r="T247" i="2" s="1"/>
  <c r="N176" i="6"/>
  <c r="N200" i="6" s="1"/>
  <c r="N224" i="6" s="1"/>
  <c r="N186" i="6"/>
  <c r="N210" i="6" s="1"/>
  <c r="P188" i="2"/>
  <c r="P212" i="2" s="1"/>
  <c r="P236" i="2" s="1"/>
  <c r="P259" i="2" s="1"/>
  <c r="P189" i="2"/>
  <c r="K210" i="4"/>
  <c r="K234" i="4" s="1"/>
  <c r="C235" i="5"/>
  <c r="O211" i="5"/>
  <c r="O235" i="5" s="1"/>
  <c r="O276" i="5" s="1"/>
  <c r="K211" i="4"/>
  <c r="K235" i="4" s="1"/>
  <c r="H103" i="2"/>
  <c r="G189" i="2"/>
  <c r="G213" i="2" s="1"/>
  <c r="G237" i="2" s="1"/>
  <c r="G260" i="2" s="1"/>
  <c r="K203" i="2"/>
  <c r="K227" i="2" s="1"/>
  <c r="K250" i="2" s="1"/>
  <c r="S208" i="2"/>
  <c r="E175" i="2"/>
  <c r="E199" i="2" s="1"/>
  <c r="E223" i="2" s="1"/>
  <c r="E246" i="2" s="1"/>
  <c r="S211" i="2"/>
  <c r="S235" i="2" s="1"/>
  <c r="S258" i="2" s="1"/>
  <c r="F210" i="2"/>
  <c r="S205" i="2"/>
  <c r="J196" i="3"/>
  <c r="J220" i="3" s="1"/>
  <c r="J242" i="3" s="1"/>
  <c r="U103" i="3"/>
  <c r="P196" i="3"/>
  <c r="P220" i="3" s="1"/>
  <c r="P242" i="3" s="1"/>
  <c r="O196" i="3"/>
  <c r="O220" i="3" s="1"/>
  <c r="O242" i="3" s="1"/>
  <c r="J177" i="3"/>
  <c r="J201" i="3" s="1"/>
  <c r="J225" i="3" s="1"/>
  <c r="H205" i="3"/>
  <c r="H229" i="3" s="1"/>
  <c r="J189" i="3"/>
  <c r="J213" i="3" s="1"/>
  <c r="J237" i="3" s="1"/>
  <c r="T195" i="3"/>
  <c r="T219" i="3" s="1"/>
  <c r="E173" i="3"/>
  <c r="S207" i="3"/>
  <c r="S231" i="3" s="1"/>
  <c r="S210" i="3"/>
  <c r="Q187" i="3"/>
  <c r="Q211" i="3" s="1"/>
  <c r="Q235" i="3" s="1"/>
  <c r="Q247" i="3" s="1"/>
  <c r="V169" i="4"/>
  <c r="V193" i="4" s="1"/>
  <c r="V217" i="4" s="1"/>
  <c r="V172" i="4"/>
  <c r="U196" i="4"/>
  <c r="U220" i="4" s="1"/>
  <c r="I198" i="4"/>
  <c r="I222" i="4" s="1"/>
  <c r="I203" i="4"/>
  <c r="I227" i="4" s="1"/>
  <c r="G103" i="4"/>
  <c r="K202" i="4"/>
  <c r="K226" i="4" s="1"/>
  <c r="Q195" i="4"/>
  <c r="Q219" i="4" s="1"/>
  <c r="P247" i="4"/>
  <c r="Q213" i="4"/>
  <c r="N213" i="4"/>
  <c r="N237" i="4" s="1"/>
  <c r="R103" i="5"/>
  <c r="R203" i="5"/>
  <c r="R227" i="5" s="1"/>
  <c r="Q203" i="5"/>
  <c r="E202" i="5"/>
  <c r="E226" i="5" s="1"/>
  <c r="M207" i="5"/>
  <c r="M231" i="5" s="1"/>
  <c r="I211" i="5"/>
  <c r="I235" i="5" s="1"/>
  <c r="R210" i="5"/>
  <c r="R234" i="5" s="1"/>
  <c r="U202" i="5"/>
  <c r="U226" i="5" s="1"/>
  <c r="T211" i="5"/>
  <c r="T235" i="5" s="1"/>
  <c r="O203" i="5"/>
  <c r="O227" i="5" s="1"/>
  <c r="S207" i="5"/>
  <c r="S231" i="5" s="1"/>
  <c r="S284" i="5" s="1"/>
  <c r="N173" i="6"/>
  <c r="N197" i="6" s="1"/>
  <c r="N221" i="6" s="1"/>
  <c r="N265" i="6" s="1" a="1"/>
  <c r="E174" i="6"/>
  <c r="E198" i="6" s="1"/>
  <c r="Q194" i="6"/>
  <c r="L194" i="6"/>
  <c r="F200" i="6"/>
  <c r="F224" i="6" s="1"/>
  <c r="F276" i="6" s="1" a="1"/>
  <c r="F276" i="6" s="1"/>
  <c r="Q201" i="6"/>
  <c r="Q205" i="6"/>
  <c r="E182" i="6"/>
  <c r="V194" i="6"/>
  <c r="V218" i="6" s="1"/>
  <c r="V264" i="6" s="1"/>
  <c r="M103" i="7"/>
  <c r="E213" i="7"/>
  <c r="E237" i="7" s="1"/>
  <c r="Q193" i="7"/>
  <c r="S171" i="7"/>
  <c r="S195" i="7" s="1"/>
  <c r="S219" i="7" s="1"/>
  <c r="L174" i="7"/>
  <c r="L198" i="7" s="1"/>
  <c r="L222" i="7" s="1"/>
  <c r="N176" i="7"/>
  <c r="N200" i="7" s="1"/>
  <c r="N224" i="7" s="1"/>
  <c r="V195" i="7"/>
  <c r="V219" i="7" s="1"/>
  <c r="O208" i="7"/>
  <c r="O232" i="7" s="1"/>
  <c r="V213" i="7"/>
  <c r="V237" i="7" s="1"/>
  <c r="S182" i="7"/>
  <c r="S206" i="7" s="1"/>
  <c r="S230" i="7" s="1"/>
  <c r="S274" i="7" s="1"/>
  <c r="V193" i="7"/>
  <c r="V217" i="7" s="1"/>
  <c r="N181" i="7"/>
  <c r="N205" i="7" s="1"/>
  <c r="V211" i="7"/>
  <c r="V235" i="7" s="1"/>
  <c r="N118" i="7"/>
  <c r="N171" i="7"/>
  <c r="N178" i="7"/>
  <c r="Q211" i="7"/>
  <c r="Q235" i="7" s="1"/>
  <c r="L189" i="7"/>
  <c r="L213" i="7" s="1"/>
  <c r="L237" i="7" s="1"/>
  <c r="L179" i="7"/>
  <c r="L176" i="7"/>
  <c r="T213" i="7"/>
  <c r="T237" i="7" s="1"/>
  <c r="T286" i="7" s="1"/>
  <c r="E194" i="7"/>
  <c r="E218" i="7" s="1"/>
  <c r="E204" i="7"/>
  <c r="E228" i="7" s="1"/>
  <c r="E207" i="7"/>
  <c r="E231" i="7" s="1"/>
  <c r="K198" i="7"/>
  <c r="K222" i="7" s="1"/>
  <c r="K271" i="7" s="1"/>
  <c r="T183" i="7"/>
  <c r="T207" i="7" s="1"/>
  <c r="T231" i="7" s="1"/>
  <c r="T186" i="7"/>
  <c r="T210" i="7" s="1"/>
  <c r="T234" i="7" s="1"/>
  <c r="M178" i="7"/>
  <c r="M174" i="7"/>
  <c r="M198" i="7" s="1"/>
  <c r="M222" i="7" s="1"/>
  <c r="M175" i="7"/>
  <c r="M199" i="7" s="1"/>
  <c r="M223" i="7" s="1"/>
  <c r="M186" i="7"/>
  <c r="M188" i="7"/>
  <c r="M182" i="7"/>
  <c r="M206" i="7" s="1"/>
  <c r="M230" i="7" s="1"/>
  <c r="F188" i="7"/>
  <c r="F212" i="7" s="1"/>
  <c r="F236" i="7" s="1"/>
  <c r="N172" i="6"/>
  <c r="N196" i="6" s="1"/>
  <c r="N220" i="6" s="1"/>
  <c r="R179" i="6"/>
  <c r="R203" i="6" s="1"/>
  <c r="R227" i="6" s="1"/>
  <c r="R189" i="6"/>
  <c r="R213" i="6" s="1"/>
  <c r="R237" i="6" s="1"/>
  <c r="R178" i="6"/>
  <c r="O199" i="6"/>
  <c r="C223" i="6"/>
  <c r="G199" i="6"/>
  <c r="S199" i="6"/>
  <c r="R176" i="6"/>
  <c r="R184" i="6"/>
  <c r="R208" i="6" s="1"/>
  <c r="R232" i="6" s="1"/>
  <c r="M181" i="7"/>
  <c r="M205" i="7" s="1"/>
  <c r="M229" i="7" s="1"/>
  <c r="M185" i="7"/>
  <c r="M209" i="7" s="1"/>
  <c r="M233" i="7" s="1"/>
  <c r="N174" i="6"/>
  <c r="N198" i="6" s="1"/>
  <c r="E205" i="5"/>
  <c r="E229" i="5" s="1"/>
  <c r="O173" i="4"/>
  <c r="O197" i="4" s="1"/>
  <c r="O221" i="4" s="1"/>
  <c r="O181" i="4"/>
  <c r="O186" i="4"/>
  <c r="O182" i="4"/>
  <c r="O183" i="4"/>
  <c r="O207" i="4" s="1"/>
  <c r="O231" i="4" s="1"/>
  <c r="O174" i="4"/>
  <c r="O187" i="4"/>
  <c r="O176" i="4"/>
  <c r="O177" i="4"/>
  <c r="O201" i="4" s="1"/>
  <c r="O225" i="4" s="1"/>
  <c r="O184" i="4"/>
  <c r="C220" i="6"/>
  <c r="K196" i="6"/>
  <c r="K220" i="6" s="1"/>
  <c r="K201" i="4"/>
  <c r="K225" i="4" s="1"/>
  <c r="K243" i="4" s="1"/>
  <c r="I181" i="3"/>
  <c r="I205" i="3" s="1"/>
  <c r="I229" i="3" s="1"/>
  <c r="I173" i="3"/>
  <c r="T173" i="2"/>
  <c r="G177" i="2"/>
  <c r="G201" i="2" s="1"/>
  <c r="G225" i="2" s="1"/>
  <c r="G248" i="2" s="1"/>
  <c r="L180" i="2"/>
  <c r="K200" i="4"/>
  <c r="K224" i="4" s="1"/>
  <c r="H169" i="3"/>
  <c r="H193" i="3" s="1"/>
  <c r="H217" i="3" s="1"/>
  <c r="H173" i="3"/>
  <c r="H197" i="3" s="1"/>
  <c r="H221" i="3" s="1"/>
  <c r="H182" i="3"/>
  <c r="U195" i="6"/>
  <c r="U219" i="6" s="1"/>
  <c r="Q203" i="6"/>
  <c r="K203" i="4"/>
  <c r="K227" i="4" s="1"/>
  <c r="K254" i="4" s="1"/>
  <c r="C227" i="4"/>
  <c r="O212" i="3"/>
  <c r="O236" i="3" s="1"/>
  <c r="K171" i="2"/>
  <c r="K195" i="2" s="1"/>
  <c r="K219" i="2" s="1"/>
  <c r="K242" i="2" s="1"/>
  <c r="K170" i="2"/>
  <c r="K194" i="2" s="1"/>
  <c r="K218" i="2" s="1"/>
  <c r="K241" i="2" s="1"/>
  <c r="Q196" i="5"/>
  <c r="Q220" i="5" s="1"/>
  <c r="I176" i="6"/>
  <c r="I200" i="6" s="1"/>
  <c r="I184" i="6"/>
  <c r="I208" i="6" s="1"/>
  <c r="I188" i="6"/>
  <c r="I212" i="6" s="1"/>
  <c r="I186" i="6"/>
  <c r="I210" i="6" s="1"/>
  <c r="M200" i="6"/>
  <c r="M224" i="6" s="1"/>
  <c r="M266" i="6" s="1"/>
  <c r="Q196" i="6"/>
  <c r="Q212" i="6"/>
  <c r="E193" i="5"/>
  <c r="E217" i="5" s="1"/>
  <c r="Q213" i="5"/>
  <c r="P182" i="2"/>
  <c r="K189" i="2"/>
  <c r="K213" i="2" s="1"/>
  <c r="K237" i="2" s="1"/>
  <c r="K260" i="2" s="1"/>
  <c r="R181" i="4"/>
  <c r="K208" i="4"/>
  <c r="K232" i="4" s="1"/>
  <c r="O188" i="4"/>
  <c r="L175" i="2"/>
  <c r="L199" i="2" s="1"/>
  <c r="L223" i="2" s="1"/>
  <c r="L246" i="2" s="1"/>
  <c r="L179" i="2"/>
  <c r="L203" i="2" s="1"/>
  <c r="L227" i="2" s="1"/>
  <c r="L250" i="2" s="1"/>
  <c r="L175" i="7"/>
  <c r="L183" i="7"/>
  <c r="S176" i="7"/>
  <c r="S200" i="7" s="1"/>
  <c r="S224" i="7" s="1"/>
  <c r="S188" i="7"/>
  <c r="S212" i="7" s="1"/>
  <c r="S236" i="7" s="1"/>
  <c r="S286" i="7" s="1"/>
  <c r="S189" i="7"/>
  <c r="S213" i="7" s="1"/>
  <c r="S237" i="7" s="1"/>
  <c r="S186" i="7"/>
  <c r="S210" i="7" s="1"/>
  <c r="S234" i="7" s="1"/>
  <c r="S118" i="7"/>
  <c r="S179" i="7"/>
  <c r="S203" i="7" s="1"/>
  <c r="S227" i="7" s="1"/>
  <c r="S187" i="7"/>
  <c r="S211" i="7" s="1"/>
  <c r="S235" i="7" s="1"/>
  <c r="S185" i="7"/>
  <c r="S209" i="7" s="1"/>
  <c r="S233" i="7" s="1"/>
  <c r="N184" i="6"/>
  <c r="N208" i="6" s="1"/>
  <c r="N232" i="6" s="1"/>
  <c r="S211" i="5"/>
  <c r="S235" i="5" s="1"/>
  <c r="S276" i="5" s="1"/>
  <c r="S255" i="4"/>
  <c r="S245" i="4"/>
  <c r="T245" i="4"/>
  <c r="T205" i="2"/>
  <c r="P174" i="2"/>
  <c r="P179" i="2"/>
  <c r="P203" i="2" s="1"/>
  <c r="P227" i="2" s="1"/>
  <c r="P250" i="2" s="1"/>
  <c r="P169" i="2"/>
  <c r="P193" i="2" s="1"/>
  <c r="P217" i="2" s="1"/>
  <c r="P240" i="2" s="1"/>
  <c r="G103" i="2"/>
  <c r="E172" i="2"/>
  <c r="E196" i="2" s="1"/>
  <c r="E220" i="2" s="1"/>
  <c r="E243" i="2" s="1"/>
  <c r="L201" i="2"/>
  <c r="L225" i="2" s="1"/>
  <c r="L248" i="2" s="1"/>
  <c r="S202" i="2"/>
  <c r="G182" i="2"/>
  <c r="G206" i="2" s="1"/>
  <c r="G230" i="2" s="1"/>
  <c r="G253" i="2" s="1"/>
  <c r="P187" i="2"/>
  <c r="P211" i="2" s="1"/>
  <c r="P235" i="2" s="1"/>
  <c r="P258" i="2" s="1"/>
  <c r="F189" i="2"/>
  <c r="F213" i="2" s="1"/>
  <c r="F237" i="2" s="1"/>
  <c r="F260" i="2" s="1"/>
  <c r="K199" i="2"/>
  <c r="K223" i="2" s="1"/>
  <c r="K246" i="2" s="1"/>
  <c r="P178" i="2"/>
  <c r="P202" i="2" s="1"/>
  <c r="P226" i="2" s="1"/>
  <c r="P249" i="2" s="1"/>
  <c r="P175" i="2"/>
  <c r="P199" i="2" s="1"/>
  <c r="P223" i="2" s="1"/>
  <c r="P246" i="2" s="1"/>
  <c r="G180" i="2"/>
  <c r="G204" i="2" s="1"/>
  <c r="G228" i="2" s="1"/>
  <c r="G251" i="2" s="1"/>
  <c r="G171" i="2"/>
  <c r="G195" i="2" s="1"/>
  <c r="G219" i="2" s="1"/>
  <c r="G242" i="2" s="1"/>
  <c r="I206" i="2"/>
  <c r="I230" i="2" s="1"/>
  <c r="I253" i="2" s="1"/>
  <c r="G208" i="2"/>
  <c r="N188" i="2"/>
  <c r="N212" i="2" s="1"/>
  <c r="N236" i="2" s="1"/>
  <c r="N259" i="2" s="1"/>
  <c r="Q202" i="2"/>
  <c r="I210" i="2"/>
  <c r="E179" i="2"/>
  <c r="E203" i="2" s="1"/>
  <c r="E227" i="2" s="1"/>
  <c r="E250" i="2" s="1"/>
  <c r="N182" i="2"/>
  <c r="N206" i="2" s="1"/>
  <c r="N230" i="2" s="1"/>
  <c r="N253" i="2" s="1"/>
  <c r="I195" i="2"/>
  <c r="I219" i="2" s="1"/>
  <c r="Q203" i="2"/>
  <c r="I103" i="3"/>
  <c r="G193" i="3"/>
  <c r="G217" i="3" s="1"/>
  <c r="Q195" i="3"/>
  <c r="Q219" i="3" s="1"/>
  <c r="Q241" i="3" s="1"/>
  <c r="T196" i="3"/>
  <c r="S197" i="3"/>
  <c r="S221" i="3" s="1"/>
  <c r="E177" i="3"/>
  <c r="E201" i="3" s="1"/>
  <c r="E225" i="3" s="1"/>
  <c r="P199" i="3"/>
  <c r="P223" i="3" s="1"/>
  <c r="P243" i="3" s="1"/>
  <c r="Q197" i="3"/>
  <c r="S211" i="3"/>
  <c r="S235" i="3" s="1"/>
  <c r="S194" i="3"/>
  <c r="S218" i="3" s="1"/>
  <c r="K205" i="3"/>
  <c r="K207" i="3"/>
  <c r="K231" i="3" s="1"/>
  <c r="H195" i="3"/>
  <c r="H219" i="3" s="1"/>
  <c r="Q204" i="3"/>
  <c r="E193" i="4"/>
  <c r="E217" i="4" s="1"/>
  <c r="U193" i="4"/>
  <c r="U217" i="4" s="1"/>
  <c r="V176" i="4"/>
  <c r="V173" i="4"/>
  <c r="V183" i="4"/>
  <c r="G202" i="4"/>
  <c r="G226" i="4" s="1"/>
  <c r="V178" i="4"/>
  <c r="V202" i="4" s="1"/>
  <c r="V226" i="4" s="1"/>
  <c r="N208" i="4"/>
  <c r="N232" i="4" s="1"/>
  <c r="I208" i="4"/>
  <c r="I232" i="4" s="1"/>
  <c r="I246" i="4" s="1"/>
  <c r="V185" i="4"/>
  <c r="F103" i="5"/>
  <c r="N194" i="5"/>
  <c r="N218" i="5" s="1"/>
  <c r="M203" i="5"/>
  <c r="M227" i="5" s="1"/>
  <c r="M273" i="5" s="1"/>
  <c r="R197" i="5"/>
  <c r="R221" i="5" s="1"/>
  <c r="N201" i="5"/>
  <c r="R200" i="5"/>
  <c r="R224" i="5" s="1"/>
  <c r="I207" i="5"/>
  <c r="I231" i="5" s="1"/>
  <c r="M211" i="5"/>
  <c r="M235" i="5" s="1"/>
  <c r="M276" i="5" s="1"/>
  <c r="P208" i="5"/>
  <c r="P232" i="5" s="1"/>
  <c r="P285" i="5" s="1"/>
  <c r="E212" i="5"/>
  <c r="E236" i="5" s="1"/>
  <c r="E286" i="5" s="1"/>
  <c r="H203" i="5"/>
  <c r="H227" i="5" s="1"/>
  <c r="H207" i="5"/>
  <c r="H231" i="5" s="1"/>
  <c r="H284" i="5" s="1"/>
  <c r="T207" i="5"/>
  <c r="T231" i="5" s="1"/>
  <c r="T274" i="5" s="1"/>
  <c r="O274" i="5"/>
  <c r="N169" i="6"/>
  <c r="N193" i="6" s="1"/>
  <c r="N217" i="6" s="1"/>
  <c r="E170" i="6"/>
  <c r="E194" i="6" s="1"/>
  <c r="E218" i="6" s="1"/>
  <c r="Q118" i="6"/>
  <c r="Q193" i="6"/>
  <c r="P194" i="6"/>
  <c r="Q208" i="6"/>
  <c r="I211" i="6"/>
  <c r="M194" i="6"/>
  <c r="M218" i="6" s="1"/>
  <c r="M264" i="6" s="1"/>
  <c r="U194" i="6"/>
  <c r="U218" i="6" s="1"/>
  <c r="E177" i="6"/>
  <c r="E201" i="6" s="1"/>
  <c r="E225" i="6" s="1"/>
  <c r="E181" i="6"/>
  <c r="E205" i="6" s="1"/>
  <c r="E229" i="6" s="1"/>
  <c r="T206" i="6"/>
  <c r="T230" i="6" s="1"/>
  <c r="N177" i="6"/>
  <c r="N201" i="6" s="1"/>
  <c r="N225" i="6" s="1"/>
  <c r="E180" i="6"/>
  <c r="K280" i="6" a="1"/>
  <c r="K280" i="6" s="1"/>
  <c r="Q209" i="6"/>
  <c r="Q269" i="6" s="1"/>
  <c r="S206" i="6"/>
  <c r="S230" i="6" s="1"/>
  <c r="S268" i="6" s="1"/>
  <c r="P210" i="6"/>
  <c r="P198" i="6"/>
  <c r="I205" i="7"/>
  <c r="I229" i="7" s="1"/>
  <c r="E193" i="7"/>
  <c r="E217" i="7" s="1"/>
  <c r="U193" i="7"/>
  <c r="U217" i="7" s="1"/>
  <c r="V196" i="7"/>
  <c r="V220" i="7" s="1"/>
  <c r="Q197" i="7"/>
  <c r="P198" i="7"/>
  <c r="P222" i="7" s="1"/>
  <c r="S175" i="7"/>
  <c r="S199" i="7" s="1"/>
  <c r="S223" i="7" s="1"/>
  <c r="M201" i="7"/>
  <c r="M225" i="7" s="1"/>
  <c r="O103" i="7"/>
  <c r="U200" i="7"/>
  <c r="U224" i="7" s="1"/>
  <c r="U203" i="7"/>
  <c r="U227" i="7" s="1"/>
  <c r="R198" i="7"/>
  <c r="R222" i="7" s="1"/>
  <c r="J213" i="7"/>
  <c r="J237" i="7" s="1"/>
  <c r="L207" i="7"/>
  <c r="L231" i="7" s="1"/>
  <c r="V210" i="7"/>
  <c r="V234" i="7" s="1"/>
  <c r="S178" i="7"/>
  <c r="S202" i="7" s="1"/>
  <c r="S174" i="7"/>
  <c r="S198" i="7" s="1"/>
  <c r="S222" i="7" s="1"/>
  <c r="N177" i="7"/>
  <c r="N201" i="7" s="1"/>
  <c r="N225" i="7" s="1"/>
  <c r="K208" i="7"/>
  <c r="K232" i="7" s="1"/>
  <c r="K275" i="7" s="1"/>
  <c r="H213" i="7"/>
  <c r="H237" i="7" s="1"/>
  <c r="J198" i="7"/>
  <c r="J222" i="7" s="1"/>
  <c r="J201" i="7"/>
  <c r="J225" i="7" s="1"/>
  <c r="J282" i="7" s="1"/>
  <c r="N170" i="7"/>
  <c r="N194" i="7" s="1"/>
  <c r="N218" i="7" s="1"/>
  <c r="N175" i="7"/>
  <c r="L182" i="7"/>
  <c r="L206" i="7" s="1"/>
  <c r="L230" i="7" s="1"/>
  <c r="L178" i="7"/>
  <c r="L202" i="7" s="1"/>
  <c r="L226" i="7" s="1"/>
  <c r="L173" i="7"/>
  <c r="L197" i="7" s="1"/>
  <c r="L221" i="7" s="1"/>
  <c r="L184" i="7"/>
  <c r="L208" i="7" s="1"/>
  <c r="L232" i="7" s="1"/>
  <c r="P210" i="7"/>
  <c r="P234" i="7" s="1"/>
  <c r="V181" i="7"/>
  <c r="V205" i="7" s="1"/>
  <c r="V229" i="7" s="1"/>
  <c r="V175" i="7"/>
  <c r="V199" i="7" s="1"/>
  <c r="V223" i="7" s="1"/>
  <c r="V184" i="7"/>
  <c r="V208" i="7" s="1"/>
  <c r="V232" i="7" s="1"/>
  <c r="V173" i="7"/>
  <c r="V197" i="7" s="1"/>
  <c r="V221" i="7" s="1"/>
  <c r="V271" i="7" s="1"/>
  <c r="Q174" i="7"/>
  <c r="Q198" i="7" s="1"/>
  <c r="Q171" i="7"/>
  <c r="Q182" i="7"/>
  <c r="Q186" i="7"/>
  <c r="Q210" i="7" s="1"/>
  <c r="Q234" i="7" s="1"/>
  <c r="Q172" i="7"/>
  <c r="Q196" i="7" s="1"/>
  <c r="Q175" i="7"/>
  <c r="Q170" i="7"/>
  <c r="Q194" i="7" s="1"/>
  <c r="Q181" i="7"/>
  <c r="Q205" i="7" s="1"/>
  <c r="Q229" i="7" s="1"/>
  <c r="Q185" i="7"/>
  <c r="Q209" i="7" s="1"/>
  <c r="Q233" i="7" s="1"/>
  <c r="Q188" i="7"/>
  <c r="Q178" i="7"/>
  <c r="Q202" i="7" s="1"/>
  <c r="Q226" i="7" s="1"/>
  <c r="Q176" i="7"/>
  <c r="G174" i="7"/>
  <c r="G198" i="7" s="1"/>
  <c r="G222" i="7" s="1"/>
  <c r="R171" i="6"/>
  <c r="R195" i="6" s="1"/>
  <c r="R219" i="6" s="1"/>
  <c r="E176" i="6"/>
  <c r="E200" i="6" s="1"/>
  <c r="E224" i="6" s="1"/>
  <c r="E266" i="6" s="1"/>
  <c r="N188" i="7"/>
  <c r="N212" i="7" s="1"/>
  <c r="N236" i="7" s="1"/>
  <c r="V171" i="6"/>
  <c r="V195" i="6" s="1"/>
  <c r="V219" i="6" s="1"/>
  <c r="V274" i="6" s="1" a="1"/>
  <c r="V179" i="6"/>
  <c r="V203" i="6" s="1"/>
  <c r="V227" i="6" s="1"/>
  <c r="V187" i="6"/>
  <c r="V189" i="6"/>
  <c r="V213" i="6" s="1"/>
  <c r="V237" i="6" s="1"/>
  <c r="V174" i="6"/>
  <c r="V198" i="6" s="1"/>
  <c r="V222" i="6" s="1"/>
  <c r="W222" i="6" s="1"/>
  <c r="V185" i="6"/>
  <c r="V209" i="6" s="1"/>
  <c r="V233" i="6" s="1"/>
  <c r="V175" i="6"/>
  <c r="V199" i="6" s="1"/>
  <c r="V223" i="6" s="1"/>
  <c r="I199" i="6"/>
  <c r="V176" i="6"/>
  <c r="V200" i="6" s="1"/>
  <c r="V224" i="6" s="1"/>
  <c r="V266" i="6" s="1"/>
  <c r="V184" i="6"/>
  <c r="V208" i="6" s="1"/>
  <c r="V232" i="6" s="1"/>
  <c r="I193" i="5"/>
  <c r="I217" i="5" s="1"/>
  <c r="I213" i="5"/>
  <c r="I237" i="5" s="1"/>
  <c r="T182" i="7"/>
  <c r="T206" i="7" s="1"/>
  <c r="T230" i="7" s="1"/>
  <c r="T274" i="7" s="1"/>
  <c r="S183" i="7"/>
  <c r="S207" i="7" s="1"/>
  <c r="S231" i="7" s="1"/>
  <c r="V177" i="6"/>
  <c r="V201" i="6" s="1"/>
  <c r="R174" i="6"/>
  <c r="N178" i="6"/>
  <c r="N202" i="6" s="1"/>
  <c r="N226" i="6" s="1"/>
  <c r="C233" i="6"/>
  <c r="S209" i="6"/>
  <c r="Q211" i="6"/>
  <c r="N175" i="4"/>
  <c r="N199" i="4" s="1"/>
  <c r="N223" i="4" s="1"/>
  <c r="N171" i="4"/>
  <c r="S181" i="4"/>
  <c r="S205" i="4" s="1"/>
  <c r="S186" i="4"/>
  <c r="S210" i="4" s="1"/>
  <c r="S234" i="4" s="1"/>
  <c r="S182" i="4"/>
  <c r="S206" i="4" s="1"/>
  <c r="S230" i="4" s="1"/>
  <c r="S177" i="4"/>
  <c r="S201" i="4" s="1"/>
  <c r="S179" i="4"/>
  <c r="S203" i="4" s="1"/>
  <c r="S227" i="4" s="1"/>
  <c r="Q200" i="5"/>
  <c r="K118" i="4"/>
  <c r="S173" i="4"/>
  <c r="S197" i="4" s="1"/>
  <c r="S221" i="4" s="1"/>
  <c r="S242" i="4" s="1"/>
  <c r="G169" i="2"/>
  <c r="L172" i="2"/>
  <c r="G173" i="2"/>
  <c r="G197" i="2" s="1"/>
  <c r="G221" i="2" s="1"/>
  <c r="G244" i="2" s="1"/>
  <c r="L176" i="2"/>
  <c r="P180" i="2"/>
  <c r="M199" i="5"/>
  <c r="R177" i="4"/>
  <c r="K212" i="4"/>
  <c r="K236" i="4" s="1"/>
  <c r="O203" i="3"/>
  <c r="O227" i="3" s="1"/>
  <c r="O244" i="3" s="1"/>
  <c r="I200" i="5"/>
  <c r="I224" i="5" s="1"/>
  <c r="I282" i="5" s="1"/>
  <c r="S188" i="4"/>
  <c r="S212" i="4" s="1"/>
  <c r="M203" i="6"/>
  <c r="M227" i="6" s="1"/>
  <c r="Q195" i="6"/>
  <c r="U207" i="6"/>
  <c r="U231" i="6" s="1"/>
  <c r="U279" i="6" s="1" a="1"/>
  <c r="U279" i="6" s="1"/>
  <c r="U196" i="6"/>
  <c r="U220" i="6" s="1"/>
  <c r="U265" i="6" s="1" a="1"/>
  <c r="U265" i="6" s="1"/>
  <c r="I209" i="5"/>
  <c r="I233" i="5" s="1"/>
  <c r="I275" i="5" s="1"/>
  <c r="I205" i="5"/>
  <c r="I229" i="5" s="1"/>
  <c r="O179" i="4"/>
  <c r="C231" i="4"/>
  <c r="K207" i="4"/>
  <c r="K231" i="4" s="1"/>
  <c r="T182" i="2"/>
  <c r="T206" i="2" s="1"/>
  <c r="T230" i="2" s="1"/>
  <c r="T253" i="2" s="1"/>
  <c r="V177" i="4"/>
  <c r="V201" i="4" s="1"/>
  <c r="O213" i="3"/>
  <c r="O237" i="3" s="1"/>
  <c r="O257" i="3" s="1"/>
  <c r="T175" i="2"/>
  <c r="T199" i="2" s="1"/>
  <c r="T223" i="2" s="1"/>
  <c r="T246" i="2" s="1"/>
  <c r="P183" i="2"/>
  <c r="I182" i="3"/>
  <c r="N175" i="6"/>
  <c r="N199" i="6" s="1"/>
  <c r="N179" i="6"/>
  <c r="N183" i="6"/>
  <c r="N171" i="6"/>
  <c r="N181" i="6"/>
  <c r="N205" i="6" s="1"/>
  <c r="N189" i="6"/>
  <c r="N213" i="6" s="1"/>
  <c r="N237" i="6" s="1"/>
  <c r="G211" i="6"/>
  <c r="O211" i="6"/>
  <c r="O235" i="6" s="1"/>
  <c r="O270" i="6" s="1"/>
  <c r="C235" i="6"/>
  <c r="S211" i="6"/>
  <c r="S235" i="6" s="1"/>
  <c r="S270" i="6" s="1"/>
  <c r="V174" i="4"/>
  <c r="V175" i="4"/>
  <c r="V171" i="4"/>
  <c r="V195" i="4" s="1"/>
  <c r="V219" i="4" s="1"/>
  <c r="E184" i="6"/>
  <c r="E208" i="6" s="1"/>
  <c r="E232" i="6" s="1"/>
  <c r="E188" i="6"/>
  <c r="E212" i="6" s="1"/>
  <c r="E236" i="6" s="1"/>
  <c r="E178" i="6"/>
  <c r="E202" i="6" s="1"/>
  <c r="E226" i="6" s="1"/>
  <c r="E183" i="6"/>
  <c r="E207" i="6" s="1"/>
  <c r="E231" i="6" s="1"/>
  <c r="E187" i="6"/>
  <c r="E211" i="6" s="1"/>
  <c r="E235" i="6" s="1"/>
  <c r="E172" i="6"/>
  <c r="E196" i="6" s="1"/>
  <c r="E220" i="6" s="1"/>
  <c r="E171" i="6"/>
  <c r="E195" i="6" s="1"/>
  <c r="E219" i="6" s="1"/>
  <c r="T194" i="2"/>
  <c r="T218" i="2" s="1"/>
  <c r="T241" i="2" s="1"/>
  <c r="T195" i="2"/>
  <c r="T219" i="2" s="1"/>
  <c r="T242" i="2" s="1"/>
  <c r="G172" i="2"/>
  <c r="G196" i="2" s="1"/>
  <c r="G220" i="2" s="1"/>
  <c r="G243" i="2" s="1"/>
  <c r="P173" i="2"/>
  <c r="G178" i="2"/>
  <c r="G202" i="2" s="1"/>
  <c r="G226" i="2" s="1"/>
  <c r="G249" i="2" s="1"/>
  <c r="T211" i="2"/>
  <c r="T235" i="2" s="1"/>
  <c r="T258" i="2" s="1"/>
  <c r="E173" i="2"/>
  <c r="E197" i="2" s="1"/>
  <c r="E221" i="2" s="1"/>
  <c r="E244" i="2" s="1"/>
  <c r="P171" i="2"/>
  <c r="P195" i="2" s="1"/>
  <c r="P219" i="2" s="1"/>
  <c r="P242" i="2" s="1"/>
  <c r="G175" i="2"/>
  <c r="G199" i="2" s="1"/>
  <c r="G223" i="2" s="1"/>
  <c r="G246" i="2" s="1"/>
  <c r="M193" i="2"/>
  <c r="M217" i="2" s="1"/>
  <c r="M240" i="2" s="1"/>
  <c r="G176" i="2"/>
  <c r="G200" i="2" s="1"/>
  <c r="G224" i="2" s="1"/>
  <c r="G247" i="2" s="1"/>
  <c r="G179" i="2"/>
  <c r="G203" i="2" s="1"/>
  <c r="G227" i="2" s="1"/>
  <c r="G250" i="2" s="1"/>
  <c r="G118" i="2"/>
  <c r="Q205" i="2"/>
  <c r="Q229" i="2" s="1"/>
  <c r="Q252" i="2" s="1"/>
  <c r="Q194" i="2"/>
  <c r="Q218" i="2" s="1"/>
  <c r="Q241" i="2" s="1"/>
  <c r="V208" i="2"/>
  <c r="P177" i="2"/>
  <c r="G181" i="2"/>
  <c r="G205" i="2" s="1"/>
  <c r="G229" i="2" s="1"/>
  <c r="G252" i="2" s="1"/>
  <c r="Q213" i="2"/>
  <c r="N174" i="2"/>
  <c r="N198" i="2" s="1"/>
  <c r="N222" i="2" s="1"/>
  <c r="N245" i="2" s="1"/>
  <c r="M205" i="2"/>
  <c r="M229" i="2" s="1"/>
  <c r="M252" i="2" s="1"/>
  <c r="H196" i="3"/>
  <c r="H220" i="3" s="1"/>
  <c r="H242" i="3" s="1"/>
  <c r="I199" i="3"/>
  <c r="I223" i="3" s="1"/>
  <c r="H202" i="3"/>
  <c r="U205" i="3"/>
  <c r="Q200" i="3"/>
  <c r="Q224" i="3" s="1"/>
  <c r="H213" i="3"/>
  <c r="H237" i="3" s="1"/>
  <c r="S203" i="3"/>
  <c r="J171" i="3"/>
  <c r="J195" i="3" s="1"/>
  <c r="J219" i="3" s="1"/>
  <c r="Q178" i="3"/>
  <c r="Q202" i="3" s="1"/>
  <c r="P205" i="3"/>
  <c r="P229" i="3" s="1"/>
  <c r="E169" i="3"/>
  <c r="E193" i="3" s="1"/>
  <c r="E217" i="3" s="1"/>
  <c r="O195" i="3"/>
  <c r="O219" i="3" s="1"/>
  <c r="S199" i="3"/>
  <c r="S223" i="3" s="1"/>
  <c r="P195" i="3"/>
  <c r="P219" i="3" s="1"/>
  <c r="U209" i="3"/>
  <c r="H194" i="3"/>
  <c r="H218" i="3" s="1"/>
  <c r="K213" i="3"/>
  <c r="K237" i="3" s="1"/>
  <c r="I103" i="4"/>
  <c r="V170" i="4"/>
  <c r="V194" i="4" s="1"/>
  <c r="V218" i="4" s="1"/>
  <c r="V241" i="4" s="1"/>
  <c r="E201" i="4"/>
  <c r="E225" i="4" s="1"/>
  <c r="U201" i="4"/>
  <c r="U225" i="4" s="1"/>
  <c r="K196" i="4"/>
  <c r="K220" i="4" s="1"/>
  <c r="V182" i="4"/>
  <c r="V206" i="4" s="1"/>
  <c r="V230" i="4" s="1"/>
  <c r="G198" i="4"/>
  <c r="G222" i="4" s="1"/>
  <c r="G204" i="4"/>
  <c r="G228" i="4" s="1"/>
  <c r="V180" i="4"/>
  <c r="V204" i="4" s="1"/>
  <c r="V228" i="4" s="1"/>
  <c r="Q204" i="4"/>
  <c r="I194" i="4"/>
  <c r="I218" i="4" s="1"/>
  <c r="O213" i="4"/>
  <c r="O237" i="4" s="1"/>
  <c r="I203" i="5"/>
  <c r="I227" i="5" s="1"/>
  <c r="J210" i="5"/>
  <c r="J234" i="5" s="1"/>
  <c r="G103" i="5"/>
  <c r="O103" i="5"/>
  <c r="R193" i="5"/>
  <c r="R217" i="5" s="1"/>
  <c r="U207" i="5"/>
  <c r="U231" i="5" s="1"/>
  <c r="U274" i="5" s="1"/>
  <c r="E207" i="5"/>
  <c r="E231" i="5" s="1"/>
  <c r="E284" i="5" s="1"/>
  <c r="Q211" i="5"/>
  <c r="L203" i="5"/>
  <c r="L227" i="5" s="1"/>
  <c r="M212" i="5"/>
  <c r="M236" i="5" s="1"/>
  <c r="M286" i="5" s="1"/>
  <c r="T202" i="5"/>
  <c r="T226" i="5" s="1"/>
  <c r="T283" i="5" s="1"/>
  <c r="Q202" i="5"/>
  <c r="M103" i="6"/>
  <c r="I194" i="6"/>
  <c r="F208" i="6"/>
  <c r="F232" i="6" s="1"/>
  <c r="E118" i="6"/>
  <c r="E169" i="6"/>
  <c r="E193" i="6" s="1"/>
  <c r="E217" i="6" s="1"/>
  <c r="E264" i="6" s="1"/>
  <c r="Q207" i="6"/>
  <c r="M211" i="6"/>
  <c r="M235" i="6" s="1"/>
  <c r="N187" i="6"/>
  <c r="N211" i="6" s="1"/>
  <c r="N235" i="6" s="1"/>
  <c r="Q197" i="6"/>
  <c r="N180" i="6"/>
  <c r="N204" i="6" s="1"/>
  <c r="N228" i="6" s="1"/>
  <c r="N278" i="6" s="1" a="1"/>
  <c r="S277" i="6" a="1"/>
  <c r="S277" i="6" s="1"/>
  <c r="M269" i="6"/>
  <c r="H277" i="6" a="1"/>
  <c r="H277" i="6" s="1"/>
  <c r="I206" i="6"/>
  <c r="M206" i="6"/>
  <c r="M230" i="6" s="1"/>
  <c r="K206" i="6"/>
  <c r="K230" i="6" s="1"/>
  <c r="K278" i="6" s="1" a="1"/>
  <c r="K278" i="6" s="1"/>
  <c r="L210" i="6"/>
  <c r="T208" i="6"/>
  <c r="T232" i="6" s="1"/>
  <c r="N170" i="6"/>
  <c r="O279" i="6" a="1"/>
  <c r="M210" i="7"/>
  <c r="M234" i="7" s="1"/>
  <c r="T198" i="7"/>
  <c r="T222" i="7" s="1"/>
  <c r="T271" i="7" s="1"/>
  <c r="V200" i="7"/>
  <c r="V224" i="7" s="1"/>
  <c r="Q201" i="7"/>
  <c r="Q225" i="7" s="1"/>
  <c r="S177" i="7"/>
  <c r="S201" i="7" s="1"/>
  <c r="S225" i="7" s="1"/>
  <c r="N189" i="7"/>
  <c r="N213" i="7" s="1"/>
  <c r="N237" i="7" s="1"/>
  <c r="N180" i="7"/>
  <c r="J208" i="7"/>
  <c r="J232" i="7" s="1"/>
  <c r="Q203" i="7"/>
  <c r="S170" i="7"/>
  <c r="S194" i="7" s="1"/>
  <c r="S218" i="7" s="1"/>
  <c r="S270" i="7" s="1"/>
  <c r="S173" i="7"/>
  <c r="S197" i="7" s="1"/>
  <c r="S221" i="7" s="1"/>
  <c r="S184" i="7"/>
  <c r="S208" i="7" s="1"/>
  <c r="S232" i="7" s="1"/>
  <c r="S285" i="7" s="1"/>
  <c r="N187" i="7"/>
  <c r="N183" i="7"/>
  <c r="N169" i="7"/>
  <c r="N193" i="7" s="1"/>
  <c r="N217" i="7" s="1"/>
  <c r="N174" i="7"/>
  <c r="N198" i="7" s="1"/>
  <c r="N222" i="7" s="1"/>
  <c r="R206" i="7"/>
  <c r="R230" i="7" s="1"/>
  <c r="R193" i="7"/>
  <c r="R217" i="7" s="1"/>
  <c r="H205" i="7"/>
  <c r="H229" i="7" s="1"/>
  <c r="H284" i="7" s="1"/>
  <c r="H197" i="7"/>
  <c r="H221" i="7" s="1"/>
  <c r="L172" i="7"/>
  <c r="L196" i="7" s="1"/>
  <c r="L220" i="7" s="1"/>
  <c r="L177" i="7"/>
  <c r="L201" i="7" s="1"/>
  <c r="L225" i="7" s="1"/>
  <c r="L171" i="7"/>
  <c r="L195" i="7" s="1"/>
  <c r="L219" i="7" s="1"/>
  <c r="L180" i="7"/>
  <c r="U195" i="7"/>
  <c r="U219" i="7" s="1"/>
  <c r="R180" i="7"/>
  <c r="R204" i="7" s="1"/>
  <c r="R228" i="7" s="1"/>
  <c r="J185" i="7"/>
  <c r="J209" i="7" s="1"/>
  <c r="J233" i="7" s="1"/>
  <c r="J188" i="7"/>
  <c r="J212" i="7" s="1"/>
  <c r="J236" i="7" s="1"/>
  <c r="J286" i="7" s="1"/>
  <c r="J171" i="7"/>
  <c r="J195" i="7" s="1"/>
  <c r="J219" i="7" s="1"/>
  <c r="H176" i="7"/>
  <c r="H179" i="7"/>
  <c r="H203" i="7" s="1"/>
  <c r="H227" i="7" s="1"/>
  <c r="G177" i="7"/>
  <c r="G201" i="7" s="1"/>
  <c r="G185" i="7"/>
  <c r="G209" i="7" s="1"/>
  <c r="G233" i="7" s="1"/>
  <c r="G275" i="7" s="1"/>
  <c r="G176" i="7"/>
  <c r="G200" i="7" s="1"/>
  <c r="G224" i="7" s="1"/>
  <c r="G282" i="7" s="1"/>
  <c r="G189" i="7"/>
  <c r="G213" i="7" s="1"/>
  <c r="G173" i="7"/>
  <c r="G197" i="7" s="1"/>
  <c r="G221" i="7" s="1"/>
  <c r="G188" i="7"/>
  <c r="G212" i="7" s="1"/>
  <c r="G172" i="7"/>
  <c r="G196" i="7" s="1"/>
  <c r="G220" i="7" s="1"/>
  <c r="G187" i="7"/>
  <c r="G211" i="7" s="1"/>
  <c r="G235" i="7" s="1"/>
  <c r="G276" i="7" s="1"/>
  <c r="M176" i="7"/>
  <c r="M200" i="7" s="1"/>
  <c r="M224" i="7" s="1"/>
  <c r="I196" i="6"/>
  <c r="I220" i="6" s="1"/>
  <c r="Q200" i="6"/>
  <c r="R188" i="7"/>
  <c r="M189" i="7"/>
  <c r="M213" i="7" s="1"/>
  <c r="M237" i="7" s="1"/>
  <c r="G186" i="7"/>
  <c r="G210" i="7" s="1"/>
  <c r="K199" i="6"/>
  <c r="E179" i="6"/>
  <c r="E203" i="6" s="1"/>
  <c r="E227" i="6" s="1"/>
  <c r="E267" i="6" s="1"/>
  <c r="E185" i="6"/>
  <c r="E209" i="6" s="1"/>
  <c r="N188" i="6"/>
  <c r="L186" i="7"/>
  <c r="L210" i="7" s="1"/>
  <c r="L234" i="7" s="1"/>
  <c r="N185" i="6"/>
  <c r="N209" i="6" s="1"/>
  <c r="I118" i="5"/>
  <c r="K213" i="7"/>
  <c r="K237" i="7" s="1"/>
  <c r="K276" i="7" s="1"/>
  <c r="I195" i="6"/>
  <c r="I219" i="6" s="1"/>
  <c r="I274" i="6" s="1" a="1"/>
  <c r="I274" i="6" s="1"/>
  <c r="Q199" i="6"/>
  <c r="V178" i="6"/>
  <c r="U211" i="6"/>
  <c r="U235" i="6" s="1"/>
  <c r="U270" i="6" s="1"/>
  <c r="C237" i="6"/>
  <c r="E196" i="5"/>
  <c r="E220" i="5" s="1"/>
  <c r="E195" i="5"/>
  <c r="E219" i="5" s="1"/>
  <c r="R171" i="4"/>
  <c r="R170" i="4"/>
  <c r="R175" i="4"/>
  <c r="R188" i="4"/>
  <c r="K194" i="4"/>
  <c r="K218" i="4" s="1"/>
  <c r="O201" i="3"/>
  <c r="O225" i="3" s="1"/>
  <c r="N170" i="4"/>
  <c r="N174" i="4"/>
  <c r="F102" i="3"/>
  <c r="F103" i="3"/>
  <c r="L174" i="2"/>
  <c r="L170" i="2"/>
  <c r="P172" i="2"/>
  <c r="P196" i="2" s="1"/>
  <c r="P220" i="2" s="1"/>
  <c r="P243" i="2" s="1"/>
  <c r="P176" i="2"/>
  <c r="P200" i="2" s="1"/>
  <c r="P224" i="2" s="1"/>
  <c r="P247" i="2" s="1"/>
  <c r="T180" i="2"/>
  <c r="G187" i="2"/>
  <c r="I207" i="6"/>
  <c r="H270" i="5"/>
  <c r="H280" i="5"/>
  <c r="T196" i="4"/>
  <c r="T220" i="4" s="1"/>
  <c r="I172" i="3"/>
  <c r="H179" i="3"/>
  <c r="H203" i="3" s="1"/>
  <c r="H227" i="3" s="1"/>
  <c r="H244" i="3" s="1"/>
  <c r="N169" i="4"/>
  <c r="M196" i="6"/>
  <c r="M220" i="6" s="1"/>
  <c r="S212" i="6"/>
  <c r="S236" i="6" s="1"/>
  <c r="E211" i="5"/>
  <c r="E235" i="5" s="1"/>
  <c r="E276" i="5" s="1"/>
  <c r="N183" i="4"/>
  <c r="N187" i="4"/>
  <c r="N211" i="4" s="1"/>
  <c r="N235" i="4" s="1"/>
  <c r="H188" i="3"/>
  <c r="H212" i="3" s="1"/>
  <c r="N103" i="2"/>
  <c r="H196" i="4"/>
  <c r="H220" i="4" s="1"/>
  <c r="K183" i="2"/>
  <c r="K207" i="2" s="1"/>
  <c r="K231" i="2" s="1"/>
  <c r="K254" i="2" s="1"/>
  <c r="R169" i="4"/>
  <c r="O180" i="4"/>
  <c r="O204" i="4" s="1"/>
  <c r="O228" i="4" s="1"/>
  <c r="L207" i="4"/>
  <c r="L231" i="4" s="1"/>
  <c r="L245" i="4" s="1"/>
  <c r="L171" i="2"/>
  <c r="O202" i="3"/>
  <c r="O226" i="3" s="1"/>
  <c r="F271" i="7"/>
  <c r="I200" i="7"/>
  <c r="I224" i="7" s="1"/>
  <c r="G280" i="7"/>
  <c r="G270" i="7"/>
  <c r="R282" i="7"/>
  <c r="R272" i="7"/>
  <c r="N203" i="7"/>
  <c r="N227" i="7" s="1"/>
  <c r="N208" i="7"/>
  <c r="N232" i="7" s="1"/>
  <c r="O195" i="7"/>
  <c r="O219" i="7" s="1"/>
  <c r="O199" i="7"/>
  <c r="O223" i="7" s="1"/>
  <c r="O203" i="7"/>
  <c r="O227" i="7" s="1"/>
  <c r="O201" i="7"/>
  <c r="O225" i="7" s="1"/>
  <c r="O205" i="7"/>
  <c r="O229" i="7" s="1"/>
  <c r="O211" i="7"/>
  <c r="O235" i="7" s="1"/>
  <c r="O194" i="7"/>
  <c r="O218" i="7" s="1"/>
  <c r="O202" i="7"/>
  <c r="O226" i="7" s="1"/>
  <c r="O212" i="7"/>
  <c r="O236" i="7" s="1"/>
  <c r="O198" i="7"/>
  <c r="O222" i="7" s="1"/>
  <c r="O209" i="7"/>
  <c r="O233" i="7" s="1"/>
  <c r="O213" i="7"/>
  <c r="O237" i="7" s="1"/>
  <c r="O206" i="7"/>
  <c r="O230" i="7" s="1"/>
  <c r="O210" i="7"/>
  <c r="O234" i="7" s="1"/>
  <c r="G102" i="7"/>
  <c r="G103" i="7"/>
  <c r="T103" i="7"/>
  <c r="T102" i="7"/>
  <c r="I193" i="7"/>
  <c r="I217" i="7" s="1"/>
  <c r="E197" i="7"/>
  <c r="E221" i="7" s="1"/>
  <c r="U197" i="7"/>
  <c r="U221" i="7" s="1"/>
  <c r="U199" i="7"/>
  <c r="U223" i="7" s="1"/>
  <c r="U118" i="7"/>
  <c r="P103" i="7"/>
  <c r="M208" i="7"/>
  <c r="M232" i="7" s="1"/>
  <c r="M196" i="7"/>
  <c r="M220" i="7" s="1"/>
  <c r="S271" i="7"/>
  <c r="S281" i="7"/>
  <c r="F203" i="7"/>
  <c r="F227" i="7" s="1"/>
  <c r="F206" i="7"/>
  <c r="F230" i="7" s="1"/>
  <c r="F274" i="7" s="1"/>
  <c r="N195" i="7"/>
  <c r="N202" i="7"/>
  <c r="R118" i="7"/>
  <c r="R202" i="7"/>
  <c r="R226" i="7" s="1"/>
  <c r="H193" i="7"/>
  <c r="H217" i="7" s="1"/>
  <c r="H196" i="7"/>
  <c r="H220" i="7" s="1"/>
  <c r="E196" i="7"/>
  <c r="E220" i="7" s="1"/>
  <c r="M211" i="7"/>
  <c r="M235" i="7" s="1"/>
  <c r="L204" i="7"/>
  <c r="L228" i="7" s="1"/>
  <c r="T281" i="7"/>
  <c r="E212" i="7"/>
  <c r="E236" i="7" s="1"/>
  <c r="E210" i="7"/>
  <c r="E234" i="7" s="1"/>
  <c r="E200" i="7"/>
  <c r="E224" i="7" s="1"/>
  <c r="E203" i="7"/>
  <c r="E227" i="7" s="1"/>
  <c r="P212" i="7"/>
  <c r="P236" i="7" s="1"/>
  <c r="P195" i="7"/>
  <c r="P205" i="7"/>
  <c r="P229" i="7" s="1"/>
  <c r="P208" i="7"/>
  <c r="P232" i="7" s="1"/>
  <c r="H200" i="7"/>
  <c r="H224" i="7" s="1"/>
  <c r="H272" i="7" s="1"/>
  <c r="I194" i="7"/>
  <c r="I218" i="7" s="1"/>
  <c r="M202" i="7"/>
  <c r="M226" i="7" s="1"/>
  <c r="K286" i="7"/>
  <c r="I206" i="7"/>
  <c r="I230" i="7" s="1"/>
  <c r="H210" i="7"/>
  <c r="H234" i="7" s="1"/>
  <c r="P196" i="7"/>
  <c r="P220" i="7" s="1"/>
  <c r="F208" i="7"/>
  <c r="F232" i="7" s="1"/>
  <c r="R212" i="7"/>
  <c r="R236" i="7" s="1"/>
  <c r="R286" i="7" s="1"/>
  <c r="E209" i="7"/>
  <c r="E233" i="7" s="1"/>
  <c r="S102" i="7"/>
  <c r="S103" i="7"/>
  <c r="T270" i="7"/>
  <c r="T280" i="7"/>
  <c r="N206" i="7"/>
  <c r="N230" i="7" s="1"/>
  <c r="I198" i="7"/>
  <c r="I222" i="7" s="1"/>
  <c r="I204" i="7"/>
  <c r="I228" i="7" s="1"/>
  <c r="G286" i="7"/>
  <c r="M212" i="7"/>
  <c r="M236" i="7" s="1"/>
  <c r="K102" i="7"/>
  <c r="K103" i="7"/>
  <c r="H102" i="7"/>
  <c r="H103" i="7"/>
  <c r="O196" i="7"/>
  <c r="O220" i="7" s="1"/>
  <c r="Q195" i="7"/>
  <c r="Q199" i="7"/>
  <c r="Q223" i="7" s="1"/>
  <c r="Q212" i="7"/>
  <c r="Q286" i="7" s="1"/>
  <c r="Q200" i="7"/>
  <c r="Q224" i="7" s="1"/>
  <c r="M193" i="7"/>
  <c r="M217" i="7" s="1"/>
  <c r="L194" i="7"/>
  <c r="L218" i="7" s="1"/>
  <c r="N196" i="7"/>
  <c r="N220" i="7" s="1"/>
  <c r="I197" i="7"/>
  <c r="I221" i="7" s="1"/>
  <c r="E201" i="7"/>
  <c r="E225" i="7" s="1"/>
  <c r="U201" i="7"/>
  <c r="U225" i="7" s="1"/>
  <c r="U208" i="7"/>
  <c r="U232" i="7" s="1"/>
  <c r="U198" i="7"/>
  <c r="U222" i="7" s="1"/>
  <c r="O207" i="7"/>
  <c r="O231" i="7" s="1"/>
  <c r="F195" i="7"/>
  <c r="F219" i="7" s="1"/>
  <c r="F270" i="7" s="1"/>
  <c r="M204" i="7"/>
  <c r="M228" i="7" s="1"/>
  <c r="M195" i="7"/>
  <c r="M219" i="7" s="1"/>
  <c r="Q118" i="7"/>
  <c r="O118" i="7"/>
  <c r="R197" i="7"/>
  <c r="R221" i="7" s="1"/>
  <c r="R281" i="7" s="1"/>
  <c r="S275" i="7"/>
  <c r="N211" i="7"/>
  <c r="N235" i="7" s="1"/>
  <c r="F202" i="7"/>
  <c r="F226" i="7" s="1"/>
  <c r="J207" i="7"/>
  <c r="J231" i="7" s="1"/>
  <c r="J197" i="7"/>
  <c r="J221" i="7" s="1"/>
  <c r="J281" i="7" s="1"/>
  <c r="J118" i="7"/>
  <c r="N199" i="7"/>
  <c r="N223" i="7" s="1"/>
  <c r="R207" i="7"/>
  <c r="R231" i="7" s="1"/>
  <c r="R195" i="7"/>
  <c r="V202" i="7"/>
  <c r="V226" i="7" s="1"/>
  <c r="H208" i="7"/>
  <c r="H232" i="7" s="1"/>
  <c r="H195" i="7"/>
  <c r="H219" i="7" s="1"/>
  <c r="H270" i="7" s="1"/>
  <c r="P203" i="7"/>
  <c r="I211" i="7"/>
  <c r="I235" i="7" s="1"/>
  <c r="L212" i="7"/>
  <c r="L236" i="7" s="1"/>
  <c r="L211" i="7"/>
  <c r="L235" i="7" s="1"/>
  <c r="L209" i="7"/>
  <c r="L233" i="7" s="1"/>
  <c r="L193" i="7"/>
  <c r="L217" i="7" s="1"/>
  <c r="E211" i="7"/>
  <c r="E235" i="7" s="1"/>
  <c r="E195" i="7"/>
  <c r="E219" i="7" s="1"/>
  <c r="E199" i="7"/>
  <c r="E223" i="7" s="1"/>
  <c r="E202" i="7"/>
  <c r="E226" i="7" s="1"/>
  <c r="P207" i="7"/>
  <c r="P211" i="7"/>
  <c r="P235" i="7" s="1"/>
  <c r="P201" i="7"/>
  <c r="P225" i="7" s="1"/>
  <c r="P204" i="7"/>
  <c r="P228" i="7" s="1"/>
  <c r="I202" i="7"/>
  <c r="I226" i="7" s="1"/>
  <c r="L199" i="7"/>
  <c r="L223" i="7" s="1"/>
  <c r="I210" i="7"/>
  <c r="I234" i="7" s="1"/>
  <c r="O197" i="7"/>
  <c r="O221" i="7" s="1"/>
  <c r="J204" i="7"/>
  <c r="J228" i="7" s="1"/>
  <c r="I209" i="7"/>
  <c r="I233" i="7" s="1"/>
  <c r="I213" i="7"/>
  <c r="I237" i="7" s="1"/>
  <c r="I118" i="7"/>
  <c r="I195" i="7"/>
  <c r="I219" i="7" s="1"/>
  <c r="I199" i="7"/>
  <c r="I223" i="7" s="1"/>
  <c r="I203" i="7"/>
  <c r="I227" i="7" s="1"/>
  <c r="I196" i="7"/>
  <c r="I220" i="7" s="1"/>
  <c r="I207" i="7"/>
  <c r="I231" i="7" s="1"/>
  <c r="I208" i="7"/>
  <c r="I232" i="7" s="1"/>
  <c r="R275" i="7"/>
  <c r="R285" i="7"/>
  <c r="J272" i="7"/>
  <c r="N197" i="7"/>
  <c r="N221" i="7" s="1"/>
  <c r="H274" i="7"/>
  <c r="Q270" i="7"/>
  <c r="Q280" i="7"/>
  <c r="L102" i="7"/>
  <c r="L103" i="7"/>
  <c r="U196" i="7"/>
  <c r="U220" i="7" s="1"/>
  <c r="U205" i="7"/>
  <c r="U229" i="7" s="1"/>
  <c r="U212" i="7"/>
  <c r="U236" i="7" s="1"/>
  <c r="P270" i="7"/>
  <c r="P280" i="7"/>
  <c r="R271" i="7"/>
  <c r="M197" i="7"/>
  <c r="M221" i="7" s="1"/>
  <c r="K282" i="7"/>
  <c r="K272" i="7"/>
  <c r="I201" i="7"/>
  <c r="I225" i="7" s="1"/>
  <c r="U204" i="7"/>
  <c r="U228" i="7" s="1"/>
  <c r="U207" i="7"/>
  <c r="U231" i="7" s="1"/>
  <c r="O200" i="7"/>
  <c r="O224" i="7" s="1"/>
  <c r="G285" i="7"/>
  <c r="H276" i="7"/>
  <c r="K284" i="7"/>
  <c r="K274" i="7"/>
  <c r="N204" i="7"/>
  <c r="N228" i="7" s="1"/>
  <c r="M207" i="7"/>
  <c r="M231" i="7" s="1"/>
  <c r="M194" i="7"/>
  <c r="M218" i="7" s="1"/>
  <c r="G284" i="7"/>
  <c r="G274" i="7"/>
  <c r="N209" i="7"/>
  <c r="N233" i="7" s="1"/>
  <c r="F201" i="7"/>
  <c r="F225" i="7" s="1"/>
  <c r="N207" i="7"/>
  <c r="N231" i="7" s="1"/>
  <c r="N274" i="7" s="1"/>
  <c r="R203" i="7"/>
  <c r="R227" i="7" s="1"/>
  <c r="R194" i="7"/>
  <c r="H209" i="7"/>
  <c r="H233" i="7" s="1"/>
  <c r="H204" i="7"/>
  <c r="H228" i="7" s="1"/>
  <c r="H118" i="7"/>
  <c r="U211" i="7"/>
  <c r="U235" i="7" s="1"/>
  <c r="K280" i="7"/>
  <c r="K270" i="7"/>
  <c r="L203" i="7"/>
  <c r="L227" i="7" s="1"/>
  <c r="L200" i="7"/>
  <c r="L224" i="7" s="1"/>
  <c r="L205" i="7"/>
  <c r="L229" i="7" s="1"/>
  <c r="L118" i="7"/>
  <c r="T275" i="7"/>
  <c r="T285" i="7"/>
  <c r="T272" i="7"/>
  <c r="T282" i="7"/>
  <c r="E205" i="7"/>
  <c r="E229" i="7" s="1"/>
  <c r="E208" i="7"/>
  <c r="E232" i="7" s="1"/>
  <c r="E198" i="7"/>
  <c r="E222" i="7" s="1"/>
  <c r="E118" i="7"/>
  <c r="W118" i="7" s="1"/>
  <c r="P206" i="7"/>
  <c r="P230" i="7" s="1"/>
  <c r="P193" i="7"/>
  <c r="P217" i="7" s="1"/>
  <c r="P200" i="7"/>
  <c r="P224" i="7" s="1"/>
  <c r="U202" i="7"/>
  <c r="U226" i="7" s="1"/>
  <c r="U209" i="7"/>
  <c r="U233" i="7" s="1"/>
  <c r="Q206" i="7"/>
  <c r="Q230" i="7" s="1"/>
  <c r="U210" i="7"/>
  <c r="U234" i="7" s="1"/>
  <c r="O204" i="7"/>
  <c r="O228" i="7" s="1"/>
  <c r="K204" i="7"/>
  <c r="K228" i="7" s="1"/>
  <c r="K273" i="7" s="1"/>
  <c r="I212" i="7"/>
  <c r="I236" i="7" s="1"/>
  <c r="V212" i="7"/>
  <c r="V236" i="7" s="1"/>
  <c r="J169" i="6"/>
  <c r="J193" i="6" s="1"/>
  <c r="J217" i="6" s="1"/>
  <c r="J173" i="6"/>
  <c r="J197" i="6" s="1"/>
  <c r="J221" i="6" s="1"/>
  <c r="J118" i="6"/>
  <c r="J170" i="6"/>
  <c r="J194" i="6" s="1"/>
  <c r="J218" i="6" s="1"/>
  <c r="J174" i="6"/>
  <c r="J198" i="6" s="1"/>
  <c r="J178" i="6"/>
  <c r="J202" i="6" s="1"/>
  <c r="J226" i="6" s="1"/>
  <c r="J179" i="6"/>
  <c r="J203" i="6" s="1"/>
  <c r="J227" i="6" s="1"/>
  <c r="J175" i="6"/>
  <c r="J199" i="6" s="1"/>
  <c r="J189" i="6"/>
  <c r="J213" i="6" s="1"/>
  <c r="J237" i="6" s="1"/>
  <c r="J177" i="6"/>
  <c r="J201" i="6" s="1"/>
  <c r="J225" i="6" s="1"/>
  <c r="J277" i="6" s="1" a="1"/>
  <c r="J181" i="6"/>
  <c r="J205" i="6" s="1"/>
  <c r="J229" i="6" s="1"/>
  <c r="J185" i="6"/>
  <c r="J209" i="6" s="1"/>
  <c r="J233" i="6" s="1"/>
  <c r="J182" i="6"/>
  <c r="J206" i="6" s="1"/>
  <c r="J230" i="6" s="1"/>
  <c r="J186" i="6"/>
  <c r="J210" i="6" s="1"/>
  <c r="J234" i="6" s="1"/>
  <c r="J187" i="6"/>
  <c r="J211" i="6" s="1"/>
  <c r="J235" i="6" s="1"/>
  <c r="J183" i="6"/>
  <c r="J207" i="6" s="1"/>
  <c r="J231" i="6" s="1"/>
  <c r="T278" i="6" a="1"/>
  <c r="T278" i="6" s="1"/>
  <c r="T209" i="6"/>
  <c r="T233" i="6" s="1"/>
  <c r="R202" i="6"/>
  <c r="R226" i="6" s="1"/>
  <c r="T203" i="6"/>
  <c r="T227" i="6" s="1"/>
  <c r="G102" i="6"/>
  <c r="G103" i="6"/>
  <c r="T102" i="6"/>
  <c r="T103" i="6"/>
  <c r="M274" i="6" a="1"/>
  <c r="J172" i="6"/>
  <c r="J196" i="6" s="1"/>
  <c r="J220" i="6" s="1"/>
  <c r="T199" i="6"/>
  <c r="T197" i="6"/>
  <c r="T221" i="6" s="1"/>
  <c r="R200" i="6"/>
  <c r="R224" i="6" s="1"/>
  <c r="M279" i="6" a="1"/>
  <c r="M279" i="6" s="1"/>
  <c r="T211" i="6"/>
  <c r="T235" i="6" s="1"/>
  <c r="J176" i="6"/>
  <c r="J200" i="6" s="1"/>
  <c r="J224" i="6" s="1"/>
  <c r="H268" i="6"/>
  <c r="G277" i="6" a="1"/>
  <c r="G277" i="6" s="1"/>
  <c r="G266" i="6"/>
  <c r="G204" i="6"/>
  <c r="E204" i="6"/>
  <c r="E228" i="6" s="1"/>
  <c r="K268" i="6"/>
  <c r="U206" i="6"/>
  <c r="U230" i="6" s="1"/>
  <c r="O206" i="6"/>
  <c r="O230" i="6" s="1"/>
  <c r="G206" i="6"/>
  <c r="U269" i="6"/>
  <c r="U280" i="6" a="1"/>
  <c r="U280" i="6" s="1"/>
  <c r="N195" i="6"/>
  <c r="N219" i="6" s="1"/>
  <c r="N274" i="6" s="1" a="1"/>
  <c r="N274" i="6" s="1"/>
  <c r="N203" i="6"/>
  <c r="N227" i="6" s="1"/>
  <c r="N207" i="6"/>
  <c r="N231" i="6" s="1"/>
  <c r="O194" i="6"/>
  <c r="O218" i="6" s="1"/>
  <c r="O274" i="6" s="1" a="1"/>
  <c r="K194" i="6"/>
  <c r="K218" i="6" s="1"/>
  <c r="K274" i="6" s="1" a="1"/>
  <c r="K274" i="6" s="1"/>
  <c r="E269" i="6"/>
  <c r="E280" i="6"/>
  <c r="H200" i="6"/>
  <c r="H224" i="6" s="1"/>
  <c r="H196" i="6"/>
  <c r="H220" i="6" s="1"/>
  <c r="H211" i="6"/>
  <c r="H235" i="6" s="1"/>
  <c r="H212" i="6"/>
  <c r="H236" i="6" s="1"/>
  <c r="H209" i="6"/>
  <c r="H233" i="6" s="1"/>
  <c r="H269" i="6" s="1"/>
  <c r="H213" i="6"/>
  <c r="H237" i="6" s="1"/>
  <c r="S266" i="6"/>
  <c r="S276" i="6" a="1"/>
  <c r="S276" i="6" s="1"/>
  <c r="K265" i="6" a="1"/>
  <c r="K275" i="6" a="1"/>
  <c r="K275" i="6" s="1"/>
  <c r="I265" i="6" a="1"/>
  <c r="I265" i="6" s="1"/>
  <c r="I275" i="6" a="1"/>
  <c r="I275" i="6" s="1"/>
  <c r="V265" i="6" a="1"/>
  <c r="V265" i="6" s="1"/>
  <c r="J188" i="6"/>
  <c r="J212" i="6" s="1"/>
  <c r="J236" i="6" s="1"/>
  <c r="N276" i="6" a="1"/>
  <c r="N276" i="6" s="1"/>
  <c r="N266" i="6"/>
  <c r="E265" i="6"/>
  <c r="S280" i="6" a="1"/>
  <c r="E279" i="6"/>
  <c r="K102" i="6"/>
  <c r="K103" i="6"/>
  <c r="N264" i="6"/>
  <c r="T195" i="6"/>
  <c r="T219" i="6" s="1"/>
  <c r="R199" i="6"/>
  <c r="V279" i="6" a="1"/>
  <c r="R209" i="6"/>
  <c r="R233" i="6" s="1"/>
  <c r="H103" i="6"/>
  <c r="U277" i="6" a="1"/>
  <c r="R204" i="6"/>
  <c r="R228" i="6" s="1"/>
  <c r="M268" i="6"/>
  <c r="J184" i="6"/>
  <c r="J208" i="6" s="1"/>
  <c r="J232" i="6" s="1"/>
  <c r="M204" i="6"/>
  <c r="M228" i="6" s="1"/>
  <c r="M278" i="6" s="1" a="1"/>
  <c r="M278" i="6" s="1"/>
  <c r="C228" i="6"/>
  <c r="U204" i="6"/>
  <c r="U228" i="6" s="1"/>
  <c r="U278" i="6" s="1" a="1"/>
  <c r="U278" i="6" s="1"/>
  <c r="T205" i="6"/>
  <c r="T229" i="6" s="1"/>
  <c r="E206" i="6"/>
  <c r="E230" i="6" s="1"/>
  <c r="V206" i="6"/>
  <c r="V230" i="6" s="1"/>
  <c r="V268" i="6" s="1"/>
  <c r="O280" i="6" a="1"/>
  <c r="O280" i="6" s="1"/>
  <c r="T210" i="6"/>
  <c r="T234" i="6" s="1"/>
  <c r="L203" i="6"/>
  <c r="L196" i="6"/>
  <c r="L197" i="6"/>
  <c r="L193" i="6"/>
  <c r="L207" i="6"/>
  <c r="L200" i="6"/>
  <c r="L213" i="6"/>
  <c r="M265" i="6" a="1"/>
  <c r="M265" i="6" s="1"/>
  <c r="M275" i="6" a="1"/>
  <c r="M275" i="6" s="1"/>
  <c r="N194" i="6"/>
  <c r="S194" i="6"/>
  <c r="S218" i="6" s="1"/>
  <c r="S274" i="6" s="1" a="1"/>
  <c r="S274" i="6" s="1"/>
  <c r="S204" i="6"/>
  <c r="S228" i="6" s="1"/>
  <c r="S278" i="6" s="1" a="1"/>
  <c r="S278" i="6" s="1"/>
  <c r="L211" i="6"/>
  <c r="H198" i="6"/>
  <c r="S265" i="6" a="1"/>
  <c r="S265" i="6" s="1"/>
  <c r="S275" i="6" a="1"/>
  <c r="S275" i="6" s="1"/>
  <c r="M276" i="6" a="1"/>
  <c r="K279" i="6" a="1"/>
  <c r="K279" i="6" s="1"/>
  <c r="S102" i="6"/>
  <c r="S103" i="6"/>
  <c r="J180" i="6"/>
  <c r="J204" i="6" s="1"/>
  <c r="J228" i="6" s="1"/>
  <c r="T196" i="6"/>
  <c r="T220" i="6" s="1"/>
  <c r="T212" i="6"/>
  <c r="T236" i="6" s="1"/>
  <c r="T200" i="6"/>
  <c r="T224" i="6" s="1"/>
  <c r="T207" i="6"/>
  <c r="T231" i="6" s="1"/>
  <c r="T279" i="6" s="1" a="1"/>
  <c r="T279" i="6" s="1"/>
  <c r="T213" i="6"/>
  <c r="T237" i="6" s="1"/>
  <c r="H264" i="6"/>
  <c r="H274" i="6" a="1"/>
  <c r="H274" i="6" s="1"/>
  <c r="O102" i="6"/>
  <c r="O103" i="6"/>
  <c r="L102" i="6"/>
  <c r="L103" i="6"/>
  <c r="F169" i="6"/>
  <c r="F193" i="6" s="1"/>
  <c r="F217" i="6" s="1"/>
  <c r="F173" i="6"/>
  <c r="F197" i="6" s="1"/>
  <c r="F221" i="6" s="1"/>
  <c r="F265" i="6" s="1"/>
  <c r="F118" i="6"/>
  <c r="F181" i="6"/>
  <c r="F205" i="6" s="1"/>
  <c r="F229" i="6" s="1"/>
  <c r="F182" i="6"/>
  <c r="F206" i="6" s="1"/>
  <c r="F230" i="6" s="1"/>
  <c r="F183" i="6"/>
  <c r="F207" i="6" s="1"/>
  <c r="F231" i="6" s="1"/>
  <c r="F171" i="6"/>
  <c r="F195" i="6" s="1"/>
  <c r="F219" i="6" s="1"/>
  <c r="F177" i="6"/>
  <c r="F201" i="6" s="1"/>
  <c r="F225" i="6" s="1"/>
  <c r="F179" i="6"/>
  <c r="F203" i="6" s="1"/>
  <c r="F227" i="6" s="1"/>
  <c r="F170" i="6"/>
  <c r="F194" i="6" s="1"/>
  <c r="F218" i="6" s="1"/>
  <c r="F174" i="6"/>
  <c r="F198" i="6" s="1"/>
  <c r="F175" i="6"/>
  <c r="F199" i="6" s="1"/>
  <c r="F186" i="6"/>
  <c r="F210" i="6" s="1"/>
  <c r="F234" i="6" s="1"/>
  <c r="F187" i="6"/>
  <c r="F211" i="6" s="1"/>
  <c r="F235" i="6" s="1"/>
  <c r="F189" i="6"/>
  <c r="F213" i="6" s="1"/>
  <c r="F237" i="6" s="1"/>
  <c r="F185" i="6"/>
  <c r="F209" i="6" s="1"/>
  <c r="F233" i="6" s="1"/>
  <c r="F178" i="6"/>
  <c r="F202" i="6" s="1"/>
  <c r="F226" i="6" s="1"/>
  <c r="F267" i="6" s="1"/>
  <c r="R197" i="6"/>
  <c r="R221" i="6" s="1"/>
  <c r="O266" i="6"/>
  <c r="O276" i="6" a="1"/>
  <c r="E274" i="6"/>
  <c r="U264" i="6"/>
  <c r="U274" i="6" a="1"/>
  <c r="T194" i="6"/>
  <c r="T218" i="6" s="1"/>
  <c r="T264" i="6" s="1"/>
  <c r="T118" i="6"/>
  <c r="R196" i="6"/>
  <c r="R220" i="6" s="1"/>
  <c r="J171" i="6"/>
  <c r="J195" i="6" s="1"/>
  <c r="J219" i="6" s="1"/>
  <c r="P103" i="6"/>
  <c r="I266" i="6"/>
  <c r="F180" i="6"/>
  <c r="F204" i="6" s="1"/>
  <c r="F228" i="6" s="1"/>
  <c r="V278" i="6" a="1"/>
  <c r="F188" i="6"/>
  <c r="F212" i="6" s="1"/>
  <c r="F236" i="6" s="1"/>
  <c r="T202" i="6"/>
  <c r="T226" i="6" s="1"/>
  <c r="T267" i="6" s="1"/>
  <c r="O204" i="6"/>
  <c r="O228" i="6" s="1"/>
  <c r="O278" i="6" s="1" a="1"/>
  <c r="O278" i="6" s="1"/>
  <c r="Q206" i="6"/>
  <c r="R198" i="6"/>
  <c r="O277" i="6" a="1"/>
  <c r="V202" i="6"/>
  <c r="V226" i="6" s="1"/>
  <c r="G194" i="6"/>
  <c r="G218" i="6" s="1"/>
  <c r="G274" i="6" s="1" a="1"/>
  <c r="G274" i="6" s="1"/>
  <c r="N206" i="6"/>
  <c r="N230" i="6" s="1"/>
  <c r="N268" i="6" s="1"/>
  <c r="V211" i="6"/>
  <c r="V235" i="6" s="1"/>
  <c r="V270" i="6" s="1"/>
  <c r="T198" i="6"/>
  <c r="N212" i="6"/>
  <c r="N236" i="6" s="1"/>
  <c r="P200" i="6"/>
  <c r="P211" i="6"/>
  <c r="P196" i="6"/>
  <c r="P212" i="6"/>
  <c r="P207" i="6"/>
  <c r="P213" i="6"/>
  <c r="P208" i="6"/>
  <c r="K266" i="6"/>
  <c r="K276" i="6" a="1"/>
  <c r="K276" i="6" s="1"/>
  <c r="U266" i="6"/>
  <c r="U276" i="6" a="1"/>
  <c r="U276" i="6" s="1"/>
  <c r="V194" i="5"/>
  <c r="V218" i="5" s="1"/>
  <c r="V196" i="5"/>
  <c r="V220" i="5" s="1"/>
  <c r="V198" i="5"/>
  <c r="V222" i="5" s="1"/>
  <c r="V200" i="5"/>
  <c r="V211" i="5"/>
  <c r="V235" i="5" s="1"/>
  <c r="G118" i="5"/>
  <c r="G181" i="5"/>
  <c r="G205" i="5" s="1"/>
  <c r="G229" i="5" s="1"/>
  <c r="G185" i="5"/>
  <c r="G209" i="5" s="1"/>
  <c r="G233" i="5" s="1"/>
  <c r="G173" i="5"/>
  <c r="G197" i="5" s="1"/>
  <c r="G221" i="5" s="1"/>
  <c r="G174" i="5"/>
  <c r="G198" i="5" s="1"/>
  <c r="G222" i="5" s="1"/>
  <c r="G175" i="5"/>
  <c r="G199" i="5" s="1"/>
  <c r="G187" i="5"/>
  <c r="G211" i="5" s="1"/>
  <c r="G235" i="5" s="1"/>
  <c r="G169" i="5"/>
  <c r="G193" i="5" s="1"/>
  <c r="G217" i="5" s="1"/>
  <c r="G189" i="5"/>
  <c r="G213" i="5" s="1"/>
  <c r="G237" i="5" s="1"/>
  <c r="G170" i="5"/>
  <c r="G194" i="5" s="1"/>
  <c r="G218" i="5" s="1"/>
  <c r="G171" i="5"/>
  <c r="G195" i="5" s="1"/>
  <c r="G219" i="5" s="1"/>
  <c r="G177" i="5"/>
  <c r="G201" i="5" s="1"/>
  <c r="G225" i="5" s="1"/>
  <c r="G272" i="5" s="1"/>
  <c r="G178" i="5"/>
  <c r="G202" i="5" s="1"/>
  <c r="G226" i="5" s="1"/>
  <c r="G179" i="5"/>
  <c r="G203" i="5" s="1"/>
  <c r="G227" i="5" s="1"/>
  <c r="G186" i="5"/>
  <c r="G210" i="5" s="1"/>
  <c r="G234" i="5" s="1"/>
  <c r="G188" i="5"/>
  <c r="G212" i="5" s="1"/>
  <c r="G236" i="5" s="1"/>
  <c r="G182" i="5"/>
  <c r="G206" i="5" s="1"/>
  <c r="G230" i="5" s="1"/>
  <c r="G183" i="5"/>
  <c r="G207" i="5" s="1"/>
  <c r="G231" i="5" s="1"/>
  <c r="T275" i="5"/>
  <c r="T285" i="5"/>
  <c r="F204" i="5"/>
  <c r="F228" i="5" s="1"/>
  <c r="H285" i="5"/>
  <c r="L271" i="5"/>
  <c r="O272" i="5"/>
  <c r="O282" i="5"/>
  <c r="V213" i="5"/>
  <c r="V237" i="5" s="1"/>
  <c r="V202" i="5"/>
  <c r="V226" i="5" s="1"/>
  <c r="M270" i="5"/>
  <c r="L102" i="5"/>
  <c r="L103" i="5"/>
  <c r="J194" i="5"/>
  <c r="J218" i="5" s="1"/>
  <c r="J196" i="5"/>
  <c r="J220" i="5" s="1"/>
  <c r="J211" i="5"/>
  <c r="J235" i="5" s="1"/>
  <c r="J207" i="5"/>
  <c r="J231" i="5" s="1"/>
  <c r="E103" i="5"/>
  <c r="P195" i="5"/>
  <c r="P219" i="5" s="1"/>
  <c r="F197" i="5"/>
  <c r="F221" i="5" s="1"/>
  <c r="V197" i="5"/>
  <c r="V221" i="5" s="1"/>
  <c r="V271" i="5" s="1"/>
  <c r="R201" i="5"/>
  <c r="R225" i="5" s="1"/>
  <c r="O270" i="5"/>
  <c r="O280" i="5"/>
  <c r="L281" i="5"/>
  <c r="B281" i="5"/>
  <c r="J199" i="5"/>
  <c r="V206" i="5"/>
  <c r="V230" i="5" s="1"/>
  <c r="Q270" i="5"/>
  <c r="Q280" i="5"/>
  <c r="K118" i="5"/>
  <c r="K177" i="5"/>
  <c r="K201" i="5" s="1"/>
  <c r="K225" i="5" s="1"/>
  <c r="K272" i="5" s="1"/>
  <c r="K181" i="5"/>
  <c r="K205" i="5" s="1"/>
  <c r="K229" i="5" s="1"/>
  <c r="K185" i="5"/>
  <c r="K209" i="5" s="1"/>
  <c r="K233" i="5" s="1"/>
  <c r="K169" i="5"/>
  <c r="K193" i="5" s="1"/>
  <c r="K217" i="5" s="1"/>
  <c r="K182" i="5"/>
  <c r="K206" i="5" s="1"/>
  <c r="K230" i="5" s="1"/>
  <c r="K183" i="5"/>
  <c r="K207" i="5" s="1"/>
  <c r="K231" i="5" s="1"/>
  <c r="K187" i="5"/>
  <c r="K211" i="5" s="1"/>
  <c r="K235" i="5" s="1"/>
  <c r="K173" i="5"/>
  <c r="K197" i="5" s="1"/>
  <c r="K221" i="5" s="1"/>
  <c r="K174" i="5"/>
  <c r="K198" i="5" s="1"/>
  <c r="K222" i="5" s="1"/>
  <c r="K175" i="5"/>
  <c r="K199" i="5" s="1"/>
  <c r="K178" i="5"/>
  <c r="K202" i="5" s="1"/>
  <c r="K226" i="5" s="1"/>
  <c r="K179" i="5"/>
  <c r="K203" i="5" s="1"/>
  <c r="K227" i="5" s="1"/>
  <c r="K189" i="5"/>
  <c r="K213" i="5" s="1"/>
  <c r="K237" i="5" s="1"/>
  <c r="K180" i="5"/>
  <c r="K204" i="5" s="1"/>
  <c r="K228" i="5" s="1"/>
  <c r="K170" i="5"/>
  <c r="K194" i="5" s="1"/>
  <c r="K218" i="5" s="1"/>
  <c r="K171" i="5"/>
  <c r="K195" i="5" s="1"/>
  <c r="K219" i="5" s="1"/>
  <c r="K184" i="5"/>
  <c r="K208" i="5" s="1"/>
  <c r="K232" i="5" s="1"/>
  <c r="K188" i="5"/>
  <c r="K212" i="5" s="1"/>
  <c r="K236" i="5" s="1"/>
  <c r="O281" i="5"/>
  <c r="P204" i="5"/>
  <c r="P228" i="5" s="1"/>
  <c r="F206" i="5"/>
  <c r="F230" i="5" s="1"/>
  <c r="R206" i="5"/>
  <c r="R230" i="5" s="1"/>
  <c r="H281" i="5"/>
  <c r="I274" i="5"/>
  <c r="P203" i="5"/>
  <c r="P227" i="5" s="1"/>
  <c r="I204" i="5"/>
  <c r="I228" i="5" s="1"/>
  <c r="C228" i="5"/>
  <c r="N204" i="5"/>
  <c r="N228" i="5" s="1"/>
  <c r="R204" i="5"/>
  <c r="R228" i="5" s="1"/>
  <c r="G180" i="5"/>
  <c r="G204" i="5" s="1"/>
  <c r="G228" i="5" s="1"/>
  <c r="V205" i="5"/>
  <c r="V229" i="5" s="1"/>
  <c r="I285" i="5"/>
  <c r="J208" i="5"/>
  <c r="J232" i="5" s="1"/>
  <c r="G184" i="5"/>
  <c r="G208" i="5" s="1"/>
  <c r="G232" i="5" s="1"/>
  <c r="V209" i="5"/>
  <c r="V233" i="5" s="1"/>
  <c r="V193" i="5"/>
  <c r="V217" i="5" s="1"/>
  <c r="E271" i="5"/>
  <c r="I212" i="5"/>
  <c r="I236" i="5" s="1"/>
  <c r="I286" i="5" s="1"/>
  <c r="Q212" i="5"/>
  <c r="C236" i="5"/>
  <c r="H212" i="5"/>
  <c r="H236" i="5" s="1"/>
  <c r="H286" i="5" s="1"/>
  <c r="J212" i="5"/>
  <c r="J236" i="5" s="1"/>
  <c r="B280" i="5"/>
  <c r="U270" i="5"/>
  <c r="U280" i="5"/>
  <c r="P199" i="5"/>
  <c r="S212" i="5"/>
  <c r="I272" i="5"/>
  <c r="L282" i="5"/>
  <c r="L202" i="5"/>
  <c r="L226" i="5" s="1"/>
  <c r="B283" i="5" s="1"/>
  <c r="N202" i="5"/>
  <c r="N226" i="5" s="1"/>
  <c r="F196" i="5"/>
  <c r="F220" i="5" s="1"/>
  <c r="F200" i="5"/>
  <c r="F224" i="5" s="1"/>
  <c r="F198" i="5"/>
  <c r="F222" i="5" s="1"/>
  <c r="F211" i="5"/>
  <c r="F235" i="5" s="1"/>
  <c r="F195" i="5"/>
  <c r="F219" i="5" s="1"/>
  <c r="F210" i="5"/>
  <c r="F234" i="5" s="1"/>
  <c r="M271" i="5"/>
  <c r="V203" i="5"/>
  <c r="V227" i="5" s="1"/>
  <c r="P194" i="5"/>
  <c r="P196" i="5"/>
  <c r="P198" i="5"/>
  <c r="P222" i="5" s="1"/>
  <c r="P209" i="5"/>
  <c r="P233" i="5" s="1"/>
  <c r="P210" i="5"/>
  <c r="P234" i="5" s="1"/>
  <c r="P213" i="5"/>
  <c r="P237" i="5" s="1"/>
  <c r="N198" i="5"/>
  <c r="N222" i="5" s="1"/>
  <c r="N200" i="5"/>
  <c r="N224" i="5" s="1"/>
  <c r="N203" i="5"/>
  <c r="N227" i="5" s="1"/>
  <c r="N211" i="5"/>
  <c r="N235" i="5" s="1"/>
  <c r="V118" i="5"/>
  <c r="N196" i="5"/>
  <c r="N220" i="5" s="1"/>
  <c r="J200" i="5"/>
  <c r="J224" i="5" s="1"/>
  <c r="V210" i="5"/>
  <c r="V234" i="5" s="1"/>
  <c r="K103" i="5"/>
  <c r="S103" i="5"/>
  <c r="J197" i="5"/>
  <c r="J221" i="5" s="1"/>
  <c r="J271" i="5" s="1"/>
  <c r="U272" i="5"/>
  <c r="U282" i="5"/>
  <c r="F201" i="5"/>
  <c r="F225" i="5" s="1"/>
  <c r="V201" i="5"/>
  <c r="F194" i="5"/>
  <c r="F218" i="5" s="1"/>
  <c r="R196" i="5"/>
  <c r="R220" i="5" s="1"/>
  <c r="P202" i="5"/>
  <c r="P226" i="5" s="1"/>
  <c r="N206" i="5"/>
  <c r="N230" i="5" s="1"/>
  <c r="R208" i="5"/>
  <c r="R232" i="5" s="1"/>
  <c r="P200" i="5"/>
  <c r="P224" i="5" s="1"/>
  <c r="T271" i="5"/>
  <c r="F202" i="5"/>
  <c r="F226" i="5" s="1"/>
  <c r="R202" i="5"/>
  <c r="R226" i="5" s="1"/>
  <c r="P211" i="5"/>
  <c r="P276" i="5" s="1"/>
  <c r="J213" i="5"/>
  <c r="J237" i="5" s="1"/>
  <c r="V204" i="5"/>
  <c r="V228" i="5" s="1"/>
  <c r="U204" i="5"/>
  <c r="U228" i="5" s="1"/>
  <c r="M204" i="5"/>
  <c r="M228" i="5" s="1"/>
  <c r="O204" i="5"/>
  <c r="O228" i="5" s="1"/>
  <c r="P207" i="5"/>
  <c r="P231" i="5" s="1"/>
  <c r="F208" i="5"/>
  <c r="F232" i="5" s="1"/>
  <c r="C232" i="5"/>
  <c r="E208" i="5"/>
  <c r="E232" i="5" s="1"/>
  <c r="O208" i="5"/>
  <c r="O232" i="5" s="1"/>
  <c r="R205" i="5"/>
  <c r="R229" i="5" s="1"/>
  <c r="O212" i="5"/>
  <c r="O236" i="5" s="1"/>
  <c r="O286" i="5" s="1"/>
  <c r="N193" i="5"/>
  <c r="N217" i="5" s="1"/>
  <c r="T280" i="5"/>
  <c r="T270" i="5"/>
  <c r="M272" i="5"/>
  <c r="M282" i="5"/>
  <c r="S204" i="5"/>
  <c r="S228" i="5" s="1"/>
  <c r="T212" i="5"/>
  <c r="T236" i="5" s="1"/>
  <c r="V212" i="5"/>
  <c r="V236" i="5" s="1"/>
  <c r="V286" i="5" s="1"/>
  <c r="F212" i="5"/>
  <c r="F236" i="5" s="1"/>
  <c r="R211" i="5"/>
  <c r="R235" i="5" s="1"/>
  <c r="N213" i="5"/>
  <c r="N237" i="5" s="1"/>
  <c r="V199" i="5"/>
  <c r="N199" i="5"/>
  <c r="H274" i="5"/>
  <c r="V207" i="5"/>
  <c r="V231" i="5" s="1"/>
  <c r="O202" i="5"/>
  <c r="O226" i="5" s="1"/>
  <c r="S202" i="5"/>
  <c r="S226" i="5" s="1"/>
  <c r="J202" i="5"/>
  <c r="J226" i="5" s="1"/>
  <c r="P197" i="5"/>
  <c r="P221" i="5" s="1"/>
  <c r="R272" i="5"/>
  <c r="R282" i="5"/>
  <c r="V208" i="5"/>
  <c r="V232" i="5" s="1"/>
  <c r="P280" i="5"/>
  <c r="F199" i="5"/>
  <c r="L274" i="5"/>
  <c r="B286" i="5"/>
  <c r="T102" i="5"/>
  <c r="T103" i="5"/>
  <c r="I281" i="5"/>
  <c r="R194" i="5"/>
  <c r="R218" i="5" s="1"/>
  <c r="R270" i="5" s="1"/>
  <c r="R195" i="5"/>
  <c r="R219" i="5" s="1"/>
  <c r="R207" i="5"/>
  <c r="R231" i="5" s="1"/>
  <c r="H103" i="5"/>
  <c r="I271" i="5"/>
  <c r="N210" i="5"/>
  <c r="N234" i="5" s="1"/>
  <c r="I103" i="5"/>
  <c r="Q103" i="5"/>
  <c r="F193" i="5"/>
  <c r="F217" i="5" s="1"/>
  <c r="G172" i="5"/>
  <c r="G196" i="5" s="1"/>
  <c r="G220" i="5" s="1"/>
  <c r="N197" i="5"/>
  <c r="N221" i="5" s="1"/>
  <c r="J201" i="5"/>
  <c r="J225" i="5" s="1"/>
  <c r="E283" i="5"/>
  <c r="R198" i="5"/>
  <c r="R222" i="5" s="1"/>
  <c r="R271" i="5" s="1"/>
  <c r="R199" i="5"/>
  <c r="F203" i="5"/>
  <c r="F227" i="5" s="1"/>
  <c r="J206" i="5"/>
  <c r="J230" i="5" s="1"/>
  <c r="J274" i="5" s="1"/>
  <c r="I270" i="5"/>
  <c r="I280" i="5"/>
  <c r="T281" i="5"/>
  <c r="F118" i="5"/>
  <c r="W118" i="5" s="1"/>
  <c r="R118" i="5"/>
  <c r="B285" i="5"/>
  <c r="L284" i="5"/>
  <c r="Q204" i="5"/>
  <c r="J204" i="5"/>
  <c r="J228" i="5" s="1"/>
  <c r="L204" i="5"/>
  <c r="L228" i="5" s="1"/>
  <c r="F205" i="5"/>
  <c r="F229" i="5" s="1"/>
  <c r="S275" i="5"/>
  <c r="S285" i="5"/>
  <c r="M275" i="5"/>
  <c r="M285" i="5"/>
  <c r="W232" i="5"/>
  <c r="L275" i="5"/>
  <c r="L285" i="5"/>
  <c r="F209" i="5"/>
  <c r="F233" i="5" s="1"/>
  <c r="F213" i="5"/>
  <c r="F237" i="5" s="1"/>
  <c r="J193" i="5"/>
  <c r="J217" i="5" s="1"/>
  <c r="S271" i="5"/>
  <c r="S281" i="5"/>
  <c r="U271" i="5"/>
  <c r="U281" i="5"/>
  <c r="B282" i="5"/>
  <c r="J209" i="5"/>
  <c r="J233" i="5" s="1"/>
  <c r="P212" i="5"/>
  <c r="P236" i="5" s="1"/>
  <c r="P286" i="5" s="1"/>
  <c r="R212" i="5"/>
  <c r="R236" i="5" s="1"/>
  <c r="V195" i="5"/>
  <c r="V219" i="5" s="1"/>
  <c r="J195" i="5"/>
  <c r="J219" i="5" s="1"/>
  <c r="W219" i="5" s="1"/>
  <c r="J203" i="5"/>
  <c r="J227" i="5" s="1"/>
  <c r="R213" i="5"/>
  <c r="R237" i="5" s="1"/>
  <c r="N207" i="5"/>
  <c r="N231" i="5" s="1"/>
  <c r="N284" i="5" s="1"/>
  <c r="F207" i="5"/>
  <c r="F231" i="5" s="1"/>
  <c r="K186" i="5"/>
  <c r="K210" i="5" s="1"/>
  <c r="K234" i="5" s="1"/>
  <c r="I202" i="5"/>
  <c r="I226" i="5" s="1"/>
  <c r="H202" i="5"/>
  <c r="H226" i="5" s="1"/>
  <c r="M196" i="4"/>
  <c r="M220" i="4" s="1"/>
  <c r="M205" i="4"/>
  <c r="M229" i="4" s="1"/>
  <c r="M200" i="4"/>
  <c r="M224" i="4" s="1"/>
  <c r="K253" i="4"/>
  <c r="K103" i="4"/>
  <c r="R197" i="4"/>
  <c r="R221" i="4" s="1"/>
  <c r="R207" i="4"/>
  <c r="R231" i="4" s="1"/>
  <c r="M118" i="4"/>
  <c r="M206" i="4"/>
  <c r="M230" i="4" s="1"/>
  <c r="M199" i="4"/>
  <c r="M223" i="4" s="1"/>
  <c r="F186" i="4"/>
  <c r="F210" i="4" s="1"/>
  <c r="F234" i="4" s="1"/>
  <c r="M211" i="4"/>
  <c r="M235" i="4" s="1"/>
  <c r="G193" i="4"/>
  <c r="G217" i="4" s="1"/>
  <c r="G201" i="4"/>
  <c r="G225" i="4" s="1"/>
  <c r="G205" i="4"/>
  <c r="G229" i="4" s="1"/>
  <c r="G208" i="4"/>
  <c r="G232" i="4" s="1"/>
  <c r="G212" i="4"/>
  <c r="G236" i="4" s="1"/>
  <c r="G206" i="4"/>
  <c r="G230" i="4" s="1"/>
  <c r="G210" i="4"/>
  <c r="G234" i="4" s="1"/>
  <c r="G211" i="4"/>
  <c r="G235" i="4" s="1"/>
  <c r="J118" i="4"/>
  <c r="J169" i="4"/>
  <c r="J193" i="4" s="1"/>
  <c r="J217" i="4" s="1"/>
  <c r="J170" i="4"/>
  <c r="J194" i="4" s="1"/>
  <c r="J218" i="4" s="1"/>
  <c r="J171" i="4"/>
  <c r="J195" i="4" s="1"/>
  <c r="J219" i="4" s="1"/>
  <c r="J173" i="4"/>
  <c r="J197" i="4" s="1"/>
  <c r="J221" i="4" s="1"/>
  <c r="J177" i="4"/>
  <c r="J201" i="4" s="1"/>
  <c r="J225" i="4" s="1"/>
  <c r="J178" i="4"/>
  <c r="J202" i="4" s="1"/>
  <c r="J226" i="4" s="1"/>
  <c r="J182" i="4"/>
  <c r="J206" i="4" s="1"/>
  <c r="J230" i="4" s="1"/>
  <c r="J174" i="4"/>
  <c r="J198" i="4" s="1"/>
  <c r="J222" i="4" s="1"/>
  <c r="J179" i="4"/>
  <c r="J203" i="4" s="1"/>
  <c r="J227" i="4" s="1"/>
  <c r="J183" i="4"/>
  <c r="J207" i="4" s="1"/>
  <c r="J231" i="4" s="1"/>
  <c r="J187" i="4"/>
  <c r="J211" i="4" s="1"/>
  <c r="J235" i="4" s="1"/>
  <c r="J175" i="4"/>
  <c r="J199" i="4" s="1"/>
  <c r="J223" i="4" s="1"/>
  <c r="J180" i="4"/>
  <c r="J204" i="4" s="1"/>
  <c r="J228" i="4" s="1"/>
  <c r="J184" i="4"/>
  <c r="J208" i="4" s="1"/>
  <c r="J232" i="4" s="1"/>
  <c r="J181" i="4"/>
  <c r="J205" i="4" s="1"/>
  <c r="J229" i="4" s="1"/>
  <c r="J185" i="4"/>
  <c r="J209" i="4" s="1"/>
  <c r="J233" i="4" s="1"/>
  <c r="J189" i="4"/>
  <c r="J213" i="4" s="1"/>
  <c r="J237" i="4" s="1"/>
  <c r="J188" i="4"/>
  <c r="J212" i="4" s="1"/>
  <c r="J236" i="4" s="1"/>
  <c r="T103" i="4"/>
  <c r="T102" i="4"/>
  <c r="Q205" i="4"/>
  <c r="Q200" i="4"/>
  <c r="V205" i="4"/>
  <c r="V229" i="4" s="1"/>
  <c r="I193" i="4"/>
  <c r="I217" i="4" s="1"/>
  <c r="H241" i="4"/>
  <c r="H251" i="4"/>
  <c r="G195" i="4"/>
  <c r="G219" i="4" s="1"/>
  <c r="V196" i="4"/>
  <c r="V220" i="4" s="1"/>
  <c r="Q197" i="4"/>
  <c r="Q221" i="4" s="1"/>
  <c r="O199" i="4"/>
  <c r="O223" i="4" s="1"/>
  <c r="N200" i="4"/>
  <c r="N224" i="4" s="1"/>
  <c r="I201" i="4"/>
  <c r="I225" i="4" s="1"/>
  <c r="R118" i="4"/>
  <c r="P242" i="4"/>
  <c r="P252" i="4"/>
  <c r="L242" i="4"/>
  <c r="L252" i="4"/>
  <c r="B252" i="4"/>
  <c r="Q198" i="4"/>
  <c r="Q222" i="4" s="1"/>
  <c r="M203" i="4"/>
  <c r="M227" i="4" s="1"/>
  <c r="R206" i="4"/>
  <c r="R230" i="4" s="1"/>
  <c r="L103" i="4"/>
  <c r="V197" i="4"/>
  <c r="V221" i="4" s="1"/>
  <c r="N203" i="4"/>
  <c r="N227" i="4" s="1"/>
  <c r="V207" i="4"/>
  <c r="V231" i="4" s="1"/>
  <c r="O103" i="4"/>
  <c r="Q202" i="4"/>
  <c r="N205" i="4"/>
  <c r="N229" i="4" s="1"/>
  <c r="M212" i="4"/>
  <c r="M236" i="4" s="1"/>
  <c r="Q206" i="4"/>
  <c r="T244" i="4"/>
  <c r="T254" i="4"/>
  <c r="R202" i="4"/>
  <c r="R226" i="4" s="1"/>
  <c r="K204" i="4"/>
  <c r="K228" i="4" s="1"/>
  <c r="U208" i="4"/>
  <c r="U232" i="4" s="1"/>
  <c r="E208" i="4"/>
  <c r="E232" i="4" s="1"/>
  <c r="M195" i="4"/>
  <c r="M219" i="4" s="1"/>
  <c r="I202" i="4"/>
  <c r="I226" i="4" s="1"/>
  <c r="R204" i="4"/>
  <c r="R228" i="4" s="1"/>
  <c r="M204" i="4"/>
  <c r="M228" i="4" s="1"/>
  <c r="P204" i="4"/>
  <c r="P228" i="4" s="1"/>
  <c r="P254" i="4" s="1"/>
  <c r="N193" i="4"/>
  <c r="N217" i="4" s="1"/>
  <c r="S204" i="4"/>
  <c r="S228" i="4" s="1"/>
  <c r="I210" i="4"/>
  <c r="I234" i="4" s="1"/>
  <c r="V199" i="4"/>
  <c r="V223" i="4" s="1"/>
  <c r="I199" i="4"/>
  <c r="I223" i="4" s="1"/>
  <c r="G207" i="4"/>
  <c r="G231" i="4" s="1"/>
  <c r="V209" i="4"/>
  <c r="V233" i="4" s="1"/>
  <c r="I209" i="4"/>
  <c r="I233" i="4" s="1"/>
  <c r="L209" i="4"/>
  <c r="L233" i="4" s="1"/>
  <c r="E206" i="4"/>
  <c r="E230" i="4" s="1"/>
  <c r="R103" i="4"/>
  <c r="I213" i="4"/>
  <c r="I237" i="4" s="1"/>
  <c r="U213" i="4"/>
  <c r="U237" i="4" s="1"/>
  <c r="M194" i="4"/>
  <c r="M218" i="4" s="1"/>
  <c r="Q207" i="4"/>
  <c r="N210" i="4"/>
  <c r="N234" i="4" s="1"/>
  <c r="T247" i="4"/>
  <c r="R195" i="4"/>
  <c r="R219" i="4" s="1"/>
  <c r="R212" i="4"/>
  <c r="R236" i="4" s="1"/>
  <c r="M197" i="4"/>
  <c r="M221" i="4" s="1"/>
  <c r="T253" i="4"/>
  <c r="T243" i="4"/>
  <c r="H245" i="4"/>
  <c r="H255" i="4"/>
  <c r="M209" i="4"/>
  <c r="M233" i="4" s="1"/>
  <c r="O200" i="4"/>
  <c r="O224" i="4" s="1"/>
  <c r="O208" i="4"/>
  <c r="O232" i="4" s="1"/>
  <c r="O212" i="4"/>
  <c r="O236" i="4" s="1"/>
  <c r="O198" i="4"/>
  <c r="O222" i="4" s="1"/>
  <c r="O205" i="4"/>
  <c r="O229" i="4" s="1"/>
  <c r="O206" i="4"/>
  <c r="O230" i="4" s="1"/>
  <c r="O210" i="4"/>
  <c r="O234" i="4" s="1"/>
  <c r="O211" i="4"/>
  <c r="O235" i="4" s="1"/>
  <c r="O203" i="4"/>
  <c r="O227" i="4" s="1"/>
  <c r="S102" i="4"/>
  <c r="S103" i="4"/>
  <c r="Q103" i="4"/>
  <c r="P241" i="4"/>
  <c r="P251" i="4"/>
  <c r="E200" i="4"/>
  <c r="E224" i="4" s="1"/>
  <c r="E205" i="4"/>
  <c r="E229" i="4" s="1"/>
  <c r="U200" i="4"/>
  <c r="U224" i="4" s="1"/>
  <c r="U205" i="4"/>
  <c r="U229" i="4" s="1"/>
  <c r="J102" i="4"/>
  <c r="J103" i="4"/>
  <c r="M193" i="4"/>
  <c r="M217" i="4" s="1"/>
  <c r="L241" i="4"/>
  <c r="B251" i="4"/>
  <c r="L251" i="4"/>
  <c r="J172" i="4"/>
  <c r="J196" i="4" s="1"/>
  <c r="J220" i="4" s="1"/>
  <c r="E197" i="4"/>
  <c r="E221" i="4" s="1"/>
  <c r="U197" i="4"/>
  <c r="U221" i="4" s="1"/>
  <c r="R200" i="4"/>
  <c r="R224" i="4" s="1"/>
  <c r="M201" i="4"/>
  <c r="M225" i="4" s="1"/>
  <c r="E194" i="4"/>
  <c r="E218" i="4" s="1"/>
  <c r="V118" i="4"/>
  <c r="E118" i="4"/>
  <c r="G196" i="4"/>
  <c r="G220" i="4" s="1"/>
  <c r="Q203" i="4"/>
  <c r="G118" i="4"/>
  <c r="G197" i="4"/>
  <c r="G221" i="4" s="1"/>
  <c r="R203" i="4"/>
  <c r="R227" i="4" s="1"/>
  <c r="R211" i="4"/>
  <c r="R235" i="4" s="1"/>
  <c r="T241" i="4"/>
  <c r="T251" i="4"/>
  <c r="R198" i="4"/>
  <c r="R222" i="4" s="1"/>
  <c r="R205" i="4"/>
  <c r="R229" i="4" s="1"/>
  <c r="I212" i="4"/>
  <c r="I236" i="4" s="1"/>
  <c r="N198" i="4"/>
  <c r="N222" i="4" s="1"/>
  <c r="U206" i="4"/>
  <c r="U230" i="4" s="1"/>
  <c r="H242" i="4"/>
  <c r="H252" i="4"/>
  <c r="P244" i="4"/>
  <c r="O202" i="4"/>
  <c r="O226" i="4" s="1"/>
  <c r="N202" i="4"/>
  <c r="N226" i="4" s="1"/>
  <c r="V208" i="4"/>
  <c r="V232" i="4" s="1"/>
  <c r="Q208" i="4"/>
  <c r="V212" i="4"/>
  <c r="V236" i="4" s="1"/>
  <c r="I195" i="4"/>
  <c r="I219" i="4" s="1"/>
  <c r="B253" i="4"/>
  <c r="L253" i="4"/>
  <c r="L243" i="4"/>
  <c r="N204" i="4"/>
  <c r="N228" i="4" s="1"/>
  <c r="I204" i="4"/>
  <c r="I228" i="4" s="1"/>
  <c r="L204" i="4"/>
  <c r="L228" i="4" s="1"/>
  <c r="L254" i="4" s="1"/>
  <c r="R194" i="4"/>
  <c r="R218" i="4" s="1"/>
  <c r="N207" i="4"/>
  <c r="N231" i="4" s="1"/>
  <c r="E210" i="4"/>
  <c r="E234" i="4" s="1"/>
  <c r="U209" i="4"/>
  <c r="U233" i="4" s="1"/>
  <c r="E209" i="4"/>
  <c r="E233" i="4" s="1"/>
  <c r="H209" i="4"/>
  <c r="H233" i="4" s="1"/>
  <c r="G213" i="4"/>
  <c r="G237" i="4" s="1"/>
  <c r="P245" i="4"/>
  <c r="G209" i="4"/>
  <c r="G233" i="4" s="1"/>
  <c r="M213" i="4"/>
  <c r="M237" i="4" s="1"/>
  <c r="L213" i="4"/>
  <c r="L237" i="4" s="1"/>
  <c r="O196" i="4"/>
  <c r="O220" i="4" s="1"/>
  <c r="K209" i="4"/>
  <c r="K233" i="4" s="1"/>
  <c r="V210" i="4"/>
  <c r="V234" i="4" s="1"/>
  <c r="M202" i="4"/>
  <c r="M226" i="4" s="1"/>
  <c r="F169" i="4"/>
  <c r="F193" i="4" s="1"/>
  <c r="F217" i="4" s="1"/>
  <c r="F170" i="4"/>
  <c r="F194" i="4" s="1"/>
  <c r="F218" i="4" s="1"/>
  <c r="F171" i="4"/>
  <c r="F195" i="4" s="1"/>
  <c r="F219" i="4" s="1"/>
  <c r="F118" i="4"/>
  <c r="F173" i="4"/>
  <c r="F197" i="4" s="1"/>
  <c r="F221" i="4" s="1"/>
  <c r="F174" i="4"/>
  <c r="F198" i="4" s="1"/>
  <c r="F222" i="4" s="1"/>
  <c r="F182" i="4"/>
  <c r="F206" i="4" s="1"/>
  <c r="F230" i="4" s="1"/>
  <c r="F177" i="4"/>
  <c r="F201" i="4" s="1"/>
  <c r="F225" i="4" s="1"/>
  <c r="F178" i="4"/>
  <c r="F202" i="4" s="1"/>
  <c r="F226" i="4" s="1"/>
  <c r="F179" i="4"/>
  <c r="F203" i="4" s="1"/>
  <c r="F227" i="4" s="1"/>
  <c r="F183" i="4"/>
  <c r="F207" i="4" s="1"/>
  <c r="F231" i="4" s="1"/>
  <c r="F187" i="4"/>
  <c r="F211" i="4" s="1"/>
  <c r="F235" i="4" s="1"/>
  <c r="F180" i="4"/>
  <c r="F204" i="4" s="1"/>
  <c r="F228" i="4" s="1"/>
  <c r="F184" i="4"/>
  <c r="F208" i="4" s="1"/>
  <c r="F232" i="4" s="1"/>
  <c r="F181" i="4"/>
  <c r="F205" i="4" s="1"/>
  <c r="F229" i="4" s="1"/>
  <c r="F185" i="4"/>
  <c r="F209" i="4" s="1"/>
  <c r="F233" i="4" s="1"/>
  <c r="F188" i="4"/>
  <c r="F212" i="4" s="1"/>
  <c r="F236" i="4" s="1"/>
  <c r="F189" i="4"/>
  <c r="F213" i="4" s="1"/>
  <c r="F237" i="4" s="1"/>
  <c r="F175" i="4"/>
  <c r="F199" i="4" s="1"/>
  <c r="F223" i="4" s="1"/>
  <c r="R196" i="4"/>
  <c r="R220" i="4" s="1"/>
  <c r="M207" i="4"/>
  <c r="M231" i="4" s="1"/>
  <c r="P209" i="4"/>
  <c r="P233" i="4" s="1"/>
  <c r="R209" i="4"/>
  <c r="R233" i="4" s="1"/>
  <c r="V251" i="4"/>
  <c r="I118" i="4"/>
  <c r="I200" i="4"/>
  <c r="I224" i="4" s="1"/>
  <c r="I196" i="4"/>
  <c r="I220" i="4" s="1"/>
  <c r="I205" i="4"/>
  <c r="I229" i="4" s="1"/>
  <c r="N118" i="4"/>
  <c r="N195" i="4"/>
  <c r="N219" i="4" s="1"/>
  <c r="Q193" i="4"/>
  <c r="Q217" i="4" s="1"/>
  <c r="O195" i="4"/>
  <c r="O219" i="4" s="1"/>
  <c r="N196" i="4"/>
  <c r="N220" i="4" s="1"/>
  <c r="I197" i="4"/>
  <c r="I221" i="4" s="1"/>
  <c r="G199" i="4"/>
  <c r="G223" i="4" s="1"/>
  <c r="F176" i="4"/>
  <c r="F200" i="4" s="1"/>
  <c r="F224" i="4" s="1"/>
  <c r="V200" i="4"/>
  <c r="Q201" i="4"/>
  <c r="U194" i="4"/>
  <c r="U218" i="4" s="1"/>
  <c r="U241" i="4" s="1"/>
  <c r="O194" i="4"/>
  <c r="O218" i="4" s="1"/>
  <c r="O251" i="4" s="1"/>
  <c r="Q118" i="4"/>
  <c r="U203" i="4"/>
  <c r="U227" i="4" s="1"/>
  <c r="R193" i="4"/>
  <c r="R217" i="4" s="1"/>
  <c r="U118" i="4"/>
  <c r="V203" i="4"/>
  <c r="V227" i="4" s="1"/>
  <c r="V244" i="4" s="1"/>
  <c r="V211" i="4"/>
  <c r="V235" i="4" s="1"/>
  <c r="M198" i="4"/>
  <c r="M222" i="4" s="1"/>
  <c r="U212" i="4"/>
  <c r="U236" i="4" s="1"/>
  <c r="U198" i="4"/>
  <c r="U222" i="4" s="1"/>
  <c r="M210" i="4"/>
  <c r="M234" i="4" s="1"/>
  <c r="T242" i="4"/>
  <c r="T252" i="4"/>
  <c r="L244" i="4"/>
  <c r="B254" i="4"/>
  <c r="K244" i="4"/>
  <c r="M208" i="4"/>
  <c r="M232" i="4" s="1"/>
  <c r="U195" i="4"/>
  <c r="E195" i="4"/>
  <c r="E219" i="4" s="1"/>
  <c r="G203" i="4"/>
  <c r="G227" i="4" s="1"/>
  <c r="G244" i="4" s="1"/>
  <c r="Q199" i="4"/>
  <c r="U204" i="4"/>
  <c r="U228" i="4" s="1"/>
  <c r="E204" i="4"/>
  <c r="E228" i="4" s="1"/>
  <c r="H204" i="4"/>
  <c r="H228" i="4" s="1"/>
  <c r="H244" i="4" s="1"/>
  <c r="N194" i="4"/>
  <c r="N218" i="4" s="1"/>
  <c r="R199" i="4"/>
  <c r="R223" i="4" s="1"/>
  <c r="U199" i="4"/>
  <c r="U223" i="4" s="1"/>
  <c r="P243" i="4"/>
  <c r="P103" i="4"/>
  <c r="N209" i="4"/>
  <c r="N233" i="4" s="1"/>
  <c r="N246" i="4" s="1"/>
  <c r="Q209" i="4"/>
  <c r="T209" i="4"/>
  <c r="T233" i="4" s="1"/>
  <c r="O209" i="4"/>
  <c r="O233" i="4" s="1"/>
  <c r="U211" i="4"/>
  <c r="U235" i="4" s="1"/>
  <c r="V198" i="4"/>
  <c r="V222" i="4" s="1"/>
  <c r="R201" i="4"/>
  <c r="R225" i="4" s="1"/>
  <c r="U207" i="4"/>
  <c r="U231" i="4" s="1"/>
  <c r="Q211" i="4"/>
  <c r="V213" i="4"/>
  <c r="V237" i="4" s="1"/>
  <c r="E213" i="4"/>
  <c r="E237" i="4" s="1"/>
  <c r="H213" i="4"/>
  <c r="H237" i="4" s="1"/>
  <c r="N212" i="4"/>
  <c r="N236" i="4" s="1"/>
  <c r="H103" i="4"/>
  <c r="S209" i="4"/>
  <c r="S233" i="4" s="1"/>
  <c r="E211" i="4"/>
  <c r="E235" i="4" s="1"/>
  <c r="K213" i="4"/>
  <c r="K237" i="4" s="1"/>
  <c r="K245" i="3"/>
  <c r="K255" i="3"/>
  <c r="N118" i="3"/>
  <c r="N169" i="3"/>
  <c r="N193" i="3" s="1"/>
  <c r="N217" i="3" s="1"/>
  <c r="N179" i="3"/>
  <c r="N203" i="3" s="1"/>
  <c r="N227" i="3" s="1"/>
  <c r="N244" i="3" s="1"/>
  <c r="N187" i="3"/>
  <c r="N211" i="3" s="1"/>
  <c r="N235" i="3" s="1"/>
  <c r="N188" i="3"/>
  <c r="N212" i="3" s="1"/>
  <c r="N236" i="3" s="1"/>
  <c r="N173" i="3"/>
  <c r="N197" i="3" s="1"/>
  <c r="N221" i="3" s="1"/>
  <c r="N181" i="3"/>
  <c r="N205" i="3" s="1"/>
  <c r="N229" i="3" s="1"/>
  <c r="N182" i="3"/>
  <c r="N206" i="3" s="1"/>
  <c r="N230" i="3" s="1"/>
  <c r="N172" i="3"/>
  <c r="N196" i="3" s="1"/>
  <c r="N220" i="3" s="1"/>
  <c r="N242" i="3" s="1"/>
  <c r="N171" i="3"/>
  <c r="N195" i="3" s="1"/>
  <c r="N219" i="3" s="1"/>
  <c r="Q251" i="3"/>
  <c r="I253" i="3"/>
  <c r="I243" i="3"/>
  <c r="K103" i="3"/>
  <c r="E200" i="3"/>
  <c r="E224" i="3" s="1"/>
  <c r="E210" i="3"/>
  <c r="E209" i="3"/>
  <c r="U179" i="3"/>
  <c r="U203" i="3" s="1"/>
  <c r="U227" i="3" s="1"/>
  <c r="U244" i="3" s="1"/>
  <c r="H243" i="3"/>
  <c r="H253" i="3"/>
  <c r="M194" i="3"/>
  <c r="M218" i="3" s="1"/>
  <c r="G206" i="3"/>
  <c r="G230" i="3" s="1"/>
  <c r="P210" i="3"/>
  <c r="G211" i="3"/>
  <c r="G235" i="3" s="1"/>
  <c r="Q257" i="3"/>
  <c r="R169" i="3"/>
  <c r="R193" i="3" s="1"/>
  <c r="R217" i="3" s="1"/>
  <c r="R173" i="3"/>
  <c r="R197" i="3" s="1"/>
  <c r="R221" i="3" s="1"/>
  <c r="R179" i="3"/>
  <c r="R203" i="3" s="1"/>
  <c r="R227" i="3" s="1"/>
  <c r="R244" i="3" s="1"/>
  <c r="R187" i="3"/>
  <c r="R211" i="3" s="1"/>
  <c r="R235" i="3" s="1"/>
  <c r="R188" i="3"/>
  <c r="R212" i="3" s="1"/>
  <c r="R236" i="3" s="1"/>
  <c r="R118" i="3"/>
  <c r="R178" i="3"/>
  <c r="R202" i="3" s="1"/>
  <c r="R226" i="3" s="1"/>
  <c r="R181" i="3"/>
  <c r="R205" i="3" s="1"/>
  <c r="R175" i="3"/>
  <c r="R199" i="3" s="1"/>
  <c r="R223" i="3" s="1"/>
  <c r="R182" i="3"/>
  <c r="R206" i="3" s="1"/>
  <c r="R230" i="3" s="1"/>
  <c r="J170" i="3"/>
  <c r="J194" i="3" s="1"/>
  <c r="J218" i="3" s="1"/>
  <c r="U171" i="3"/>
  <c r="U195" i="3" s="1"/>
  <c r="U219" i="3" s="1"/>
  <c r="R174" i="3"/>
  <c r="R198" i="3" s="1"/>
  <c r="R222" i="3" s="1"/>
  <c r="M199" i="3"/>
  <c r="M223" i="3" s="1"/>
  <c r="N103" i="3"/>
  <c r="P118" i="3"/>
  <c r="S103" i="3"/>
  <c r="T103" i="3"/>
  <c r="O103" i="3"/>
  <c r="R171" i="3"/>
  <c r="R195" i="3" s="1"/>
  <c r="R219" i="3" s="1"/>
  <c r="F175" i="3"/>
  <c r="F199" i="3" s="1"/>
  <c r="F223" i="3" s="1"/>
  <c r="N177" i="3"/>
  <c r="N201" i="3" s="1"/>
  <c r="N225" i="3" s="1"/>
  <c r="T205" i="3"/>
  <c r="R183" i="3"/>
  <c r="R207" i="3" s="1"/>
  <c r="R231" i="3" s="1"/>
  <c r="N189" i="3"/>
  <c r="N213" i="3" s="1"/>
  <c r="N237" i="3" s="1"/>
  <c r="O205" i="3"/>
  <c r="O229" i="3" s="1"/>
  <c r="S200" i="3"/>
  <c r="S224" i="3" s="1"/>
  <c r="S201" i="3"/>
  <c r="S225" i="3" s="1"/>
  <c r="S253" i="3" s="1"/>
  <c r="S208" i="3"/>
  <c r="S212" i="3"/>
  <c r="S213" i="3"/>
  <c r="S237" i="3" s="1"/>
  <c r="S257" i="3" s="1"/>
  <c r="S209" i="3"/>
  <c r="I212" i="3"/>
  <c r="I236" i="3" s="1"/>
  <c r="T199" i="3"/>
  <c r="T223" i="3" s="1"/>
  <c r="I193" i="3"/>
  <c r="I217" i="3" s="1"/>
  <c r="M197" i="3"/>
  <c r="M221" i="3" s="1"/>
  <c r="J178" i="3"/>
  <c r="J202" i="3" s="1"/>
  <c r="J226" i="3" s="1"/>
  <c r="Q181" i="3"/>
  <c r="Q205" i="3" s="1"/>
  <c r="H206" i="3"/>
  <c r="H230" i="3" s="1"/>
  <c r="K196" i="3"/>
  <c r="K220" i="3" s="1"/>
  <c r="K242" i="3" s="1"/>
  <c r="I210" i="3"/>
  <c r="U178" i="3"/>
  <c r="U202" i="3" s="1"/>
  <c r="U226" i="3" s="1"/>
  <c r="I204" i="3"/>
  <c r="I228" i="3" s="1"/>
  <c r="Q209" i="3"/>
  <c r="I203" i="3"/>
  <c r="I227" i="3" s="1"/>
  <c r="I244" i="3" s="1"/>
  <c r="M205" i="3"/>
  <c r="M229" i="3" s="1"/>
  <c r="L207" i="3"/>
  <c r="L231" i="3" s="1"/>
  <c r="L195" i="3"/>
  <c r="L219" i="3" s="1"/>
  <c r="V208" i="3"/>
  <c r="F208" i="3"/>
  <c r="I198" i="3"/>
  <c r="I222" i="3" s="1"/>
  <c r="O198" i="3"/>
  <c r="O222" i="3" s="1"/>
  <c r="P208" i="3"/>
  <c r="T212" i="3"/>
  <c r="T236" i="3" s="1"/>
  <c r="T200" i="3"/>
  <c r="T224" i="3" s="1"/>
  <c r="T211" i="3"/>
  <c r="T235" i="3" s="1"/>
  <c r="T201" i="3"/>
  <c r="T225" i="3" s="1"/>
  <c r="O199" i="3"/>
  <c r="O223" i="3" s="1"/>
  <c r="G205" i="3"/>
  <c r="G229" i="3" s="1"/>
  <c r="H207" i="3"/>
  <c r="H231" i="3" s="1"/>
  <c r="C230" i="3"/>
  <c r="I206" i="3"/>
  <c r="I230" i="3" s="1"/>
  <c r="M206" i="3"/>
  <c r="M230" i="3" s="1"/>
  <c r="N183" i="3"/>
  <c r="N207" i="3" s="1"/>
  <c r="N231" i="3" s="1"/>
  <c r="G118" i="3"/>
  <c r="G213" i="3"/>
  <c r="G237" i="3" s="1"/>
  <c r="G212" i="3"/>
  <c r="G236" i="3" s="1"/>
  <c r="M118" i="3"/>
  <c r="M200" i="3"/>
  <c r="M224" i="3" s="1"/>
  <c r="M210" i="3"/>
  <c r="M211" i="3"/>
  <c r="M235" i="3" s="1"/>
  <c r="M196" i="3"/>
  <c r="M220" i="3" s="1"/>
  <c r="M242" i="3" s="1"/>
  <c r="E205" i="3"/>
  <c r="E229" i="3" s="1"/>
  <c r="P251" i="3"/>
  <c r="P241" i="3"/>
  <c r="M207" i="3"/>
  <c r="M231" i="3" s="1"/>
  <c r="M212" i="3"/>
  <c r="M236" i="3" s="1"/>
  <c r="F118" i="3"/>
  <c r="F169" i="3"/>
  <c r="F193" i="3" s="1"/>
  <c r="F217" i="3" s="1"/>
  <c r="F173" i="3"/>
  <c r="F197" i="3" s="1"/>
  <c r="F221" i="3" s="1"/>
  <c r="F181" i="3"/>
  <c r="F205" i="3" s="1"/>
  <c r="F229" i="3" s="1"/>
  <c r="F182" i="3"/>
  <c r="F206" i="3" s="1"/>
  <c r="F230" i="3" s="1"/>
  <c r="F187" i="3"/>
  <c r="F211" i="3" s="1"/>
  <c r="F235" i="3" s="1"/>
  <c r="F188" i="3"/>
  <c r="F212" i="3" s="1"/>
  <c r="F236" i="3" s="1"/>
  <c r="F177" i="3"/>
  <c r="F201" i="3" s="1"/>
  <c r="F225" i="3" s="1"/>
  <c r="F178" i="3"/>
  <c r="F202" i="3" s="1"/>
  <c r="F226" i="3" s="1"/>
  <c r="F179" i="3"/>
  <c r="F203" i="3" s="1"/>
  <c r="F227" i="3" s="1"/>
  <c r="F244" i="3" s="1"/>
  <c r="V181" i="3"/>
  <c r="V205" i="3" s="1"/>
  <c r="V229" i="3" s="1"/>
  <c r="V182" i="3"/>
  <c r="V206" i="3" s="1"/>
  <c r="V230" i="3" s="1"/>
  <c r="V118" i="3"/>
  <c r="V173" i="3"/>
  <c r="V197" i="3" s="1"/>
  <c r="V221" i="3" s="1"/>
  <c r="V187" i="3"/>
  <c r="V211" i="3" s="1"/>
  <c r="V235" i="3" s="1"/>
  <c r="V169" i="3"/>
  <c r="V193" i="3" s="1"/>
  <c r="V217" i="3" s="1"/>
  <c r="V177" i="3"/>
  <c r="V201" i="3" s="1"/>
  <c r="V225" i="3" s="1"/>
  <c r="V179" i="3"/>
  <c r="V203" i="3" s="1"/>
  <c r="V227" i="3" s="1"/>
  <c r="V244" i="3" s="1"/>
  <c r="V188" i="3"/>
  <c r="V212" i="3" s="1"/>
  <c r="V236" i="3" s="1"/>
  <c r="O241" i="3"/>
  <c r="O251" i="3"/>
  <c r="N170" i="3"/>
  <c r="N194" i="3" s="1"/>
  <c r="N218" i="3" s="1"/>
  <c r="G197" i="3"/>
  <c r="G221" i="3" s="1"/>
  <c r="F174" i="3"/>
  <c r="F198" i="3" s="1"/>
  <c r="F222" i="3" s="1"/>
  <c r="V174" i="3"/>
  <c r="V198" i="3" s="1"/>
  <c r="V222" i="3" s="1"/>
  <c r="Q199" i="3"/>
  <c r="Q223" i="3" s="1"/>
  <c r="M201" i="3"/>
  <c r="M225" i="3" s="1"/>
  <c r="G203" i="3"/>
  <c r="E174" i="3"/>
  <c r="E198" i="3" s="1"/>
  <c r="E222" i="3" s="1"/>
  <c r="E118" i="3"/>
  <c r="E170" i="3"/>
  <c r="E194" i="3" s="1"/>
  <c r="E218" i="3" s="1"/>
  <c r="E182" i="3"/>
  <c r="E206" i="3" s="1"/>
  <c r="E230" i="3" s="1"/>
  <c r="E183" i="3"/>
  <c r="E207" i="3" s="1"/>
  <c r="E231" i="3" s="1"/>
  <c r="E188" i="3"/>
  <c r="E212" i="3" s="1"/>
  <c r="E236" i="3" s="1"/>
  <c r="E178" i="3"/>
  <c r="E202" i="3" s="1"/>
  <c r="E226" i="3" s="1"/>
  <c r="E189" i="3"/>
  <c r="E213" i="3" s="1"/>
  <c r="E237" i="3" s="1"/>
  <c r="E179" i="3"/>
  <c r="E203" i="3" s="1"/>
  <c r="E227" i="3" s="1"/>
  <c r="E244" i="3" s="1"/>
  <c r="E187" i="3"/>
  <c r="E211" i="3" s="1"/>
  <c r="E235" i="3" s="1"/>
  <c r="S247" i="3"/>
  <c r="E172" i="3"/>
  <c r="E196" i="3" s="1"/>
  <c r="E220" i="3" s="1"/>
  <c r="E242" i="3" s="1"/>
  <c r="G198" i="3"/>
  <c r="G222" i="3" s="1"/>
  <c r="N175" i="3"/>
  <c r="N199" i="3" s="1"/>
  <c r="N223" i="3" s="1"/>
  <c r="R177" i="3"/>
  <c r="R201" i="3" s="1"/>
  <c r="R225" i="3" s="1"/>
  <c r="F183" i="3"/>
  <c r="F207" i="3" s="1"/>
  <c r="F231" i="3" s="1"/>
  <c r="V183" i="3"/>
  <c r="V207" i="3" s="1"/>
  <c r="V231" i="3" s="1"/>
  <c r="R189" i="3"/>
  <c r="R213" i="3" s="1"/>
  <c r="P213" i="3"/>
  <c r="P237" i="3" s="1"/>
  <c r="K201" i="3"/>
  <c r="K225" i="3" s="1"/>
  <c r="K209" i="3"/>
  <c r="K202" i="3"/>
  <c r="K226" i="3" s="1"/>
  <c r="K212" i="3"/>
  <c r="K236" i="3" s="1"/>
  <c r="K204" i="3"/>
  <c r="K228" i="3" s="1"/>
  <c r="K118" i="3"/>
  <c r="K200" i="3"/>
  <c r="K224" i="3" s="1"/>
  <c r="K208" i="3"/>
  <c r="I200" i="3"/>
  <c r="I224" i="3" s="1"/>
  <c r="I211" i="3"/>
  <c r="I235" i="3" s="1"/>
  <c r="I194" i="3"/>
  <c r="I218" i="3" s="1"/>
  <c r="M193" i="3"/>
  <c r="M217" i="3" s="1"/>
  <c r="K195" i="3"/>
  <c r="K219" i="3" s="1"/>
  <c r="K251" i="3" s="1"/>
  <c r="U173" i="3"/>
  <c r="U197" i="3" s="1"/>
  <c r="U221" i="3" s="1"/>
  <c r="G199" i="3"/>
  <c r="G223" i="3" s="1"/>
  <c r="N178" i="3"/>
  <c r="N202" i="3" s="1"/>
  <c r="N226" i="3" s="1"/>
  <c r="H251" i="3"/>
  <c r="H241" i="3"/>
  <c r="E204" i="3"/>
  <c r="E228" i="3" s="1"/>
  <c r="F209" i="3"/>
  <c r="Q210" i="3"/>
  <c r="V204" i="3"/>
  <c r="V228" i="3" s="1"/>
  <c r="F204" i="3"/>
  <c r="F228" i="3" s="1"/>
  <c r="M209" i="3"/>
  <c r="L193" i="3"/>
  <c r="L217" i="3" s="1"/>
  <c r="L203" i="3"/>
  <c r="L227" i="3" s="1"/>
  <c r="L204" i="3"/>
  <c r="L228" i="3" s="1"/>
  <c r="L197" i="3"/>
  <c r="L221" i="3" s="1"/>
  <c r="L211" i="3"/>
  <c r="L235" i="3" s="1"/>
  <c r="L212" i="3"/>
  <c r="L236" i="3" s="1"/>
  <c r="M203" i="3"/>
  <c r="M227" i="3" s="1"/>
  <c r="M244" i="3" s="1"/>
  <c r="P206" i="3"/>
  <c r="P230" i="3" s="1"/>
  <c r="P207" i="3"/>
  <c r="P231" i="3" s="1"/>
  <c r="R208" i="3"/>
  <c r="E208" i="3"/>
  <c r="O247" i="3"/>
  <c r="I196" i="3"/>
  <c r="I220" i="3" s="1"/>
  <c r="I242" i="3" s="1"/>
  <c r="S206" i="3"/>
  <c r="S230" i="3" s="1"/>
  <c r="K210" i="3"/>
  <c r="M202" i="3"/>
  <c r="M226" i="3" s="1"/>
  <c r="H200" i="3"/>
  <c r="H224" i="3" s="1"/>
  <c r="H211" i="3"/>
  <c r="L206" i="3"/>
  <c r="L230" i="3" s="1"/>
  <c r="G201" i="3"/>
  <c r="G225" i="3" s="1"/>
  <c r="G209" i="3"/>
  <c r="G204" i="3"/>
  <c r="G228" i="3" s="1"/>
  <c r="G241" i="3"/>
  <c r="G251" i="3"/>
  <c r="N174" i="3"/>
  <c r="N198" i="3" s="1"/>
  <c r="N222" i="3" s="1"/>
  <c r="U174" i="3"/>
  <c r="U198" i="3" s="1"/>
  <c r="U118" i="3"/>
  <c r="U182" i="3"/>
  <c r="U206" i="3" s="1"/>
  <c r="U230" i="3" s="1"/>
  <c r="U183" i="3"/>
  <c r="U207" i="3" s="1"/>
  <c r="U231" i="3" s="1"/>
  <c r="U170" i="3"/>
  <c r="U194" i="3" s="1"/>
  <c r="U218" i="3" s="1"/>
  <c r="U189" i="3"/>
  <c r="U213" i="3" s="1"/>
  <c r="U237" i="3" s="1"/>
  <c r="U188" i="3"/>
  <c r="U212" i="3" s="1"/>
  <c r="U236" i="3" s="1"/>
  <c r="E197" i="3"/>
  <c r="E221" i="3" s="1"/>
  <c r="M204" i="3"/>
  <c r="M228" i="3" s="1"/>
  <c r="M208" i="3"/>
  <c r="G196" i="3"/>
  <c r="G220" i="3" s="1"/>
  <c r="G242" i="3" s="1"/>
  <c r="P193" i="3"/>
  <c r="P203" i="3"/>
  <c r="P211" i="3"/>
  <c r="P235" i="3" s="1"/>
  <c r="P201" i="3"/>
  <c r="P225" i="3" s="1"/>
  <c r="P253" i="3" s="1"/>
  <c r="P200" i="3"/>
  <c r="P224" i="3" s="1"/>
  <c r="J173" i="3"/>
  <c r="J197" i="3" s="1"/>
  <c r="J221" i="3" s="1"/>
  <c r="J118" i="3"/>
  <c r="J181" i="3"/>
  <c r="J205" i="3" s="1"/>
  <c r="J229" i="3" s="1"/>
  <c r="J182" i="3"/>
  <c r="J206" i="3" s="1"/>
  <c r="J230" i="3" s="1"/>
  <c r="J169" i="3"/>
  <c r="J193" i="3" s="1"/>
  <c r="J217" i="3" s="1"/>
  <c r="J179" i="3"/>
  <c r="J203" i="3" s="1"/>
  <c r="J227" i="3" s="1"/>
  <c r="J244" i="3" s="1"/>
  <c r="J187" i="3"/>
  <c r="J211" i="3" s="1"/>
  <c r="J235" i="3" s="1"/>
  <c r="J188" i="3"/>
  <c r="J212" i="3" s="1"/>
  <c r="J236" i="3" s="1"/>
  <c r="G102" i="3"/>
  <c r="G103" i="3"/>
  <c r="S241" i="3"/>
  <c r="R170" i="3"/>
  <c r="R194" i="3" s="1"/>
  <c r="R218" i="3" s="1"/>
  <c r="M195" i="3"/>
  <c r="M219" i="3" s="1"/>
  <c r="B252" i="3"/>
  <c r="L242" i="3"/>
  <c r="J174" i="3"/>
  <c r="J198" i="3" s="1"/>
  <c r="J222" i="3" s="1"/>
  <c r="E175" i="3"/>
  <c r="E199" i="3" s="1"/>
  <c r="E223" i="3" s="1"/>
  <c r="U175" i="3"/>
  <c r="U199" i="3" s="1"/>
  <c r="U223" i="3" s="1"/>
  <c r="P202" i="3"/>
  <c r="P102" i="3"/>
  <c r="P103" i="3"/>
  <c r="R102" i="3"/>
  <c r="R103" i="3"/>
  <c r="Q118" i="3"/>
  <c r="Q182" i="3"/>
  <c r="Q206" i="3" s="1"/>
  <c r="Q183" i="3"/>
  <c r="Q207" i="3" s="1"/>
  <c r="Q170" i="3"/>
  <c r="Q194" i="3" s="1"/>
  <c r="Q218" i="3" s="1"/>
  <c r="Q188" i="3"/>
  <c r="Q212" i="3" s="1"/>
  <c r="Q236" i="3" s="1"/>
  <c r="Q172" i="3"/>
  <c r="Q196" i="3" s="1"/>
  <c r="Q189" i="3"/>
  <c r="Q213" i="3" s="1"/>
  <c r="Q169" i="3"/>
  <c r="Q193" i="3" s="1"/>
  <c r="Q174" i="3"/>
  <c r="Q198" i="3" s="1"/>
  <c r="H257" i="3"/>
  <c r="H247" i="3"/>
  <c r="F171" i="3"/>
  <c r="F195" i="3" s="1"/>
  <c r="F219" i="3" s="1"/>
  <c r="U172" i="3"/>
  <c r="U196" i="3" s="1"/>
  <c r="U220" i="3" s="1"/>
  <c r="U242" i="3" s="1"/>
  <c r="K198" i="3"/>
  <c r="K222" i="3" s="1"/>
  <c r="V175" i="3"/>
  <c r="V199" i="3" s="1"/>
  <c r="V223" i="3" s="1"/>
  <c r="L205" i="3"/>
  <c r="L229" i="3" s="1"/>
  <c r="J183" i="3"/>
  <c r="J207" i="3" s="1"/>
  <c r="J231" i="3" s="1"/>
  <c r="F189" i="3"/>
  <c r="F213" i="3" s="1"/>
  <c r="F237" i="3" s="1"/>
  <c r="V189" i="3"/>
  <c r="V213" i="3" s="1"/>
  <c r="V237" i="3" s="1"/>
  <c r="V200" i="3"/>
  <c r="V224" i="3" s="1"/>
  <c r="F200" i="3"/>
  <c r="F224" i="3" s="1"/>
  <c r="U204" i="3"/>
  <c r="U228" i="3" s="1"/>
  <c r="U200" i="3"/>
  <c r="U224" i="3" s="1"/>
  <c r="U210" i="3"/>
  <c r="I118" i="3"/>
  <c r="U169" i="3"/>
  <c r="U193" i="3" s="1"/>
  <c r="U217" i="3" s="1"/>
  <c r="R172" i="3"/>
  <c r="R196" i="3" s="1"/>
  <c r="R220" i="3" s="1"/>
  <c r="R242" i="3" s="1"/>
  <c r="K199" i="3"/>
  <c r="K223" i="3" s="1"/>
  <c r="V178" i="3"/>
  <c r="V202" i="3" s="1"/>
  <c r="V226" i="3" s="1"/>
  <c r="G207" i="3"/>
  <c r="G231" i="3" s="1"/>
  <c r="K194" i="3"/>
  <c r="K218" i="3" s="1"/>
  <c r="K211" i="3"/>
  <c r="K235" i="3" s="1"/>
  <c r="P204" i="3"/>
  <c r="P228" i="3" s="1"/>
  <c r="S204" i="3"/>
  <c r="S228" i="3" s="1"/>
  <c r="O206" i="3"/>
  <c r="O230" i="3" s="1"/>
  <c r="I209" i="3"/>
  <c r="L209" i="3"/>
  <c r="G195" i="3"/>
  <c r="Q179" i="3"/>
  <c r="Q203" i="3" s="1"/>
  <c r="U187" i="3"/>
  <c r="U211" i="3" s="1"/>
  <c r="U235" i="3" s="1"/>
  <c r="I197" i="3"/>
  <c r="I221" i="3" s="1"/>
  <c r="P194" i="3"/>
  <c r="P218" i="3" s="1"/>
  <c r="M198" i="3"/>
  <c r="M222" i="3" s="1"/>
  <c r="G202" i="3"/>
  <c r="G226" i="3" s="1"/>
  <c r="J210" i="3"/>
  <c r="J175" i="3"/>
  <c r="J199" i="3" s="1"/>
  <c r="J223" i="3" s="1"/>
  <c r="G210" i="3"/>
  <c r="I207" i="3"/>
  <c r="I231" i="3" s="1"/>
  <c r="L199" i="3"/>
  <c r="L223" i="3" s="1"/>
  <c r="O207" i="3"/>
  <c r="O231" i="3" s="1"/>
  <c r="T206" i="3"/>
  <c r="T230" i="3" s="1"/>
  <c r="P212" i="3"/>
  <c r="P236" i="3" s="1"/>
  <c r="S205" i="3"/>
  <c r="R175" i="2"/>
  <c r="R199" i="2" s="1"/>
  <c r="R223" i="2" s="1"/>
  <c r="R246" i="2" s="1"/>
  <c r="R176" i="2"/>
  <c r="R200" i="2" s="1"/>
  <c r="R224" i="2" s="1"/>
  <c r="R247" i="2" s="1"/>
  <c r="R177" i="2"/>
  <c r="R201" i="2" s="1"/>
  <c r="R225" i="2" s="1"/>
  <c r="R248" i="2" s="1"/>
  <c r="R118" i="2"/>
  <c r="R173" i="2"/>
  <c r="R197" i="2" s="1"/>
  <c r="R221" i="2" s="1"/>
  <c r="R244" i="2" s="1"/>
  <c r="R172" i="2"/>
  <c r="R196" i="2" s="1"/>
  <c r="R220" i="2" s="1"/>
  <c r="R243" i="2" s="1"/>
  <c r="R187" i="2"/>
  <c r="R211" i="2" s="1"/>
  <c r="R235" i="2" s="1"/>
  <c r="R258" i="2" s="1"/>
  <c r="R169" i="2"/>
  <c r="R193" i="2" s="1"/>
  <c r="R217" i="2" s="1"/>
  <c r="R240" i="2" s="1"/>
  <c r="R180" i="2"/>
  <c r="R204" i="2" s="1"/>
  <c r="R228" i="2" s="1"/>
  <c r="R251" i="2" s="1"/>
  <c r="R171" i="2"/>
  <c r="R195" i="2" s="1"/>
  <c r="R219" i="2" s="1"/>
  <c r="R242" i="2" s="1"/>
  <c r="R181" i="2"/>
  <c r="R205" i="2" s="1"/>
  <c r="O102" i="2"/>
  <c r="O103" i="2"/>
  <c r="R179" i="2"/>
  <c r="R203" i="2" s="1"/>
  <c r="R227" i="2" s="1"/>
  <c r="R250" i="2" s="1"/>
  <c r="R183" i="2"/>
  <c r="R207" i="2" s="1"/>
  <c r="R231" i="2" s="1"/>
  <c r="R254" i="2" s="1"/>
  <c r="O211" i="2"/>
  <c r="O235" i="2" s="1"/>
  <c r="O258" i="2" s="1"/>
  <c r="H197" i="2"/>
  <c r="H221" i="2" s="1"/>
  <c r="H244" i="2" s="1"/>
  <c r="L195" i="2"/>
  <c r="L219" i="2" s="1"/>
  <c r="L242" i="2" s="1"/>
  <c r="L213" i="2"/>
  <c r="L237" i="2" s="1"/>
  <c r="L260" i="2" s="1"/>
  <c r="R170" i="2"/>
  <c r="R194" i="2" s="1"/>
  <c r="R218" i="2" s="1"/>
  <c r="R241" i="2" s="1"/>
  <c r="K193" i="2"/>
  <c r="K217" i="2" s="1"/>
  <c r="K240" i="2" s="1"/>
  <c r="F177" i="2"/>
  <c r="F201" i="2" s="1"/>
  <c r="F225" i="2" s="1"/>
  <c r="F248" i="2" s="1"/>
  <c r="F180" i="2"/>
  <c r="F204" i="2" s="1"/>
  <c r="F228" i="2" s="1"/>
  <c r="F251" i="2" s="1"/>
  <c r="F181" i="2"/>
  <c r="F205" i="2" s="1"/>
  <c r="F229" i="2" s="1"/>
  <c r="F252" i="2" s="1"/>
  <c r="F118" i="2"/>
  <c r="F173" i="2"/>
  <c r="F197" i="2" s="1"/>
  <c r="F221" i="2" s="1"/>
  <c r="F244" i="2" s="1"/>
  <c r="F187" i="2"/>
  <c r="F211" i="2" s="1"/>
  <c r="F235" i="2" s="1"/>
  <c r="F258" i="2" s="1"/>
  <c r="F172" i="2"/>
  <c r="F196" i="2" s="1"/>
  <c r="F220" i="2" s="1"/>
  <c r="F243" i="2" s="1"/>
  <c r="F171" i="2"/>
  <c r="F195" i="2" s="1"/>
  <c r="F219" i="2" s="1"/>
  <c r="F242" i="2" s="1"/>
  <c r="F169" i="2"/>
  <c r="F193" i="2" s="1"/>
  <c r="F217" i="2" s="1"/>
  <c r="F240" i="2" s="1"/>
  <c r="V177" i="2"/>
  <c r="V201" i="2" s="1"/>
  <c r="V225" i="2" s="1"/>
  <c r="V248" i="2" s="1"/>
  <c r="V118" i="2"/>
  <c r="V169" i="2"/>
  <c r="V193" i="2" s="1"/>
  <c r="V217" i="2" s="1"/>
  <c r="V240" i="2" s="1"/>
  <c r="V171" i="2"/>
  <c r="V195" i="2" s="1"/>
  <c r="V219" i="2" s="1"/>
  <c r="V242" i="2" s="1"/>
  <c r="V172" i="2"/>
  <c r="V196" i="2" s="1"/>
  <c r="V220" i="2" s="1"/>
  <c r="V243" i="2" s="1"/>
  <c r="V180" i="2"/>
  <c r="V204" i="2" s="1"/>
  <c r="V228" i="2" s="1"/>
  <c r="V251" i="2" s="1"/>
  <c r="V181" i="2"/>
  <c r="V205" i="2" s="1"/>
  <c r="V229" i="2" s="1"/>
  <c r="V252" i="2" s="1"/>
  <c r="V173" i="2"/>
  <c r="V197" i="2" s="1"/>
  <c r="V221" i="2" s="1"/>
  <c r="V244" i="2" s="1"/>
  <c r="V187" i="2"/>
  <c r="V211" i="2" s="1"/>
  <c r="V235" i="2" s="1"/>
  <c r="V258" i="2" s="1"/>
  <c r="F179" i="2"/>
  <c r="F203" i="2" s="1"/>
  <c r="F227" i="2" s="1"/>
  <c r="F250" i="2" s="1"/>
  <c r="V179" i="2"/>
  <c r="V203" i="2" s="1"/>
  <c r="V227" i="2" s="1"/>
  <c r="V250" i="2" s="1"/>
  <c r="P205" i="2"/>
  <c r="P229" i="2" s="1"/>
  <c r="P252" i="2" s="1"/>
  <c r="F183" i="2"/>
  <c r="F207" i="2" s="1"/>
  <c r="F231" i="2" s="1"/>
  <c r="F254" i="2" s="1"/>
  <c r="V183" i="2"/>
  <c r="V207" i="2" s="1"/>
  <c r="V231" i="2" s="1"/>
  <c r="V254" i="2" s="1"/>
  <c r="U197" i="2"/>
  <c r="U221" i="2" s="1"/>
  <c r="U244" i="2" s="1"/>
  <c r="V176" i="2"/>
  <c r="V200" i="2" s="1"/>
  <c r="V224" i="2" s="1"/>
  <c r="V247" i="2" s="1"/>
  <c r="I274" i="2"/>
  <c r="I284" i="2"/>
  <c r="M197" i="2"/>
  <c r="M221" i="2" s="1"/>
  <c r="M244" i="2" s="1"/>
  <c r="M202" i="2"/>
  <c r="M226" i="2" s="1"/>
  <c r="M249" i="2" s="1"/>
  <c r="L202" i="2"/>
  <c r="L226" i="2" s="1"/>
  <c r="M208" i="2"/>
  <c r="F208" i="2"/>
  <c r="L209" i="2"/>
  <c r="L193" i="2"/>
  <c r="L217" i="2" s="1"/>
  <c r="L240" i="2" s="1"/>
  <c r="O197" i="2"/>
  <c r="O221" i="2" s="1"/>
  <c r="O244" i="2" s="1"/>
  <c r="T201" i="2"/>
  <c r="T225" i="2" s="1"/>
  <c r="T248" i="2" s="1"/>
  <c r="V178" i="2"/>
  <c r="V202" i="2" s="1"/>
  <c r="V226" i="2" s="1"/>
  <c r="V249" i="2" s="1"/>
  <c r="H282" i="2"/>
  <c r="H272" i="2"/>
  <c r="E210" i="2"/>
  <c r="E195" i="2"/>
  <c r="E219" i="2" s="1"/>
  <c r="E242" i="2" s="1"/>
  <c r="V182" i="2"/>
  <c r="V206" i="2" s="1"/>
  <c r="V230" i="2" s="1"/>
  <c r="V253" i="2" s="1"/>
  <c r="V188" i="2"/>
  <c r="V212" i="2" s="1"/>
  <c r="V236" i="2" s="1"/>
  <c r="V259" i="2" s="1"/>
  <c r="H209" i="2"/>
  <c r="H208" i="2"/>
  <c r="M195" i="2"/>
  <c r="M219" i="2" s="1"/>
  <c r="M242" i="2" s="1"/>
  <c r="J173" i="2"/>
  <c r="J197" i="2" s="1"/>
  <c r="J221" i="2" s="1"/>
  <c r="J244" i="2" s="1"/>
  <c r="J118" i="2"/>
  <c r="J169" i="2"/>
  <c r="J193" i="2" s="1"/>
  <c r="J217" i="2" s="1"/>
  <c r="J240" i="2" s="1"/>
  <c r="J175" i="2"/>
  <c r="J199" i="2" s="1"/>
  <c r="J223" i="2" s="1"/>
  <c r="J246" i="2" s="1"/>
  <c r="J176" i="2"/>
  <c r="J200" i="2" s="1"/>
  <c r="J224" i="2" s="1"/>
  <c r="J247" i="2" s="1"/>
  <c r="J177" i="2"/>
  <c r="J201" i="2" s="1"/>
  <c r="J225" i="2" s="1"/>
  <c r="J248" i="2" s="1"/>
  <c r="J187" i="2"/>
  <c r="J211" i="2" s="1"/>
  <c r="J235" i="2" s="1"/>
  <c r="J258" i="2" s="1"/>
  <c r="J180" i="2"/>
  <c r="J204" i="2" s="1"/>
  <c r="J228" i="2" s="1"/>
  <c r="J251" i="2" s="1"/>
  <c r="J181" i="2"/>
  <c r="J205" i="2" s="1"/>
  <c r="J229" i="2" s="1"/>
  <c r="J252" i="2" s="1"/>
  <c r="E174" i="2"/>
  <c r="E198" i="2" s="1"/>
  <c r="E222" i="2" s="1"/>
  <c r="E245" i="2" s="1"/>
  <c r="E118" i="2"/>
  <c r="E176" i="2"/>
  <c r="E200" i="2" s="1"/>
  <c r="E224" i="2" s="1"/>
  <c r="E247" i="2" s="1"/>
  <c r="E178" i="2"/>
  <c r="E202" i="2" s="1"/>
  <c r="E226" i="2" s="1"/>
  <c r="E249" i="2" s="1"/>
  <c r="E170" i="2"/>
  <c r="E194" i="2" s="1"/>
  <c r="E218" i="2" s="1"/>
  <c r="E241" i="2" s="1"/>
  <c r="E187" i="2"/>
  <c r="E211" i="2" s="1"/>
  <c r="E235" i="2" s="1"/>
  <c r="E258" i="2" s="1"/>
  <c r="E181" i="2"/>
  <c r="E205" i="2" s="1"/>
  <c r="E229" i="2" s="1"/>
  <c r="E252" i="2" s="1"/>
  <c r="E182" i="2"/>
  <c r="E206" i="2" s="1"/>
  <c r="E230" i="2" s="1"/>
  <c r="E253" i="2" s="1"/>
  <c r="E188" i="2"/>
  <c r="E212" i="2" s="1"/>
  <c r="E236" i="2" s="1"/>
  <c r="E259" i="2" s="1"/>
  <c r="E169" i="2"/>
  <c r="E193" i="2" s="1"/>
  <c r="E217" i="2" s="1"/>
  <c r="E177" i="2"/>
  <c r="E201" i="2" s="1"/>
  <c r="E225" i="2" s="1"/>
  <c r="E248" i="2" s="1"/>
  <c r="T193" i="2"/>
  <c r="T217" i="2" s="1"/>
  <c r="T240" i="2" s="1"/>
  <c r="U172" i="2"/>
  <c r="U196" i="2" s="1"/>
  <c r="U220" i="2" s="1"/>
  <c r="U243" i="2" s="1"/>
  <c r="V175" i="2"/>
  <c r="V199" i="2" s="1"/>
  <c r="V223" i="2" s="1"/>
  <c r="V246" i="2" s="1"/>
  <c r="J179" i="2"/>
  <c r="J203" i="2" s="1"/>
  <c r="J227" i="2" s="1"/>
  <c r="J250" i="2" s="1"/>
  <c r="E180" i="2"/>
  <c r="E204" i="2" s="1"/>
  <c r="E228" i="2" s="1"/>
  <c r="E251" i="2" s="1"/>
  <c r="U180" i="2"/>
  <c r="U204" i="2" s="1"/>
  <c r="U228" i="2" s="1"/>
  <c r="U251" i="2" s="1"/>
  <c r="J183" i="2"/>
  <c r="J207" i="2" s="1"/>
  <c r="J231" i="2" s="1"/>
  <c r="J254" i="2" s="1"/>
  <c r="H211" i="2"/>
  <c r="H235" i="2" s="1"/>
  <c r="H258" i="2" s="1"/>
  <c r="O195" i="2"/>
  <c r="O219" i="2" s="1"/>
  <c r="O242" i="2" s="1"/>
  <c r="P198" i="2"/>
  <c r="P222" i="2" s="1"/>
  <c r="P245" i="2" s="1"/>
  <c r="Q201" i="2"/>
  <c r="Q225" i="2" s="1"/>
  <c r="K103" i="2"/>
  <c r="L118" i="2"/>
  <c r="P194" i="2"/>
  <c r="P218" i="2" s="1"/>
  <c r="P241" i="2" s="1"/>
  <c r="O213" i="2"/>
  <c r="O237" i="2" s="1"/>
  <c r="O260" i="2" s="1"/>
  <c r="O204" i="2"/>
  <c r="O228" i="2" s="1"/>
  <c r="O251" i="2" s="1"/>
  <c r="O198" i="2"/>
  <c r="O222" i="2" s="1"/>
  <c r="M209" i="2"/>
  <c r="K212" i="2"/>
  <c r="K236" i="2" s="1"/>
  <c r="K259" i="2" s="1"/>
  <c r="K118" i="2"/>
  <c r="K209" i="2"/>
  <c r="K210" i="2"/>
  <c r="S212" i="2"/>
  <c r="S236" i="2" s="1"/>
  <c r="S259" i="2" s="1"/>
  <c r="S209" i="2"/>
  <c r="S206" i="2"/>
  <c r="S230" i="2" s="1"/>
  <c r="S253" i="2" s="1"/>
  <c r="G269" i="2"/>
  <c r="G279" i="2"/>
  <c r="Q211" i="2"/>
  <c r="Q235" i="2" s="1"/>
  <c r="Q258" i="2" s="1"/>
  <c r="Q197" i="2"/>
  <c r="Q221" i="2" s="1"/>
  <c r="Q244" i="2" s="1"/>
  <c r="Q118" i="2"/>
  <c r="M200" i="2"/>
  <c r="M224" i="2" s="1"/>
  <c r="M247" i="2" s="1"/>
  <c r="T103" i="2"/>
  <c r="M118" i="2"/>
  <c r="I202" i="2"/>
  <c r="I226" i="2" s="1"/>
  <c r="I249" i="2" s="1"/>
  <c r="O208" i="2"/>
  <c r="S210" i="2"/>
  <c r="O193" i="2"/>
  <c r="O217" i="2" s="1"/>
  <c r="O240" i="2" s="1"/>
  <c r="U171" i="2"/>
  <c r="U195" i="2" s="1"/>
  <c r="U219" i="2" s="1"/>
  <c r="U242" i="2" s="1"/>
  <c r="F174" i="2"/>
  <c r="F198" i="2" s="1"/>
  <c r="F222" i="2" s="1"/>
  <c r="F245" i="2" s="1"/>
  <c r="H200" i="2"/>
  <c r="H224" i="2" s="1"/>
  <c r="H247" i="2" s="1"/>
  <c r="I201" i="2"/>
  <c r="I225" i="2" s="1"/>
  <c r="I248" i="2" s="1"/>
  <c r="J178" i="2"/>
  <c r="J202" i="2" s="1"/>
  <c r="J226" i="2" s="1"/>
  <c r="J249" i="2" s="1"/>
  <c r="M203" i="2"/>
  <c r="M227" i="2" s="1"/>
  <c r="M250" i="2" s="1"/>
  <c r="I207" i="2"/>
  <c r="I231" i="2" s="1"/>
  <c r="F188" i="2"/>
  <c r="F212" i="2" s="1"/>
  <c r="F236" i="2" s="1"/>
  <c r="F259" i="2" s="1"/>
  <c r="E189" i="2"/>
  <c r="E213" i="2" s="1"/>
  <c r="E237" i="2" s="1"/>
  <c r="E260" i="2" s="1"/>
  <c r="H201" i="2"/>
  <c r="H225" i="2" s="1"/>
  <c r="H248" i="2" s="1"/>
  <c r="H202" i="2"/>
  <c r="H199" i="2"/>
  <c r="H223" i="2" s="1"/>
  <c r="H246" i="2" s="1"/>
  <c r="H193" i="2"/>
  <c r="H217" i="2" s="1"/>
  <c r="H240" i="2" s="1"/>
  <c r="L212" i="2"/>
  <c r="L236" i="2" s="1"/>
  <c r="L259" i="2" s="1"/>
  <c r="I200" i="2"/>
  <c r="I224" i="2" s="1"/>
  <c r="I247" i="2" s="1"/>
  <c r="V210" i="2"/>
  <c r="Q210" i="2"/>
  <c r="S193" i="2"/>
  <c r="S217" i="2" s="1"/>
  <c r="S240" i="2" s="1"/>
  <c r="Q195" i="2"/>
  <c r="Q219" i="2" s="1"/>
  <c r="H204" i="2"/>
  <c r="H228" i="2" s="1"/>
  <c r="H251" i="2" s="1"/>
  <c r="F182" i="2"/>
  <c r="F206" i="2" s="1"/>
  <c r="F230" i="2" s="1"/>
  <c r="F253" i="2" s="1"/>
  <c r="M207" i="2"/>
  <c r="M231" i="2" s="1"/>
  <c r="M254" i="2" s="1"/>
  <c r="S196" i="2"/>
  <c r="S220" i="2" s="1"/>
  <c r="S243" i="2" s="1"/>
  <c r="I203" i="2"/>
  <c r="I227" i="2" s="1"/>
  <c r="I250" i="2" s="1"/>
  <c r="R182" i="2"/>
  <c r="R206" i="2" s="1"/>
  <c r="R230" i="2" s="1"/>
  <c r="R253" i="2" s="1"/>
  <c r="L204" i="2"/>
  <c r="L228" i="2" s="1"/>
  <c r="L251" i="2" s="1"/>
  <c r="B283" i="2"/>
  <c r="O207" i="2"/>
  <c r="O231" i="2" s="1"/>
  <c r="O254" i="2" s="1"/>
  <c r="O209" i="2"/>
  <c r="P207" i="2"/>
  <c r="P231" i="2" s="1"/>
  <c r="P254" i="2" s="1"/>
  <c r="P213" i="2"/>
  <c r="P237" i="2" s="1"/>
  <c r="P260" i="2" s="1"/>
  <c r="P208" i="2"/>
  <c r="P209" i="2"/>
  <c r="T197" i="2"/>
  <c r="T221" i="2" s="1"/>
  <c r="T244" i="2" s="1"/>
  <c r="S201" i="2"/>
  <c r="S225" i="2" s="1"/>
  <c r="R178" i="2"/>
  <c r="R202" i="2" s="1"/>
  <c r="R226" i="2" s="1"/>
  <c r="R249" i="2" s="1"/>
  <c r="O199" i="2"/>
  <c r="O223" i="2" s="1"/>
  <c r="O246" i="2" s="1"/>
  <c r="O200" i="2"/>
  <c r="O224" i="2" s="1"/>
  <c r="O247" i="2" s="1"/>
  <c r="L210" i="2"/>
  <c r="F175" i="2"/>
  <c r="F199" i="2" s="1"/>
  <c r="F223" i="2" s="1"/>
  <c r="F246" i="2" s="1"/>
  <c r="U103" i="2"/>
  <c r="P118" i="2"/>
  <c r="Q193" i="2"/>
  <c r="L198" i="2"/>
  <c r="L222" i="2" s="1"/>
  <c r="L245" i="2" s="1"/>
  <c r="P206" i="2"/>
  <c r="P230" i="2" s="1"/>
  <c r="P253" i="2" s="1"/>
  <c r="V170" i="2"/>
  <c r="V194" i="2" s="1"/>
  <c r="V218" i="2" s="1"/>
  <c r="V241" i="2" s="1"/>
  <c r="F178" i="2"/>
  <c r="F202" i="2" s="1"/>
  <c r="F226" i="2" s="1"/>
  <c r="F249" i="2" s="1"/>
  <c r="O205" i="2"/>
  <c r="O229" i="2" s="1"/>
  <c r="O252" i="2" s="1"/>
  <c r="R188" i="2"/>
  <c r="R212" i="2" s="1"/>
  <c r="R236" i="2" s="1"/>
  <c r="R259" i="2" s="1"/>
  <c r="S204" i="2"/>
  <c r="S228" i="2" s="1"/>
  <c r="S251" i="2" s="1"/>
  <c r="G193" i="2"/>
  <c r="G217" i="2" s="1"/>
  <c r="G240" i="2" s="1"/>
  <c r="U203" i="2"/>
  <c r="U227" i="2" s="1"/>
  <c r="U250" i="2" s="1"/>
  <c r="N118" i="2"/>
  <c r="N169" i="2"/>
  <c r="N193" i="2" s="1"/>
  <c r="N217" i="2" s="1"/>
  <c r="N240" i="2" s="1"/>
  <c r="N171" i="2"/>
  <c r="N195" i="2" s="1"/>
  <c r="N219" i="2" s="1"/>
  <c r="N242" i="2" s="1"/>
  <c r="N172" i="2"/>
  <c r="N196" i="2" s="1"/>
  <c r="N220" i="2" s="1"/>
  <c r="N243" i="2" s="1"/>
  <c r="N173" i="2"/>
  <c r="N197" i="2" s="1"/>
  <c r="N221" i="2" s="1"/>
  <c r="N244" i="2" s="1"/>
  <c r="N187" i="2"/>
  <c r="N211" i="2" s="1"/>
  <c r="N235" i="2" s="1"/>
  <c r="N258" i="2" s="1"/>
  <c r="N176" i="2"/>
  <c r="N200" i="2" s="1"/>
  <c r="N224" i="2" s="1"/>
  <c r="N247" i="2" s="1"/>
  <c r="N180" i="2"/>
  <c r="N204" i="2" s="1"/>
  <c r="N181" i="2"/>
  <c r="N205" i="2" s="1"/>
  <c r="N229" i="2" s="1"/>
  <c r="N252" i="2" s="1"/>
  <c r="N177" i="2"/>
  <c r="N201" i="2" s="1"/>
  <c r="N225" i="2" s="1"/>
  <c r="N248" i="2" s="1"/>
  <c r="N175" i="2"/>
  <c r="N199" i="2" s="1"/>
  <c r="N223" i="2" s="1"/>
  <c r="N246" i="2" s="1"/>
  <c r="I103" i="2"/>
  <c r="U174" i="2"/>
  <c r="U198" i="2" s="1"/>
  <c r="U178" i="2"/>
  <c r="U202" i="2" s="1"/>
  <c r="U226" i="2" s="1"/>
  <c r="U249" i="2" s="1"/>
  <c r="U181" i="2"/>
  <c r="U205" i="2" s="1"/>
  <c r="U182" i="2"/>
  <c r="U206" i="2" s="1"/>
  <c r="U230" i="2" s="1"/>
  <c r="U253" i="2" s="1"/>
  <c r="U118" i="2"/>
  <c r="U177" i="2"/>
  <c r="U201" i="2" s="1"/>
  <c r="U225" i="2" s="1"/>
  <c r="U248" i="2" s="1"/>
  <c r="U176" i="2"/>
  <c r="U200" i="2" s="1"/>
  <c r="U224" i="2" s="1"/>
  <c r="U247" i="2" s="1"/>
  <c r="U169" i="2"/>
  <c r="U193" i="2" s="1"/>
  <c r="U217" i="2" s="1"/>
  <c r="U240" i="2" s="1"/>
  <c r="U187" i="2"/>
  <c r="U211" i="2" s="1"/>
  <c r="U235" i="2" s="1"/>
  <c r="U258" i="2" s="1"/>
  <c r="U170" i="2"/>
  <c r="U194" i="2" s="1"/>
  <c r="U218" i="2" s="1"/>
  <c r="U241" i="2" s="1"/>
  <c r="U188" i="2"/>
  <c r="U212" i="2" s="1"/>
  <c r="U236" i="2" s="1"/>
  <c r="U259" i="2" s="1"/>
  <c r="O194" i="2"/>
  <c r="O218" i="2" s="1"/>
  <c r="O241" i="2" s="1"/>
  <c r="P197" i="2"/>
  <c r="P221" i="2" s="1"/>
  <c r="P244" i="2" s="1"/>
  <c r="O202" i="2"/>
  <c r="O226" i="2" s="1"/>
  <c r="O249" i="2" s="1"/>
  <c r="N179" i="2"/>
  <c r="N203" i="2" s="1"/>
  <c r="N227" i="2" s="1"/>
  <c r="N250" i="2" s="1"/>
  <c r="I204" i="2"/>
  <c r="I228" i="2" s="1"/>
  <c r="I251" i="2" s="1"/>
  <c r="H205" i="2"/>
  <c r="H229" i="2" s="1"/>
  <c r="H252" i="2" s="1"/>
  <c r="G282" i="2"/>
  <c r="G272" i="2"/>
  <c r="N183" i="2"/>
  <c r="N207" i="2" s="1"/>
  <c r="N231" i="2" s="1"/>
  <c r="L211" i="2"/>
  <c r="L235" i="2" s="1"/>
  <c r="L258" i="2" s="1"/>
  <c r="O212" i="2"/>
  <c r="O236" i="2" s="1"/>
  <c r="O259" i="2" s="1"/>
  <c r="R189" i="2"/>
  <c r="R213" i="2" s="1"/>
  <c r="R237" i="2" s="1"/>
  <c r="R260" i="2" s="1"/>
  <c r="J172" i="2"/>
  <c r="J196" i="2" s="1"/>
  <c r="J220" i="2" s="1"/>
  <c r="J243" i="2" s="1"/>
  <c r="S103" i="2"/>
  <c r="I197" i="2"/>
  <c r="I221" i="2" s="1"/>
  <c r="I244" i="2" s="1"/>
  <c r="L194" i="2"/>
  <c r="L218" i="2" s="1"/>
  <c r="L241" i="2" s="1"/>
  <c r="O118" i="2"/>
  <c r="K204" i="2"/>
  <c r="K228" i="2" s="1"/>
  <c r="M211" i="2"/>
  <c r="M235" i="2" s="1"/>
  <c r="M258" i="2" s="1"/>
  <c r="M194" i="2"/>
  <c r="M218" i="2" s="1"/>
  <c r="M241" i="2" s="1"/>
  <c r="M196" i="2"/>
  <c r="M220" i="2" s="1"/>
  <c r="M243" i="2" s="1"/>
  <c r="Q206" i="2"/>
  <c r="Q230" i="2" s="1"/>
  <c r="Q253" i="2" s="1"/>
  <c r="Q196" i="2"/>
  <c r="S194" i="2"/>
  <c r="S218" i="2" s="1"/>
  <c r="S241" i="2" s="1"/>
  <c r="O203" i="2"/>
  <c r="O227" i="2" s="1"/>
  <c r="O250" i="2" s="1"/>
  <c r="M206" i="2"/>
  <c r="M230" i="2" s="1"/>
  <c r="M253" i="2" s="1"/>
  <c r="S203" i="2"/>
  <c r="S227" i="2" s="1"/>
  <c r="S250" i="2" s="1"/>
  <c r="L208" i="2"/>
  <c r="Q208" i="2"/>
  <c r="K208" i="2"/>
  <c r="L197" i="2"/>
  <c r="L221" i="2" s="1"/>
  <c r="L244" i="2" s="1"/>
  <c r="F170" i="2"/>
  <c r="F194" i="2" s="1"/>
  <c r="F218" i="2" s="1"/>
  <c r="F241" i="2" s="1"/>
  <c r="L196" i="2"/>
  <c r="L220" i="2" s="1"/>
  <c r="L243" i="2" s="1"/>
  <c r="R174" i="2"/>
  <c r="R198" i="2" s="1"/>
  <c r="R222" i="2" s="1"/>
  <c r="R245" i="2" s="1"/>
  <c r="P201" i="2"/>
  <c r="P225" i="2" s="1"/>
  <c r="P248" i="2" s="1"/>
  <c r="K201" i="2"/>
  <c r="K225" i="2" s="1"/>
  <c r="K248" i="2" s="1"/>
  <c r="N178" i="2"/>
  <c r="N202" i="2" s="1"/>
  <c r="N226" i="2" s="1"/>
  <c r="N249" i="2" s="1"/>
  <c r="P204" i="2"/>
  <c r="P228" i="2" s="1"/>
  <c r="U183" i="2"/>
  <c r="U207" i="2" s="1"/>
  <c r="U231" i="2" s="1"/>
  <c r="U254" i="2" s="1"/>
  <c r="J188" i="2"/>
  <c r="J212" i="2" s="1"/>
  <c r="J236" i="2" s="1"/>
  <c r="J259" i="2" s="1"/>
  <c r="H198" i="2"/>
  <c r="H222" i="2" s="1"/>
  <c r="H245" i="2" s="1"/>
  <c r="H212" i="2"/>
  <c r="H236" i="2" s="1"/>
  <c r="H259" i="2" s="1"/>
  <c r="H195" i="2"/>
  <c r="H219" i="2" s="1"/>
  <c r="H242" i="2" s="1"/>
  <c r="H118" i="2"/>
  <c r="G210" i="2"/>
  <c r="P210" i="2"/>
  <c r="J170" i="2"/>
  <c r="J194" i="2" s="1"/>
  <c r="J218" i="2" s="1"/>
  <c r="J241" i="2" s="1"/>
  <c r="H196" i="2"/>
  <c r="H220" i="2" s="1"/>
  <c r="H243" i="2" s="1"/>
  <c r="J174" i="2"/>
  <c r="J198" i="2" s="1"/>
  <c r="J222" i="2" s="1"/>
  <c r="J245" i="2" s="1"/>
  <c r="O201" i="2"/>
  <c r="O225" i="2" s="1"/>
  <c r="O248" i="2" s="1"/>
  <c r="T204" i="2"/>
  <c r="T228" i="2" s="1"/>
  <c r="T251" i="2" s="1"/>
  <c r="J182" i="2"/>
  <c r="J206" i="2" s="1"/>
  <c r="J230" i="2" s="1"/>
  <c r="J253" i="2" s="1"/>
  <c r="U189" i="2"/>
  <c r="U213" i="2" s="1"/>
  <c r="U237" i="2" s="1"/>
  <c r="U260" i="2" s="1"/>
  <c r="K196" i="2"/>
  <c r="K220" i="2" s="1"/>
  <c r="K243" i="2" s="1"/>
  <c r="L200" i="2"/>
  <c r="L224" i="2" s="1"/>
  <c r="L247" i="2" s="1"/>
  <c r="E183" i="2"/>
  <c r="E207" i="2" s="1"/>
  <c r="E231" i="2" s="1"/>
  <c r="E254" i="2" s="1"/>
  <c r="G211" i="2"/>
  <c r="G235" i="2" s="1"/>
  <c r="G258" i="2" s="1"/>
  <c r="Q273" i="7" l="1"/>
  <c r="Q283" i="7"/>
  <c r="V270" i="7"/>
  <c r="V280" i="7"/>
  <c r="V285" i="7"/>
  <c r="Q285" i="7"/>
  <c r="F282" i="7"/>
  <c r="U270" i="7"/>
  <c r="S276" i="7"/>
  <c r="T284" i="7"/>
  <c r="I274" i="7"/>
  <c r="F281" i="7"/>
  <c r="S280" i="7"/>
  <c r="G273" i="7"/>
  <c r="T283" i="7"/>
  <c r="J273" i="7"/>
  <c r="R274" i="7"/>
  <c r="J274" i="7"/>
  <c r="T276" i="7"/>
  <c r="J285" i="7"/>
  <c r="E270" i="6"/>
  <c r="R267" i="6"/>
  <c r="N265" i="6"/>
  <c r="M267" i="6"/>
  <c r="E275" i="6"/>
  <c r="R269" i="6"/>
  <c r="S280" i="6"/>
  <c r="O268" i="6"/>
  <c r="M270" i="6"/>
  <c r="V274" i="6"/>
  <c r="K265" i="6"/>
  <c r="M274" i="6"/>
  <c r="O279" i="6"/>
  <c r="W236" i="6"/>
  <c r="M276" i="6"/>
  <c r="E276" i="6"/>
  <c r="O277" i="6"/>
  <c r="V278" i="6"/>
  <c r="U274" i="6"/>
  <c r="O276" i="6"/>
  <c r="U277" i="6"/>
  <c r="V279" i="6"/>
  <c r="O274" i="6"/>
  <c r="J277" i="6"/>
  <c r="J267" i="6"/>
  <c r="N278" i="6"/>
  <c r="O267" i="6"/>
  <c r="N271" i="5"/>
  <c r="P275" i="5"/>
  <c r="T273" i="5"/>
  <c r="T284" i="5"/>
  <c r="P271" i="5"/>
  <c r="Q281" i="5"/>
  <c r="U283" i="5"/>
  <c r="M284" i="5"/>
  <c r="P270" i="5"/>
  <c r="W220" i="5"/>
  <c r="J284" i="5"/>
  <c r="E281" i="5"/>
  <c r="L280" i="5"/>
  <c r="I279" i="2"/>
  <c r="T282" i="2"/>
  <c r="T272" i="2"/>
  <c r="K281" i="2"/>
  <c r="K251" i="2"/>
  <c r="Q270" i="2"/>
  <c r="Q248" i="2"/>
  <c r="W248" i="2" s="1"/>
  <c r="W217" i="2"/>
  <c r="E240" i="2"/>
  <c r="W240" i="2" s="1"/>
  <c r="W258" i="2"/>
  <c r="W250" i="2"/>
  <c r="W243" i="2"/>
  <c r="Q268" i="2"/>
  <c r="Q242" i="2"/>
  <c r="I282" i="2"/>
  <c r="I254" i="2"/>
  <c r="W259" i="2"/>
  <c r="W241" i="2"/>
  <c r="H271" i="2"/>
  <c r="S270" i="2"/>
  <c r="S248" i="2"/>
  <c r="O269" i="2"/>
  <c r="O245" i="2"/>
  <c r="W245" i="2" s="1"/>
  <c r="W253" i="2"/>
  <c r="I268" i="2"/>
  <c r="I242" i="2"/>
  <c r="W242" i="2" s="1"/>
  <c r="P281" i="2"/>
  <c r="P251" i="2"/>
  <c r="W251" i="2" s="1"/>
  <c r="N272" i="2"/>
  <c r="N254" i="2"/>
  <c r="W260" i="2"/>
  <c r="W247" i="2"/>
  <c r="B281" i="2"/>
  <c r="L249" i="2"/>
  <c r="W249" i="2" s="1"/>
  <c r="W246" i="2"/>
  <c r="H281" i="2"/>
  <c r="O282" i="2"/>
  <c r="E278" i="2"/>
  <c r="M270" i="2"/>
  <c r="T269" i="2"/>
  <c r="T279" i="2"/>
  <c r="T284" i="2"/>
  <c r="T274" i="2"/>
  <c r="K270" i="2"/>
  <c r="G270" i="2"/>
  <c r="I278" i="2"/>
  <c r="W218" i="2"/>
  <c r="E279" i="2"/>
  <c r="E269" i="2"/>
  <c r="E268" i="2"/>
  <c r="P270" i="2"/>
  <c r="I269" i="2"/>
  <c r="W226" i="4"/>
  <c r="K241" i="4"/>
  <c r="K251" i="4"/>
  <c r="R274" i="6" a="1"/>
  <c r="R274" i="6" s="1"/>
  <c r="R264" i="6"/>
  <c r="K284" i="2"/>
  <c r="W229" i="3"/>
  <c r="U252" i="4"/>
  <c r="M274" i="5"/>
  <c r="G282" i="5"/>
  <c r="W236" i="5"/>
  <c r="M283" i="5"/>
  <c r="W225" i="5"/>
  <c r="N285" i="5"/>
  <c r="W235" i="5"/>
  <c r="L276" i="5"/>
  <c r="U275" i="6" a="1"/>
  <c r="U275" i="6" s="1"/>
  <c r="T274" i="6" a="1"/>
  <c r="T274" i="6" s="1"/>
  <c r="W217" i="6"/>
  <c r="K281" i="7"/>
  <c r="P272" i="7"/>
  <c r="H283" i="7"/>
  <c r="R276" i="7"/>
  <c r="E277" i="6"/>
  <c r="T272" i="5"/>
  <c r="T282" i="5"/>
  <c r="P280" i="2"/>
  <c r="W220" i="6"/>
  <c r="J280" i="6" a="1"/>
  <c r="J280" i="6" s="1"/>
  <c r="W221" i="6"/>
  <c r="W237" i="7"/>
  <c r="S272" i="7"/>
  <c r="G281" i="2"/>
  <c r="Q280" i="2"/>
  <c r="M280" i="2"/>
  <c r="T251" i="3"/>
  <c r="W235" i="4"/>
  <c r="I256" i="4"/>
  <c r="W222" i="4"/>
  <c r="C252" i="4" s="1"/>
  <c r="W218" i="4"/>
  <c r="K242" i="4"/>
  <c r="E251" i="4"/>
  <c r="W234" i="5"/>
  <c r="C286" i="5" s="1"/>
  <c r="U273" i="5"/>
  <c r="E282" i="5"/>
  <c r="U285" i="5"/>
  <c r="P274" i="5"/>
  <c r="U284" i="5"/>
  <c r="N275" i="6" a="1"/>
  <c r="N275" i="6" s="1"/>
  <c r="F277" i="6" a="1"/>
  <c r="F277" i="6" s="1"/>
  <c r="F268" i="6"/>
  <c r="O275" i="6" a="1"/>
  <c r="O275" i="6" s="1"/>
  <c r="V286" i="7"/>
  <c r="T273" i="7"/>
  <c r="S282" i="7"/>
  <c r="U280" i="7"/>
  <c r="I272" i="2"/>
  <c r="T271" i="2"/>
  <c r="K280" i="2"/>
  <c r="G278" i="2"/>
  <c r="I280" i="2"/>
  <c r="S274" i="2"/>
  <c r="W219" i="4"/>
  <c r="S244" i="4"/>
  <c r="N286" i="5"/>
  <c r="T286" i="5"/>
  <c r="K286" i="5"/>
  <c r="W222" i="5"/>
  <c r="I277" i="6" a="1"/>
  <c r="I277" i="6" s="1"/>
  <c r="W237" i="6"/>
  <c r="W219" i="6"/>
  <c r="N267" i="6"/>
  <c r="O285" i="7"/>
  <c r="G281" i="7"/>
  <c r="G272" i="7"/>
  <c r="K255" i="4"/>
  <c r="M277" i="6" a="1"/>
  <c r="M277" i="6" s="1"/>
  <c r="V269" i="6"/>
  <c r="I284" i="5"/>
  <c r="S283" i="7"/>
  <c r="S284" i="7"/>
  <c r="O275" i="7"/>
  <c r="T276" i="5"/>
  <c r="J270" i="7"/>
  <c r="J280" i="7"/>
  <c r="F286" i="7"/>
  <c r="F276" i="7"/>
  <c r="W231" i="2"/>
  <c r="C283" i="2" s="1"/>
  <c r="W224" i="3"/>
  <c r="U270" i="2"/>
  <c r="T281" i="2"/>
  <c r="K271" i="2"/>
  <c r="W225" i="2"/>
  <c r="W229" i="2"/>
  <c r="E270" i="2"/>
  <c r="M278" i="2"/>
  <c r="T270" i="2"/>
  <c r="W237" i="3"/>
  <c r="W226" i="3"/>
  <c r="W218" i="3"/>
  <c r="K241" i="3"/>
  <c r="U244" i="4"/>
  <c r="W223" i="4"/>
  <c r="Q242" i="4"/>
  <c r="K276" i="5"/>
  <c r="R268" i="6"/>
  <c r="W234" i="6"/>
  <c r="W227" i="6"/>
  <c r="J278" i="6" a="1"/>
  <c r="J278" i="6" s="1"/>
  <c r="W232" i="6"/>
  <c r="U268" i="6"/>
  <c r="L273" i="7"/>
  <c r="V282" i="7"/>
  <c r="V275" i="7"/>
  <c r="G271" i="7"/>
  <c r="M280" i="6" a="1"/>
  <c r="M280" i="6" s="1"/>
  <c r="I276" i="5"/>
  <c r="K245" i="4"/>
  <c r="S252" i="4"/>
  <c r="W220" i="3"/>
  <c r="W227" i="4"/>
  <c r="C254" i="4" s="1"/>
  <c r="W221" i="7"/>
  <c r="W226" i="7"/>
  <c r="L255" i="4"/>
  <c r="E280" i="5"/>
  <c r="E270" i="5"/>
  <c r="P269" i="2"/>
  <c r="P271" i="2"/>
  <c r="W225" i="3"/>
  <c r="F242" i="4"/>
  <c r="W221" i="4"/>
  <c r="N243" i="4"/>
  <c r="W230" i="5"/>
  <c r="G286" i="5"/>
  <c r="W118" i="6"/>
  <c r="R279" i="6" a="1"/>
  <c r="R279" i="6" s="1"/>
  <c r="W222" i="7"/>
  <c r="Q275" i="7"/>
  <c r="W230" i="7"/>
  <c r="K285" i="7"/>
  <c r="Q279" i="6" a="1"/>
  <c r="Q279" i="6" s="1"/>
  <c r="S274" i="5"/>
  <c r="P274" i="2"/>
  <c r="W227" i="2"/>
  <c r="O279" i="2"/>
  <c r="I270" i="2"/>
  <c r="W222" i="3"/>
  <c r="W225" i="4"/>
  <c r="W231" i="5"/>
  <c r="C285" i="5" s="1"/>
  <c r="W227" i="5"/>
  <c r="R286" i="5"/>
  <c r="W233" i="5"/>
  <c r="G281" i="5"/>
  <c r="K281" i="5"/>
  <c r="N280" i="6" a="1"/>
  <c r="N280" i="6" s="1"/>
  <c r="W218" i="6"/>
  <c r="W231" i="7"/>
  <c r="E280" i="7"/>
  <c r="P283" i="7"/>
  <c r="W234" i="7"/>
  <c r="W229" i="7"/>
  <c r="L274" i="7"/>
  <c r="L284" i="7"/>
  <c r="J275" i="7"/>
  <c r="K283" i="7"/>
  <c r="I275" i="7"/>
  <c r="I285" i="7"/>
  <c r="I282" i="7"/>
  <c r="I272" i="7"/>
  <c r="E282" i="7"/>
  <c r="E272" i="7"/>
  <c r="W233" i="7"/>
  <c r="I286" i="7"/>
  <c r="I276" i="7"/>
  <c r="V273" i="7"/>
  <c r="V283" i="7"/>
  <c r="N282" i="7"/>
  <c r="N272" i="7"/>
  <c r="L270" i="7"/>
  <c r="W218" i="7"/>
  <c r="L280" i="7"/>
  <c r="O271" i="7"/>
  <c r="O281" i="7"/>
  <c r="M282" i="7"/>
  <c r="M272" i="7"/>
  <c r="E270" i="7"/>
  <c r="V276" i="7"/>
  <c r="M283" i="7"/>
  <c r="M273" i="7"/>
  <c r="P274" i="7"/>
  <c r="P284" i="7"/>
  <c r="W219" i="7"/>
  <c r="M286" i="7"/>
  <c r="M276" i="7"/>
  <c r="N273" i="7"/>
  <c r="N283" i="7"/>
  <c r="J276" i="7"/>
  <c r="R284" i="7"/>
  <c r="U282" i="7"/>
  <c r="U272" i="7"/>
  <c r="J271" i="7"/>
  <c r="O286" i="7"/>
  <c r="O276" i="7"/>
  <c r="O282" i="7"/>
  <c r="O272" i="7"/>
  <c r="L285" i="7"/>
  <c r="Q276" i="7"/>
  <c r="B285" i="7"/>
  <c r="E285" i="7"/>
  <c r="E275" i="7"/>
  <c r="W224" i="7"/>
  <c r="V272" i="7"/>
  <c r="M270" i="7"/>
  <c r="M280" i="7"/>
  <c r="H273" i="7"/>
  <c r="W223" i="7"/>
  <c r="L272" i="7"/>
  <c r="B282" i="7"/>
  <c r="L282" i="7"/>
  <c r="P276" i="7"/>
  <c r="P286" i="7"/>
  <c r="L276" i="7"/>
  <c r="L286" i="7"/>
  <c r="N270" i="7"/>
  <c r="N280" i="7"/>
  <c r="F273" i="7"/>
  <c r="F283" i="7"/>
  <c r="U285" i="7"/>
  <c r="U275" i="7"/>
  <c r="Q274" i="7"/>
  <c r="Q284" i="7"/>
  <c r="P271" i="7"/>
  <c r="P281" i="7"/>
  <c r="I270" i="7"/>
  <c r="I280" i="7"/>
  <c r="W225" i="7"/>
  <c r="B283" i="7"/>
  <c r="E271" i="7"/>
  <c r="E281" i="7"/>
  <c r="F280" i="7"/>
  <c r="H280" i="7"/>
  <c r="O284" i="7"/>
  <c r="O274" i="7"/>
  <c r="B286" i="7"/>
  <c r="L275" i="7"/>
  <c r="E274" i="7"/>
  <c r="E284" i="7"/>
  <c r="W227" i="7"/>
  <c r="U286" i="7"/>
  <c r="U276" i="7"/>
  <c r="U274" i="7"/>
  <c r="U284" i="7"/>
  <c r="P282" i="7"/>
  <c r="N284" i="7"/>
  <c r="V281" i="7"/>
  <c r="I281" i="7"/>
  <c r="I271" i="7"/>
  <c r="I283" i="7"/>
  <c r="I273" i="7"/>
  <c r="W235" i="7"/>
  <c r="E286" i="7"/>
  <c r="E276" i="7"/>
  <c r="W236" i="7"/>
  <c r="N286" i="7"/>
  <c r="N276" i="7"/>
  <c r="F272" i="7"/>
  <c r="Q282" i="7"/>
  <c r="Q272" i="7"/>
  <c r="M274" i="7"/>
  <c r="M284" i="7"/>
  <c r="J283" i="7"/>
  <c r="V274" i="7"/>
  <c r="V284" i="7"/>
  <c r="W220" i="7"/>
  <c r="L271" i="7"/>
  <c r="B281" i="7"/>
  <c r="L281" i="7"/>
  <c r="H271" i="7"/>
  <c r="H281" i="7"/>
  <c r="R273" i="7"/>
  <c r="R283" i="7"/>
  <c r="M271" i="7"/>
  <c r="M281" i="7"/>
  <c r="H282" i="7"/>
  <c r="O273" i="7"/>
  <c r="O283" i="7"/>
  <c r="P273" i="7"/>
  <c r="W232" i="7"/>
  <c r="I284" i="7"/>
  <c r="U283" i="7"/>
  <c r="U273" i="7"/>
  <c r="R270" i="7"/>
  <c r="R280" i="7"/>
  <c r="U271" i="7"/>
  <c r="U281" i="7"/>
  <c r="E283" i="7"/>
  <c r="E273" i="7"/>
  <c r="W217" i="7"/>
  <c r="B280" i="7"/>
  <c r="H275" i="7"/>
  <c r="H285" i="7"/>
  <c r="N271" i="7"/>
  <c r="N281" i="7"/>
  <c r="Q271" i="7"/>
  <c r="Q281" i="7"/>
  <c r="L283" i="7"/>
  <c r="F275" i="7"/>
  <c r="F285" i="7"/>
  <c r="P275" i="7"/>
  <c r="P285" i="7"/>
  <c r="B284" i="7"/>
  <c r="W228" i="7"/>
  <c r="M275" i="7"/>
  <c r="M285" i="7"/>
  <c r="O280" i="7"/>
  <c r="O270" i="7"/>
  <c r="N275" i="7"/>
  <c r="N285" i="7"/>
  <c r="T266" i="6"/>
  <c r="T276" i="6" a="1"/>
  <c r="T276" i="6" s="1"/>
  <c r="R276" i="6" a="1"/>
  <c r="R276" i="6" s="1"/>
  <c r="R266" i="6"/>
  <c r="K264" i="6"/>
  <c r="C274" i="6"/>
  <c r="F270" i="6"/>
  <c r="F279" i="6" a="1"/>
  <c r="F279" i="6" s="1"/>
  <c r="T265" i="6" a="1"/>
  <c r="T265" i="6" s="1"/>
  <c r="T275" i="6" a="1"/>
  <c r="T275" i="6" s="1"/>
  <c r="F275" i="6" a="1"/>
  <c r="F275" i="6" s="1"/>
  <c r="W230" i="6"/>
  <c r="R278" i="6" a="1"/>
  <c r="R278" i="6" s="1"/>
  <c r="R270" i="6"/>
  <c r="R277" i="6" a="1"/>
  <c r="R277" i="6" s="1"/>
  <c r="N270" i="6"/>
  <c r="S264" i="6"/>
  <c r="H270" i="6"/>
  <c r="G264" i="6"/>
  <c r="W228" i="6"/>
  <c r="E278" i="6"/>
  <c r="N277" i="6" a="1"/>
  <c r="N277" i="6" s="1"/>
  <c r="T270" i="6"/>
  <c r="O264" i="6"/>
  <c r="W229" i="6"/>
  <c r="J279" i="6" a="1"/>
  <c r="J279" i="6" s="1"/>
  <c r="J269" i="6"/>
  <c r="F269" i="6"/>
  <c r="W233" i="6"/>
  <c r="H266" i="6"/>
  <c r="H276" i="6" a="1"/>
  <c r="H276" i="6" s="1"/>
  <c r="J275" i="6" a="1"/>
  <c r="J275" i="6" s="1"/>
  <c r="J265" i="6" a="1"/>
  <c r="J265" i="6" s="1"/>
  <c r="W235" i="6"/>
  <c r="C280" i="6" s="1"/>
  <c r="V276" i="6" a="1"/>
  <c r="V276" i="6" s="1"/>
  <c r="W223" i="6"/>
  <c r="F278" i="6" a="1"/>
  <c r="F278" i="6" s="1"/>
  <c r="F280" i="6" a="1"/>
  <c r="F280" i="6" s="1"/>
  <c r="F274" i="6" a="1"/>
  <c r="F274" i="6" s="1"/>
  <c r="F264" i="6"/>
  <c r="T277" i="6" a="1"/>
  <c r="T277" i="6" s="1"/>
  <c r="W224" i="6"/>
  <c r="V280" i="6" a="1"/>
  <c r="V280" i="6" s="1"/>
  <c r="T268" i="6"/>
  <c r="F266" i="6"/>
  <c r="V275" i="6" a="1"/>
  <c r="V275" i="6" s="1"/>
  <c r="H265" i="6" a="1"/>
  <c r="H265" i="6" s="1"/>
  <c r="H275" i="6" a="1"/>
  <c r="H275" i="6" s="1"/>
  <c r="N279" i="6" a="1"/>
  <c r="N279" i="6" s="1"/>
  <c r="H280" i="6" a="1"/>
  <c r="H280" i="6" s="1"/>
  <c r="T269" i="6"/>
  <c r="R280" i="6" a="1"/>
  <c r="R280" i="6" s="1"/>
  <c r="J270" i="6"/>
  <c r="J268" i="6"/>
  <c r="V267" i="6"/>
  <c r="D267" i="6" s="1"/>
  <c r="I15" i="1" s="1"/>
  <c r="V277" i="6" a="1"/>
  <c r="V277" i="6" s="1"/>
  <c r="R265" i="6" a="1"/>
  <c r="R265" i="6" s="1"/>
  <c r="R275" i="6" a="1"/>
  <c r="R275" i="6" s="1"/>
  <c r="H279" i="6" a="1"/>
  <c r="H279" i="6" s="1"/>
  <c r="T280" i="6" a="1"/>
  <c r="T280" i="6" s="1"/>
  <c r="W226" i="6"/>
  <c r="W225" i="6"/>
  <c r="W231" i="6"/>
  <c r="J276" i="6" a="1"/>
  <c r="J276" i="6" s="1"/>
  <c r="J266" i="6"/>
  <c r="E268" i="6"/>
  <c r="J264" i="6"/>
  <c r="J274" i="6" a="1"/>
  <c r="J274" i="6" s="1"/>
  <c r="H273" i="5"/>
  <c r="H283" i="5"/>
  <c r="F284" i="5"/>
  <c r="W229" i="5"/>
  <c r="F270" i="5"/>
  <c r="F280" i="5"/>
  <c r="W217" i="5"/>
  <c r="V275" i="5"/>
  <c r="V285" i="5"/>
  <c r="N270" i="5"/>
  <c r="N280" i="5"/>
  <c r="E275" i="5"/>
  <c r="E285" i="5"/>
  <c r="P282" i="5"/>
  <c r="P272" i="5"/>
  <c r="N274" i="5"/>
  <c r="J272" i="5"/>
  <c r="J282" i="5"/>
  <c r="W226" i="5"/>
  <c r="L273" i="5"/>
  <c r="L283" i="5"/>
  <c r="V270" i="5"/>
  <c r="V280" i="5"/>
  <c r="G275" i="5"/>
  <c r="G285" i="5"/>
  <c r="V284" i="5"/>
  <c r="F274" i="5"/>
  <c r="K284" i="5"/>
  <c r="F271" i="5"/>
  <c r="J276" i="5"/>
  <c r="G274" i="5"/>
  <c r="G273" i="5"/>
  <c r="G283" i="5"/>
  <c r="I273" i="5"/>
  <c r="I283" i="5"/>
  <c r="J270" i="5"/>
  <c r="J280" i="5"/>
  <c r="W228" i="5"/>
  <c r="B284" i="5"/>
  <c r="J283" i="5"/>
  <c r="J273" i="5"/>
  <c r="R276" i="5"/>
  <c r="R283" i="5"/>
  <c r="R273" i="5"/>
  <c r="P273" i="5"/>
  <c r="P283" i="5"/>
  <c r="N281" i="5"/>
  <c r="N272" i="5"/>
  <c r="N282" i="5"/>
  <c r="F272" i="5"/>
  <c r="F282" i="5"/>
  <c r="W224" i="5"/>
  <c r="J286" i="5"/>
  <c r="J275" i="5"/>
  <c r="J285" i="5"/>
  <c r="K275" i="5"/>
  <c r="K285" i="5"/>
  <c r="K274" i="5"/>
  <c r="V274" i="5"/>
  <c r="K282" i="5"/>
  <c r="J281" i="5"/>
  <c r="W221" i="5"/>
  <c r="G270" i="5"/>
  <c r="G280" i="5"/>
  <c r="G271" i="5"/>
  <c r="V281" i="5"/>
  <c r="W237" i="5"/>
  <c r="W285" i="5"/>
  <c r="J11" i="1" s="1"/>
  <c r="R280" i="5"/>
  <c r="S273" i="5"/>
  <c r="S283" i="5"/>
  <c r="F286" i="5"/>
  <c r="R284" i="5"/>
  <c r="F275" i="5"/>
  <c r="F285" i="5"/>
  <c r="F283" i="5"/>
  <c r="F273" i="5"/>
  <c r="R281" i="5"/>
  <c r="F281" i="5"/>
  <c r="K271" i="5"/>
  <c r="D271" i="5" s="1"/>
  <c r="I7" i="1" s="1"/>
  <c r="K270" i="5"/>
  <c r="K280" i="5"/>
  <c r="V283" i="5"/>
  <c r="V273" i="5"/>
  <c r="G276" i="5"/>
  <c r="V276" i="5"/>
  <c r="C282" i="5"/>
  <c r="O273" i="5"/>
  <c r="O283" i="5"/>
  <c r="O275" i="5"/>
  <c r="O285" i="5"/>
  <c r="R275" i="5"/>
  <c r="R285" i="5"/>
  <c r="W218" i="5"/>
  <c r="N276" i="5"/>
  <c r="P281" i="5"/>
  <c r="F276" i="5"/>
  <c r="N283" i="5"/>
  <c r="N273" i="5"/>
  <c r="R274" i="5"/>
  <c r="K273" i="5"/>
  <c r="K283" i="5"/>
  <c r="P284" i="5"/>
  <c r="G284" i="5"/>
  <c r="W242" i="4"/>
  <c r="H257" i="4"/>
  <c r="H247" i="4"/>
  <c r="E244" i="4"/>
  <c r="E254" i="4"/>
  <c r="U257" i="4"/>
  <c r="U247" i="4"/>
  <c r="N242" i="4"/>
  <c r="N252" i="4"/>
  <c r="P246" i="4"/>
  <c r="P256" i="4"/>
  <c r="U251" i="4"/>
  <c r="M244" i="4"/>
  <c r="M254" i="4"/>
  <c r="W237" i="4"/>
  <c r="L257" i="4"/>
  <c r="L247" i="4"/>
  <c r="V246" i="4"/>
  <c r="V256" i="4"/>
  <c r="W118" i="4"/>
  <c r="M251" i="4"/>
  <c r="M241" i="4"/>
  <c r="O257" i="4"/>
  <c r="O247" i="4"/>
  <c r="G254" i="4"/>
  <c r="O241" i="4"/>
  <c r="V243" i="4"/>
  <c r="V253" i="4"/>
  <c r="N241" i="4"/>
  <c r="N251" i="4"/>
  <c r="I244" i="4"/>
  <c r="I254" i="4"/>
  <c r="U246" i="4"/>
  <c r="U256" i="4"/>
  <c r="S254" i="4"/>
  <c r="N245" i="4"/>
  <c r="N255" i="4"/>
  <c r="V242" i="4"/>
  <c r="V252" i="4"/>
  <c r="I251" i="4"/>
  <c r="I241" i="4"/>
  <c r="J241" i="4"/>
  <c r="J251" i="4"/>
  <c r="M253" i="4"/>
  <c r="M243" i="4"/>
  <c r="V254" i="4"/>
  <c r="U242" i="4"/>
  <c r="M255" i="4"/>
  <c r="M245" i="4"/>
  <c r="F252" i="4"/>
  <c r="S246" i="4"/>
  <c r="S256" i="4"/>
  <c r="R243" i="4"/>
  <c r="R253" i="4"/>
  <c r="R241" i="4"/>
  <c r="R251" i="4"/>
  <c r="I255" i="4"/>
  <c r="I245" i="4"/>
  <c r="F243" i="4"/>
  <c r="F253" i="4"/>
  <c r="F245" i="4"/>
  <c r="F255" i="4"/>
  <c r="E253" i="4"/>
  <c r="E243" i="4"/>
  <c r="N254" i="4"/>
  <c r="N244" i="4"/>
  <c r="I257" i="4"/>
  <c r="I247" i="4"/>
  <c r="G242" i="4"/>
  <c r="G252" i="4"/>
  <c r="E255" i="4"/>
  <c r="E245" i="4"/>
  <c r="W229" i="4"/>
  <c r="O256" i="4"/>
  <c r="O246" i="4"/>
  <c r="U254" i="4"/>
  <c r="J243" i="4"/>
  <c r="J253" i="4"/>
  <c r="G257" i="4"/>
  <c r="G247" i="4"/>
  <c r="G241" i="4"/>
  <c r="G251" i="4"/>
  <c r="N256" i="4"/>
  <c r="Q252" i="4"/>
  <c r="E241" i="4"/>
  <c r="M242" i="4"/>
  <c r="M252" i="4"/>
  <c r="T246" i="4"/>
  <c r="T256" i="4"/>
  <c r="U253" i="4"/>
  <c r="U243" i="4"/>
  <c r="M246" i="4"/>
  <c r="M256" i="4"/>
  <c r="G253" i="4"/>
  <c r="G243" i="4"/>
  <c r="Q251" i="4"/>
  <c r="Q241" i="4"/>
  <c r="I242" i="4"/>
  <c r="I252" i="4"/>
  <c r="R242" i="4"/>
  <c r="R252" i="4"/>
  <c r="F246" i="4"/>
  <c r="F256" i="4"/>
  <c r="K246" i="4"/>
  <c r="K256" i="4"/>
  <c r="H246" i="4"/>
  <c r="H256" i="4"/>
  <c r="W234" i="4"/>
  <c r="W228" i="4"/>
  <c r="B255" i="4"/>
  <c r="V247" i="4"/>
  <c r="V257" i="4"/>
  <c r="O254" i="4"/>
  <c r="O244" i="4"/>
  <c r="R245" i="4"/>
  <c r="R255" i="4"/>
  <c r="W224" i="4"/>
  <c r="C253" i="4" s="1"/>
  <c r="O245" i="4"/>
  <c r="O255" i="4"/>
  <c r="R247" i="4"/>
  <c r="R257" i="4"/>
  <c r="W230" i="4"/>
  <c r="R254" i="4"/>
  <c r="R244" i="4"/>
  <c r="H254" i="4"/>
  <c r="O253" i="4"/>
  <c r="O243" i="4"/>
  <c r="V245" i="4"/>
  <c r="V255" i="4"/>
  <c r="J245" i="4"/>
  <c r="J255" i="4"/>
  <c r="G256" i="4"/>
  <c r="G246" i="4"/>
  <c r="N253" i="4"/>
  <c r="K257" i="4"/>
  <c r="K247" i="4"/>
  <c r="N247" i="4"/>
  <c r="N257" i="4"/>
  <c r="R246" i="4"/>
  <c r="R256" i="4"/>
  <c r="E247" i="4"/>
  <c r="E257" i="4"/>
  <c r="W236" i="4"/>
  <c r="E242" i="4"/>
  <c r="E252" i="4"/>
  <c r="F247" i="4"/>
  <c r="F257" i="4"/>
  <c r="F254" i="4"/>
  <c r="F244" i="4"/>
  <c r="F241" i="4"/>
  <c r="F251" i="4"/>
  <c r="O252" i="4"/>
  <c r="O242" i="4"/>
  <c r="W231" i="4"/>
  <c r="W217" i="4"/>
  <c r="J242" i="4"/>
  <c r="J252" i="4"/>
  <c r="U255" i="4"/>
  <c r="U245" i="4"/>
  <c r="W233" i="4"/>
  <c r="B256" i="4"/>
  <c r="L246" i="4"/>
  <c r="L256" i="4"/>
  <c r="I253" i="4"/>
  <c r="I243" i="4"/>
  <c r="E246" i="4"/>
  <c r="E256" i="4"/>
  <c r="W232" i="4"/>
  <c r="M257" i="4"/>
  <c r="M247" i="4"/>
  <c r="J247" i="4"/>
  <c r="J257" i="4"/>
  <c r="J246" i="4"/>
  <c r="J256" i="4"/>
  <c r="J254" i="4"/>
  <c r="J244" i="4"/>
  <c r="G245" i="4"/>
  <c r="G255" i="4"/>
  <c r="U253" i="3"/>
  <c r="U243" i="3"/>
  <c r="W217" i="3"/>
  <c r="L241" i="3"/>
  <c r="B251" i="3"/>
  <c r="L251" i="3"/>
  <c r="G243" i="3"/>
  <c r="G253" i="3"/>
  <c r="N253" i="3"/>
  <c r="N243" i="3"/>
  <c r="T257" i="3"/>
  <c r="T247" i="3"/>
  <c r="L243" i="3"/>
  <c r="L253" i="3"/>
  <c r="W223" i="3"/>
  <c r="B253" i="3"/>
  <c r="U251" i="3"/>
  <c r="U241" i="3"/>
  <c r="P247" i="3"/>
  <c r="P257" i="3"/>
  <c r="S245" i="3"/>
  <c r="S255" i="3"/>
  <c r="B255" i="3"/>
  <c r="W228" i="3"/>
  <c r="C242" i="3"/>
  <c r="B242" i="3"/>
  <c r="M307" i="3" s="1"/>
  <c r="C244" i="3"/>
  <c r="Q243" i="3"/>
  <c r="Q253" i="3"/>
  <c r="V251" i="3"/>
  <c r="V241" i="3"/>
  <c r="V245" i="3"/>
  <c r="V255" i="3"/>
  <c r="I245" i="3"/>
  <c r="I255" i="3"/>
  <c r="O243" i="3"/>
  <c r="O253" i="3"/>
  <c r="T253" i="3"/>
  <c r="T243" i="3"/>
  <c r="R253" i="3"/>
  <c r="R243" i="3"/>
  <c r="R251" i="3"/>
  <c r="R241" i="3"/>
  <c r="S243" i="3"/>
  <c r="N241" i="3"/>
  <c r="N251" i="3"/>
  <c r="O245" i="3"/>
  <c r="O255" i="3"/>
  <c r="W242" i="3"/>
  <c r="J255" i="3"/>
  <c r="J245" i="3"/>
  <c r="F251" i="3"/>
  <c r="F241" i="3"/>
  <c r="W219" i="3"/>
  <c r="N245" i="3"/>
  <c r="N255" i="3"/>
  <c r="U247" i="3"/>
  <c r="U257" i="3"/>
  <c r="K247" i="3"/>
  <c r="K257" i="3"/>
  <c r="K243" i="3"/>
  <c r="K253" i="3"/>
  <c r="D242" i="3"/>
  <c r="U272" i="3" s="1"/>
  <c r="J241" i="3"/>
  <c r="J251" i="3"/>
  <c r="I272" i="3"/>
  <c r="W236" i="3"/>
  <c r="L244" i="3"/>
  <c r="B244" i="3" s="1"/>
  <c r="W227" i="3"/>
  <c r="W244" i="3" s="1"/>
  <c r="M251" i="3"/>
  <c r="M241" i="3"/>
  <c r="E245" i="3"/>
  <c r="E255" i="3"/>
  <c r="V247" i="3"/>
  <c r="V257" i="3"/>
  <c r="E251" i="3"/>
  <c r="E241" i="3"/>
  <c r="F253" i="3"/>
  <c r="F243" i="3"/>
  <c r="M243" i="3"/>
  <c r="M253" i="3"/>
  <c r="R247" i="3"/>
  <c r="R257" i="3"/>
  <c r="G245" i="3"/>
  <c r="G255" i="3"/>
  <c r="T245" i="3"/>
  <c r="T255" i="3"/>
  <c r="U245" i="3"/>
  <c r="U255" i="3"/>
  <c r="W235" i="3"/>
  <c r="B257" i="3"/>
  <c r="L247" i="3"/>
  <c r="L257" i="3"/>
  <c r="F247" i="3"/>
  <c r="F257" i="3"/>
  <c r="N247" i="3"/>
  <c r="N257" i="3"/>
  <c r="J253" i="3"/>
  <c r="J243" i="3"/>
  <c r="V253" i="3"/>
  <c r="V243" i="3"/>
  <c r="E253" i="3"/>
  <c r="E243" i="3"/>
  <c r="J247" i="3"/>
  <c r="J257" i="3"/>
  <c r="W230" i="3"/>
  <c r="L245" i="3"/>
  <c r="L255" i="3"/>
  <c r="P245" i="3"/>
  <c r="P255" i="3"/>
  <c r="W221" i="3"/>
  <c r="C252" i="3" s="1"/>
  <c r="I257" i="3"/>
  <c r="I247" i="3"/>
  <c r="B254" i="3"/>
  <c r="E247" i="3"/>
  <c r="E257" i="3"/>
  <c r="W118" i="3"/>
  <c r="F245" i="3"/>
  <c r="F255" i="3"/>
  <c r="M257" i="3"/>
  <c r="M247" i="3"/>
  <c r="M255" i="3"/>
  <c r="M245" i="3"/>
  <c r="W231" i="3"/>
  <c r="H255" i="3"/>
  <c r="H245" i="3"/>
  <c r="I251" i="3"/>
  <c r="I241" i="3"/>
  <c r="R255" i="3"/>
  <c r="R245" i="3"/>
  <c r="G247" i="3"/>
  <c r="G257" i="3"/>
  <c r="M272" i="2"/>
  <c r="M282" i="2"/>
  <c r="M274" i="2"/>
  <c r="M284" i="2"/>
  <c r="J279" i="2"/>
  <c r="J269" i="2"/>
  <c r="U268" i="2"/>
  <c r="U278" i="2"/>
  <c r="N279" i="2"/>
  <c r="N269" i="2"/>
  <c r="N282" i="2"/>
  <c r="H278" i="2"/>
  <c r="H268" i="2"/>
  <c r="J271" i="2"/>
  <c r="J281" i="2"/>
  <c r="I271" i="2"/>
  <c r="I281" i="2"/>
  <c r="F268" i="2"/>
  <c r="F278" i="2"/>
  <c r="J272" i="2"/>
  <c r="J282" i="2"/>
  <c r="N281" i="2"/>
  <c r="N271" i="2"/>
  <c r="N270" i="2"/>
  <c r="N280" i="2"/>
  <c r="G268" i="2"/>
  <c r="P284" i="2"/>
  <c r="T280" i="2"/>
  <c r="O278" i="2"/>
  <c r="O268" i="2"/>
  <c r="V270" i="2"/>
  <c r="V280" i="2"/>
  <c r="E274" i="2"/>
  <c r="E284" i="2"/>
  <c r="P279" i="2"/>
  <c r="M269" i="2"/>
  <c r="M279" i="2"/>
  <c r="G280" i="2"/>
  <c r="O271" i="2"/>
  <c r="O281" i="2"/>
  <c r="U281" i="2"/>
  <c r="U271" i="2"/>
  <c r="N274" i="2"/>
  <c r="N284" i="2"/>
  <c r="N268" i="2"/>
  <c r="N278" i="2"/>
  <c r="O270" i="2"/>
  <c r="O280" i="2"/>
  <c r="B282" i="2"/>
  <c r="W228" i="2"/>
  <c r="F272" i="2"/>
  <c r="F282" i="2"/>
  <c r="Q274" i="2"/>
  <c r="Q284" i="2"/>
  <c r="H274" i="2"/>
  <c r="H284" i="2"/>
  <c r="U269" i="2"/>
  <c r="U279" i="2"/>
  <c r="V272" i="2"/>
  <c r="V282" i="2"/>
  <c r="S284" i="2"/>
  <c r="B278" i="2"/>
  <c r="L278" i="2"/>
  <c r="L268" i="2"/>
  <c r="W226" i="2"/>
  <c r="L281" i="2"/>
  <c r="L271" i="2"/>
  <c r="S280" i="2"/>
  <c r="G271" i="2"/>
  <c r="F279" i="2"/>
  <c r="F269" i="2"/>
  <c r="K274" i="2"/>
  <c r="W219" i="2"/>
  <c r="W268" i="2" s="1"/>
  <c r="E280" i="2"/>
  <c r="Q278" i="2"/>
  <c r="R279" i="2"/>
  <c r="R269" i="2"/>
  <c r="U280" i="2"/>
  <c r="Q272" i="2"/>
  <c r="Q282" i="2"/>
  <c r="U272" i="2"/>
  <c r="U282" i="2"/>
  <c r="W222" i="2"/>
  <c r="J270" i="2"/>
  <c r="J280" i="2"/>
  <c r="O272" i="2"/>
  <c r="R268" i="2"/>
  <c r="R278" i="2"/>
  <c r="W224" i="2"/>
  <c r="H279" i="2"/>
  <c r="H269" i="2"/>
  <c r="W220" i="2"/>
  <c r="L269" i="2"/>
  <c r="B279" i="2"/>
  <c r="L279" i="2"/>
  <c r="P268" i="2"/>
  <c r="H270" i="2"/>
  <c r="H280" i="2"/>
  <c r="W118" i="2"/>
  <c r="J274" i="2"/>
  <c r="J284" i="2"/>
  <c r="J268" i="2"/>
  <c r="J278" i="2"/>
  <c r="V268" i="2"/>
  <c r="V278" i="2"/>
  <c r="K278" i="2"/>
  <c r="K268" i="2"/>
  <c r="W237" i="2"/>
  <c r="O274" i="2"/>
  <c r="O284" i="2"/>
  <c r="R274" i="2"/>
  <c r="R284" i="2"/>
  <c r="G284" i="2"/>
  <c r="G274" i="2"/>
  <c r="K269" i="2"/>
  <c r="K279" i="2"/>
  <c r="W221" i="2"/>
  <c r="S271" i="2"/>
  <c r="S281" i="2"/>
  <c r="L274" i="2"/>
  <c r="L284" i="2"/>
  <c r="W235" i="2"/>
  <c r="B284" i="2"/>
  <c r="U274" i="2"/>
  <c r="U284" i="2"/>
  <c r="F281" i="2"/>
  <c r="F271" i="2"/>
  <c r="P282" i="2"/>
  <c r="P272" i="2"/>
  <c r="W230" i="2"/>
  <c r="W282" i="2" s="1"/>
  <c r="L282" i="2"/>
  <c r="L272" i="2"/>
  <c r="F270" i="2"/>
  <c r="F280" i="2"/>
  <c r="R271" i="2"/>
  <c r="R281" i="2"/>
  <c r="R272" i="2"/>
  <c r="R282" i="2"/>
  <c r="S269" i="2"/>
  <c r="S279" i="2"/>
  <c r="S278" i="2"/>
  <c r="S268" i="2"/>
  <c r="W236" i="2"/>
  <c r="S282" i="2"/>
  <c r="S272" i="2"/>
  <c r="K282" i="2"/>
  <c r="K272" i="2"/>
  <c r="T278" i="2"/>
  <c r="T268" i="2"/>
  <c r="E272" i="2"/>
  <c r="E282" i="2"/>
  <c r="E271" i="2"/>
  <c r="E281" i="2"/>
  <c r="V271" i="2"/>
  <c r="V281" i="2"/>
  <c r="M281" i="2"/>
  <c r="M271" i="2"/>
  <c r="V274" i="2"/>
  <c r="V284" i="2"/>
  <c r="V279" i="2"/>
  <c r="V269" i="2"/>
  <c r="F274" i="2"/>
  <c r="F284" i="2"/>
  <c r="W223" i="2"/>
  <c r="B280" i="2"/>
  <c r="L280" i="2"/>
  <c r="L270" i="2"/>
  <c r="R270" i="2"/>
  <c r="R280" i="2"/>
  <c r="C275" i="6" l="1"/>
  <c r="D264" i="6"/>
  <c r="B269" i="6"/>
  <c r="W275" i="6"/>
  <c r="J13" i="1" s="1"/>
  <c r="W264" i="6"/>
  <c r="W254" i="2"/>
  <c r="X270" i="2"/>
  <c r="X271" i="2"/>
  <c r="Y271" i="2"/>
  <c r="X269" i="2"/>
  <c r="Y269" i="2"/>
  <c r="Y270" i="2"/>
  <c r="X272" i="2"/>
  <c r="Y272" i="2"/>
  <c r="Y268" i="2"/>
  <c r="W279" i="2"/>
  <c r="W269" i="2"/>
  <c r="W280" i="2"/>
  <c r="W281" i="2"/>
  <c r="J4" i="1" s="1"/>
  <c r="C278" i="2"/>
  <c r="W278" i="2"/>
  <c r="C272" i="2"/>
  <c r="D270" i="2"/>
  <c r="C270" i="2"/>
  <c r="K3" i="1" s="1"/>
  <c r="D269" i="2"/>
  <c r="E289" i="2" s="1"/>
  <c r="C271" i="2"/>
  <c r="C269" i="2"/>
  <c r="H294" i="6"/>
  <c r="R12" i="1" s="1"/>
  <c r="I12" i="1"/>
  <c r="W286" i="5"/>
  <c r="W244" i="4"/>
  <c r="W252" i="4"/>
  <c r="C277" i="6"/>
  <c r="W274" i="6"/>
  <c r="J12" i="1" s="1"/>
  <c r="C283" i="5"/>
  <c r="W284" i="5"/>
  <c r="J10" i="1" s="1"/>
  <c r="K8" i="1"/>
  <c r="C286" i="7"/>
  <c r="E272" i="3"/>
  <c r="M272" i="3"/>
  <c r="B270" i="6"/>
  <c r="B265" i="6"/>
  <c r="C284" i="7"/>
  <c r="W283" i="7"/>
  <c r="L307" i="3"/>
  <c r="G307" i="3"/>
  <c r="R307" i="3"/>
  <c r="N272" i="3"/>
  <c r="U307" i="3"/>
  <c r="W243" i="4"/>
  <c r="D275" i="5"/>
  <c r="I11" i="1" s="1"/>
  <c r="C264" i="6"/>
  <c r="K12" i="1" s="1"/>
  <c r="D269" i="6"/>
  <c r="C267" i="6"/>
  <c r="K15" i="1" s="1"/>
  <c r="C282" i="2"/>
  <c r="C273" i="5"/>
  <c r="K9" i="1" s="1"/>
  <c r="G272" i="3"/>
  <c r="R272" i="3"/>
  <c r="N307" i="3"/>
  <c r="I307" i="3"/>
  <c r="L272" i="3"/>
  <c r="I8" i="1"/>
  <c r="C279" i="6"/>
  <c r="C269" i="6"/>
  <c r="K17" i="1" s="1"/>
  <c r="B266" i="6"/>
  <c r="P331" i="6" s="1"/>
  <c r="W275" i="7"/>
  <c r="W285" i="7"/>
  <c r="B276" i="7"/>
  <c r="P341" i="7" s="1"/>
  <c r="C276" i="7"/>
  <c r="D274" i="7"/>
  <c r="U304" i="7" s="1"/>
  <c r="B274" i="7"/>
  <c r="L339" i="7" s="1"/>
  <c r="C274" i="7"/>
  <c r="C283" i="7"/>
  <c r="W273" i="7"/>
  <c r="D271" i="7"/>
  <c r="N341" i="7"/>
  <c r="D275" i="7"/>
  <c r="E295" i="7" s="1"/>
  <c r="W284" i="7"/>
  <c r="W274" i="7"/>
  <c r="W282" i="7"/>
  <c r="C282" i="7"/>
  <c r="W272" i="7"/>
  <c r="W280" i="7"/>
  <c r="W270" i="7"/>
  <c r="C280" i="7"/>
  <c r="W271" i="7"/>
  <c r="W281" i="7"/>
  <c r="C281" i="7"/>
  <c r="V304" i="7"/>
  <c r="W286" i="7"/>
  <c r="W276" i="7"/>
  <c r="B271" i="7"/>
  <c r="H336" i="7" s="1"/>
  <c r="C271" i="7"/>
  <c r="D276" i="7"/>
  <c r="N306" i="7" s="1"/>
  <c r="B275" i="7"/>
  <c r="N340" i="7" s="1"/>
  <c r="C275" i="7"/>
  <c r="M341" i="7"/>
  <c r="D270" i="7"/>
  <c r="B270" i="7"/>
  <c r="N335" i="7" s="1"/>
  <c r="C270" i="7"/>
  <c r="O301" i="7"/>
  <c r="N300" i="7"/>
  <c r="P305" i="7"/>
  <c r="B273" i="7"/>
  <c r="P338" i="7" s="1"/>
  <c r="C273" i="7"/>
  <c r="D273" i="7"/>
  <c r="F303" i="7" s="1"/>
  <c r="I301" i="7"/>
  <c r="O339" i="7"/>
  <c r="D272" i="7"/>
  <c r="E292" i="7" s="1"/>
  <c r="H338" i="7"/>
  <c r="E290" i="7"/>
  <c r="O341" i="7"/>
  <c r="J341" i="7"/>
  <c r="B272" i="7"/>
  <c r="O337" i="7" s="1"/>
  <c r="C272" i="7"/>
  <c r="C285" i="7"/>
  <c r="Q331" i="6"/>
  <c r="L331" i="6"/>
  <c r="V331" i="6"/>
  <c r="E331" i="6"/>
  <c r="I331" i="6"/>
  <c r="O331" i="6"/>
  <c r="U331" i="6"/>
  <c r="G331" i="6"/>
  <c r="M331" i="6"/>
  <c r="N331" i="6"/>
  <c r="G297" i="6"/>
  <c r="Q15" i="1" s="1"/>
  <c r="L297" i="6"/>
  <c r="V15" i="1" s="1"/>
  <c r="Q297" i="6"/>
  <c r="AA15" i="1" s="1"/>
  <c r="P297" i="6"/>
  <c r="Z15" i="1" s="1"/>
  <c r="E287" i="6"/>
  <c r="M15" i="1" s="1"/>
  <c r="O297" i="6"/>
  <c r="Y15" i="1" s="1"/>
  <c r="M297" i="6"/>
  <c r="W15" i="1" s="1"/>
  <c r="S297" i="6"/>
  <c r="AC15" i="1" s="1"/>
  <c r="K297" i="6"/>
  <c r="U15" i="1" s="1"/>
  <c r="I297" i="6"/>
  <c r="S15" i="1" s="1"/>
  <c r="J297" i="6"/>
  <c r="T15" i="1" s="1"/>
  <c r="U297" i="6"/>
  <c r="AE15" i="1" s="1"/>
  <c r="E297" i="6"/>
  <c r="O15" i="1" s="1"/>
  <c r="T297" i="6"/>
  <c r="AD15" i="1" s="1"/>
  <c r="R297" i="6"/>
  <c r="AB15" i="1" s="1"/>
  <c r="F297" i="6"/>
  <c r="P15" i="1" s="1"/>
  <c r="N297" i="6"/>
  <c r="X15" i="1" s="1"/>
  <c r="H297" i="6"/>
  <c r="R15" i="1" s="1"/>
  <c r="L334" i="6"/>
  <c r="P334" i="6"/>
  <c r="S334" i="6"/>
  <c r="G334" i="6"/>
  <c r="N334" i="6"/>
  <c r="I334" i="6"/>
  <c r="K334" i="6"/>
  <c r="V334" i="6"/>
  <c r="M334" i="6"/>
  <c r="O334" i="6"/>
  <c r="Q334" i="6"/>
  <c r="U334" i="6"/>
  <c r="H334" i="6"/>
  <c r="E334" i="6"/>
  <c r="R334" i="6"/>
  <c r="G335" i="6"/>
  <c r="Q335" i="6"/>
  <c r="P335" i="6"/>
  <c r="L335" i="6"/>
  <c r="I335" i="6"/>
  <c r="M335" i="6"/>
  <c r="U335" i="6"/>
  <c r="K335" i="6"/>
  <c r="O335" i="6"/>
  <c r="E335" i="6"/>
  <c r="V335" i="6"/>
  <c r="S335" i="6"/>
  <c r="L330" i="6"/>
  <c r="P330" i="6"/>
  <c r="Q330" i="6"/>
  <c r="G330" i="6"/>
  <c r="U330" i="6"/>
  <c r="E330" i="6"/>
  <c r="V330" i="6"/>
  <c r="M330" i="6"/>
  <c r="F330" i="6"/>
  <c r="N330" i="6"/>
  <c r="I330" i="6"/>
  <c r="O330" i="6"/>
  <c r="K330" i="6"/>
  <c r="S330" i="6"/>
  <c r="E294" i="6"/>
  <c r="O12" i="1" s="1"/>
  <c r="J330" i="6"/>
  <c r="W278" i="6"/>
  <c r="J16" i="1" s="1"/>
  <c r="O294" i="6"/>
  <c r="Y12" i="1" s="1"/>
  <c r="J331" i="6"/>
  <c r="C265" i="6"/>
  <c r="K13" i="1" s="1"/>
  <c r="F294" i="6"/>
  <c r="P12" i="1" s="1"/>
  <c r="C276" i="6"/>
  <c r="T335" i="6"/>
  <c r="G294" i="6"/>
  <c r="Q12" i="1" s="1"/>
  <c r="S294" i="6"/>
  <c r="AC12" i="1" s="1"/>
  <c r="T330" i="6"/>
  <c r="C266" i="6"/>
  <c r="K14" i="1" s="1"/>
  <c r="D268" i="6"/>
  <c r="I16" i="1" s="1"/>
  <c r="B268" i="6"/>
  <c r="J333" i="6" s="1"/>
  <c r="C268" i="6"/>
  <c r="K16" i="1" s="1"/>
  <c r="L294" i="6"/>
  <c r="V12" i="1" s="1"/>
  <c r="P294" i="6"/>
  <c r="Z12" i="1" s="1"/>
  <c r="I294" i="6"/>
  <c r="S12" i="1" s="1"/>
  <c r="Q294" i="6"/>
  <c r="AA12" i="1" s="1"/>
  <c r="J335" i="6"/>
  <c r="C278" i="6"/>
  <c r="N335" i="6"/>
  <c r="R335" i="6"/>
  <c r="T331" i="6"/>
  <c r="W277" i="6"/>
  <c r="J15" i="1" s="1"/>
  <c r="R330" i="6"/>
  <c r="V297" i="6"/>
  <c r="AF15" i="1" s="1"/>
  <c r="D270" i="6"/>
  <c r="C270" i="6"/>
  <c r="T334" i="6"/>
  <c r="D265" i="6"/>
  <c r="U294" i="6"/>
  <c r="AE12" i="1" s="1"/>
  <c r="W279" i="6"/>
  <c r="J17" i="1" s="1"/>
  <c r="J299" i="6"/>
  <c r="T17" i="1" s="1"/>
  <c r="J334" i="6"/>
  <c r="E284" i="6"/>
  <c r="M12" i="1" s="1"/>
  <c r="H335" i="6"/>
  <c r="B267" i="6"/>
  <c r="V332" i="6" s="1"/>
  <c r="R331" i="6"/>
  <c r="V294" i="6"/>
  <c r="AF12" i="1" s="1"/>
  <c r="D266" i="6"/>
  <c r="J294" i="6"/>
  <c r="T12" i="1" s="1"/>
  <c r="B264" i="6"/>
  <c r="F329" i="6" s="1"/>
  <c r="G299" i="6"/>
  <c r="Q17" i="1" s="1"/>
  <c r="I299" i="6"/>
  <c r="S17" i="1" s="1"/>
  <c r="Q299" i="6"/>
  <c r="AA17" i="1" s="1"/>
  <c r="H330" i="6"/>
  <c r="H295" i="6"/>
  <c r="R13" i="1" s="1"/>
  <c r="F331" i="6"/>
  <c r="F296" i="6"/>
  <c r="P14" i="1" s="1"/>
  <c r="N294" i="6"/>
  <c r="X12" i="1" s="1"/>
  <c r="T298" i="6"/>
  <c r="AD16" i="1" s="1"/>
  <c r="W266" i="6"/>
  <c r="W276" i="6"/>
  <c r="J14" i="1" s="1"/>
  <c r="W280" i="6"/>
  <c r="H296" i="6"/>
  <c r="R14" i="1" s="1"/>
  <c r="H331" i="6"/>
  <c r="F299" i="6"/>
  <c r="P17" i="1" s="1"/>
  <c r="F334" i="6"/>
  <c r="M294" i="6"/>
  <c r="W12" i="1" s="1"/>
  <c r="R294" i="6"/>
  <c r="AB12" i="1" s="1"/>
  <c r="F335" i="6"/>
  <c r="K294" i="6"/>
  <c r="U12" i="1" s="1"/>
  <c r="T294" i="6"/>
  <c r="AD12" i="1" s="1"/>
  <c r="Q301" i="5"/>
  <c r="N301" i="5"/>
  <c r="E291" i="5"/>
  <c r="V301" i="5"/>
  <c r="O301" i="5"/>
  <c r="R301" i="5"/>
  <c r="S301" i="5"/>
  <c r="I301" i="5"/>
  <c r="H301" i="5"/>
  <c r="M301" i="5"/>
  <c r="E301" i="5"/>
  <c r="J301" i="5"/>
  <c r="L301" i="5"/>
  <c r="U301" i="5"/>
  <c r="P301" i="5"/>
  <c r="T301" i="5"/>
  <c r="Q305" i="5"/>
  <c r="AA11" i="1" s="1"/>
  <c r="M305" i="5"/>
  <c r="W11" i="1" s="1"/>
  <c r="T305" i="5"/>
  <c r="AD11" i="1" s="1"/>
  <c r="L305" i="5"/>
  <c r="V11" i="1" s="1"/>
  <c r="S305" i="5"/>
  <c r="AC11" i="1" s="1"/>
  <c r="P305" i="5"/>
  <c r="Z11" i="1" s="1"/>
  <c r="I305" i="5"/>
  <c r="S11" i="1" s="1"/>
  <c r="H305" i="5"/>
  <c r="R11" i="1" s="1"/>
  <c r="U305" i="5"/>
  <c r="AE11" i="1" s="1"/>
  <c r="N305" i="5"/>
  <c r="X11" i="1" s="1"/>
  <c r="E295" i="5"/>
  <c r="M11" i="1" s="1"/>
  <c r="Q302" i="5"/>
  <c r="AA8" i="1" s="1"/>
  <c r="T302" i="5"/>
  <c r="AD8" i="1" s="1"/>
  <c r="C276" i="5"/>
  <c r="B276" i="5"/>
  <c r="N341" i="5" s="1"/>
  <c r="D276" i="5"/>
  <c r="N306" i="5" s="1"/>
  <c r="C271" i="5"/>
  <c r="R302" i="5"/>
  <c r="AB8" i="1" s="1"/>
  <c r="D274" i="5"/>
  <c r="V304" i="5" s="1"/>
  <c r="AF10" i="1" s="1"/>
  <c r="G341" i="5"/>
  <c r="J305" i="5"/>
  <c r="T11" i="1" s="1"/>
  <c r="F301" i="5"/>
  <c r="W283" i="5"/>
  <c r="J9" i="1" s="1"/>
  <c r="C274" i="5"/>
  <c r="K10" i="1" s="1"/>
  <c r="C270" i="5"/>
  <c r="D270" i="5" a="1"/>
  <c r="D270" i="5" s="1"/>
  <c r="B270" i="5"/>
  <c r="G335" i="5" s="1"/>
  <c r="V341" i="5"/>
  <c r="K301" i="5"/>
  <c r="R341" i="5"/>
  <c r="J341" i="5"/>
  <c r="R305" i="5"/>
  <c r="AB11" i="1" s="1"/>
  <c r="O305" i="5"/>
  <c r="Y11" i="1" s="1"/>
  <c r="W281" i="5"/>
  <c r="W282" i="5"/>
  <c r="J8" i="1" s="1"/>
  <c r="B272" i="5"/>
  <c r="J337" i="5" s="1"/>
  <c r="C284" i="5"/>
  <c r="G304" i="5"/>
  <c r="Q10" i="1" s="1"/>
  <c r="G305" i="5"/>
  <c r="Q11" i="1" s="1"/>
  <c r="B274" i="5"/>
  <c r="V339" i="5" s="1"/>
  <c r="V305" i="5"/>
  <c r="AF11" i="1" s="1"/>
  <c r="D273" i="5"/>
  <c r="C275" i="5"/>
  <c r="K11" i="1" s="1"/>
  <c r="B275" i="5"/>
  <c r="G340" i="5" s="1"/>
  <c r="E305" i="5"/>
  <c r="O11" i="1" s="1"/>
  <c r="B271" i="5"/>
  <c r="F336" i="5" s="1"/>
  <c r="E292" i="5"/>
  <c r="M8" i="1" s="1"/>
  <c r="F305" i="5"/>
  <c r="P11" i="1" s="1"/>
  <c r="B273" i="5"/>
  <c r="K338" i="5" s="1"/>
  <c r="G301" i="5"/>
  <c r="K305" i="5"/>
  <c r="U11" i="1" s="1"/>
  <c r="P338" i="5"/>
  <c r="J338" i="5"/>
  <c r="P302" i="5"/>
  <c r="Z8" i="1" s="1"/>
  <c r="C280" i="5"/>
  <c r="W280" i="5"/>
  <c r="C281" i="5"/>
  <c r="B247" i="4"/>
  <c r="C247" i="4"/>
  <c r="E312" i="4"/>
  <c r="W245" i="4"/>
  <c r="W255" i="4"/>
  <c r="B243" i="4"/>
  <c r="E308" i="4" s="1"/>
  <c r="C243" i="4"/>
  <c r="B244" i="4"/>
  <c r="C244" i="4"/>
  <c r="E309" i="4"/>
  <c r="W246" i="4"/>
  <c r="W256" i="4"/>
  <c r="B242" i="4"/>
  <c r="G307" i="4" s="1"/>
  <c r="C242" i="4"/>
  <c r="C255" i="4"/>
  <c r="D244" i="4"/>
  <c r="O274" i="4" s="1"/>
  <c r="B245" i="4"/>
  <c r="V310" i="4" s="1"/>
  <c r="C245" i="4"/>
  <c r="D245" i="4"/>
  <c r="N275" i="4" s="1"/>
  <c r="I312" i="4"/>
  <c r="M308" i="4"/>
  <c r="N306" i="4"/>
  <c r="W253" i="4"/>
  <c r="W241" i="4"/>
  <c r="W251" i="4"/>
  <c r="C251" i="4"/>
  <c r="W257" i="4"/>
  <c r="W247" i="4"/>
  <c r="W254" i="4"/>
  <c r="N312" i="4"/>
  <c r="R274" i="4"/>
  <c r="R309" i="4"/>
  <c r="R312" i="4"/>
  <c r="C257" i="4"/>
  <c r="C241" i="4"/>
  <c r="D241" i="4" a="1"/>
  <c r="D241" i="4" s="1"/>
  <c r="E271" i="4" s="1"/>
  <c r="B241" i="4"/>
  <c r="I306" i="4" s="1"/>
  <c r="O312" i="4"/>
  <c r="I308" i="4"/>
  <c r="G310" i="4"/>
  <c r="J309" i="4"/>
  <c r="M312" i="4"/>
  <c r="B246" i="4"/>
  <c r="O311" i="4" s="1"/>
  <c r="C246" i="4"/>
  <c r="D246" i="4"/>
  <c r="L276" i="4" s="1"/>
  <c r="C256" i="4"/>
  <c r="F312" i="4"/>
  <c r="K312" i="4"/>
  <c r="J310" i="4"/>
  <c r="D242" i="4"/>
  <c r="V312" i="4"/>
  <c r="V277" i="4"/>
  <c r="Q306" i="4"/>
  <c r="M311" i="4"/>
  <c r="G312" i="4"/>
  <c r="N309" i="4"/>
  <c r="D243" i="4"/>
  <c r="U273" i="4" s="1"/>
  <c r="I309" i="4"/>
  <c r="V308" i="4"/>
  <c r="D247" i="4"/>
  <c r="J277" i="4" s="1"/>
  <c r="L277" i="4"/>
  <c r="L312" i="4"/>
  <c r="M309" i="4"/>
  <c r="U312" i="4"/>
  <c r="U277" i="4"/>
  <c r="H277" i="4"/>
  <c r="H312" i="4"/>
  <c r="P309" i="3"/>
  <c r="T309" i="3"/>
  <c r="Q309" i="3"/>
  <c r="G309" i="3"/>
  <c r="O309" i="3"/>
  <c r="S309" i="3"/>
  <c r="H309" i="3"/>
  <c r="K309" i="3"/>
  <c r="V309" i="3"/>
  <c r="M309" i="3"/>
  <c r="I309" i="3"/>
  <c r="N309" i="3"/>
  <c r="J309" i="3"/>
  <c r="E309" i="3"/>
  <c r="F309" i="3"/>
  <c r="R309" i="3"/>
  <c r="U309" i="3"/>
  <c r="B247" i="3"/>
  <c r="U312" i="3" s="1"/>
  <c r="C247" i="3"/>
  <c r="C243" i="3"/>
  <c r="D243" i="3"/>
  <c r="E273" i="3" s="1"/>
  <c r="B243" i="3"/>
  <c r="E308" i="3"/>
  <c r="Q272" i="3"/>
  <c r="T272" i="3"/>
  <c r="F272" i="3"/>
  <c r="J272" i="3"/>
  <c r="H272" i="3"/>
  <c r="S272" i="3"/>
  <c r="O272" i="3"/>
  <c r="P272" i="3"/>
  <c r="V272" i="3"/>
  <c r="T308" i="3"/>
  <c r="E307" i="3"/>
  <c r="L308" i="3"/>
  <c r="L273" i="3"/>
  <c r="U308" i="3"/>
  <c r="W245" i="3"/>
  <c r="W255" i="3"/>
  <c r="C245" i="3"/>
  <c r="B245" i="3"/>
  <c r="P310" i="3" s="1"/>
  <c r="K308" i="3"/>
  <c r="O308" i="3"/>
  <c r="O273" i="3"/>
  <c r="R310" i="3"/>
  <c r="F310" i="3"/>
  <c r="F312" i="3"/>
  <c r="D247" i="3"/>
  <c r="U277" i="3" s="1"/>
  <c r="G310" i="3"/>
  <c r="M273" i="3"/>
  <c r="M308" i="3"/>
  <c r="L309" i="3"/>
  <c r="D244" i="3"/>
  <c r="N310" i="3"/>
  <c r="S308" i="3"/>
  <c r="I310" i="3"/>
  <c r="Q308" i="3"/>
  <c r="K307" i="3"/>
  <c r="G273" i="3"/>
  <c r="G308" i="3"/>
  <c r="W241" i="3"/>
  <c r="W251" i="3"/>
  <c r="C251" i="3"/>
  <c r="W247" i="3"/>
  <c r="C257" i="3"/>
  <c r="W257" i="3"/>
  <c r="J310" i="3"/>
  <c r="T277" i="3"/>
  <c r="M312" i="3"/>
  <c r="I312" i="3"/>
  <c r="D245" i="3"/>
  <c r="E265" i="3" s="1"/>
  <c r="V308" i="3"/>
  <c r="J308" i="3"/>
  <c r="F273" i="3"/>
  <c r="F308" i="3"/>
  <c r="C241" i="3"/>
  <c r="D241" i="3"/>
  <c r="V271" i="3" s="1"/>
  <c r="B241" i="3"/>
  <c r="L306" i="3" s="1"/>
  <c r="E261" i="3"/>
  <c r="N271" i="3"/>
  <c r="R308" i="3"/>
  <c r="R273" i="3"/>
  <c r="Q307" i="3"/>
  <c r="T307" i="3"/>
  <c r="F307" i="3"/>
  <c r="V307" i="3"/>
  <c r="P307" i="3"/>
  <c r="O307" i="3"/>
  <c r="J307" i="3"/>
  <c r="H307" i="3"/>
  <c r="S307" i="3"/>
  <c r="C255" i="3"/>
  <c r="P277" i="3"/>
  <c r="W243" i="3"/>
  <c r="C253" i="3"/>
  <c r="W253" i="3"/>
  <c r="K272" i="3"/>
  <c r="E262" i="3"/>
  <c r="N308" i="3"/>
  <c r="C254" i="3"/>
  <c r="K4" i="1"/>
  <c r="B271" i="2"/>
  <c r="E336" i="2" s="1"/>
  <c r="D272" i="2"/>
  <c r="S302" i="2" s="1"/>
  <c r="AC5" i="1" s="1"/>
  <c r="C284" i="2"/>
  <c r="W284" i="2"/>
  <c r="W274" i="2"/>
  <c r="B269" i="2"/>
  <c r="V334" i="2" s="1"/>
  <c r="J2" i="1"/>
  <c r="C279" i="2"/>
  <c r="B270" i="2"/>
  <c r="F335" i="2" s="1"/>
  <c r="W270" i="2"/>
  <c r="J3" i="1"/>
  <c r="C280" i="2"/>
  <c r="K5" i="1"/>
  <c r="B272" i="2"/>
  <c r="L337" i="2" s="1"/>
  <c r="D271" i="2"/>
  <c r="I4" i="1" s="1"/>
  <c r="U336" i="2"/>
  <c r="W271" i="2"/>
  <c r="C281" i="2"/>
  <c r="B268" i="2"/>
  <c r="O333" i="2" s="1"/>
  <c r="L335" i="2"/>
  <c r="J5" i="1"/>
  <c r="W272" i="2"/>
  <c r="D274" i="2"/>
  <c r="O304" i="2" s="1"/>
  <c r="K2" i="1"/>
  <c r="O335" i="2"/>
  <c r="B274" i="2"/>
  <c r="V339" i="2" s="1"/>
  <c r="C274" i="2"/>
  <c r="N335" i="2"/>
  <c r="T333" i="6" l="1"/>
  <c r="S331" i="6"/>
  <c r="K331" i="6"/>
  <c r="E333" i="6"/>
  <c r="I338" i="5"/>
  <c r="J335" i="5"/>
  <c r="H338" i="5"/>
  <c r="O302" i="2"/>
  <c r="Y5" i="1" s="1"/>
  <c r="P298" i="2"/>
  <c r="V337" i="2"/>
  <c r="H335" i="2"/>
  <c r="R337" i="2"/>
  <c r="V335" i="2"/>
  <c r="F337" i="2"/>
  <c r="J337" i="2"/>
  <c r="J335" i="2"/>
  <c r="M337" i="2"/>
  <c r="E337" i="2"/>
  <c r="R335" i="2"/>
  <c r="O337" i="2"/>
  <c r="S337" i="2"/>
  <c r="Q337" i="2"/>
  <c r="U337" i="2"/>
  <c r="N333" i="2"/>
  <c r="M299" i="2"/>
  <c r="W2" i="1" s="1"/>
  <c r="K299" i="2"/>
  <c r="U2" i="1" s="1"/>
  <c r="U299" i="2"/>
  <c r="AE2" i="1" s="1"/>
  <c r="V299" i="2"/>
  <c r="AF2" i="1" s="1"/>
  <c r="S299" i="2"/>
  <c r="AC2" i="1" s="1"/>
  <c r="N299" i="2"/>
  <c r="X2" i="1" s="1"/>
  <c r="R299" i="2"/>
  <c r="AB2" i="1" s="1"/>
  <c r="H299" i="2"/>
  <c r="R2" i="1" s="1"/>
  <c r="E298" i="2"/>
  <c r="F298" i="2"/>
  <c r="N298" i="2"/>
  <c r="O300" i="2"/>
  <c r="Y3" i="1" s="1"/>
  <c r="I3" i="1"/>
  <c r="T298" i="2"/>
  <c r="V336" i="2"/>
  <c r="S298" i="2"/>
  <c r="L302" i="2"/>
  <c r="V5" i="1" s="1"/>
  <c r="I5" i="1"/>
  <c r="G336" i="2"/>
  <c r="U307" i="4"/>
  <c r="N307" i="4"/>
  <c r="O277" i="4"/>
  <c r="R275" i="4"/>
  <c r="J307" i="4"/>
  <c r="J302" i="5"/>
  <c r="T8" i="1" s="1"/>
  <c r="U302" i="5"/>
  <c r="AE8" i="1" s="1"/>
  <c r="N302" i="5"/>
  <c r="X8" i="1" s="1"/>
  <c r="J306" i="5"/>
  <c r="M302" i="5"/>
  <c r="W8" i="1" s="1"/>
  <c r="H302" i="5"/>
  <c r="R8" i="1" s="1"/>
  <c r="J295" i="6"/>
  <c r="T13" i="1" s="1"/>
  <c r="I13" i="1"/>
  <c r="U305" i="7"/>
  <c r="O300" i="7"/>
  <c r="I18" i="1"/>
  <c r="E299" i="6"/>
  <c r="O17" i="1" s="1"/>
  <c r="I17" i="1"/>
  <c r="R303" i="5"/>
  <c r="AB9" i="1" s="1"/>
  <c r="I9" i="1"/>
  <c r="P304" i="7"/>
  <c r="L299" i="2"/>
  <c r="V2" i="1" s="1"/>
  <c r="I2" i="1"/>
  <c r="R271" i="3"/>
  <c r="S311" i="4"/>
  <c r="T311" i="4"/>
  <c r="E311" i="4"/>
  <c r="U275" i="4"/>
  <c r="M306" i="4"/>
  <c r="I307" i="4"/>
  <c r="M307" i="4"/>
  <c r="E307" i="4"/>
  <c r="G302" i="5"/>
  <c r="Q8" i="1" s="1"/>
  <c r="N303" i="5"/>
  <c r="X9" i="1" s="1"/>
  <c r="S302" i="5"/>
  <c r="AC8" i="1" s="1"/>
  <c r="R296" i="6"/>
  <c r="AB14" i="1" s="1"/>
  <c r="I14" i="1"/>
  <c r="T296" i="6"/>
  <c r="AD14" i="1" s="1"/>
  <c r="Q339" i="7"/>
  <c r="L301" i="7"/>
  <c r="I19" i="1"/>
  <c r="J336" i="2"/>
  <c r="U298" i="2"/>
  <c r="M271" i="4"/>
  <c r="R307" i="4"/>
  <c r="V307" i="4"/>
  <c r="O307" i="4"/>
  <c r="I303" i="5"/>
  <c r="S9" i="1" s="1"/>
  <c r="O303" i="5"/>
  <c r="Y9" i="1" s="1"/>
  <c r="L303" i="5"/>
  <c r="V9" i="1" s="1"/>
  <c r="K302" i="5"/>
  <c r="U8" i="1" s="1"/>
  <c r="I302" i="5"/>
  <c r="S8" i="1" s="1"/>
  <c r="O302" i="5"/>
  <c r="Y8" i="1" s="1"/>
  <c r="F302" i="5"/>
  <c r="P8" i="1" s="1"/>
  <c r="N300" i="5"/>
  <c r="I6" i="1"/>
  <c r="R304" i="5"/>
  <c r="AB10" i="1" s="1"/>
  <c r="I10" i="1"/>
  <c r="E302" i="5"/>
  <c r="O8" i="1" s="1"/>
  <c r="L302" i="5"/>
  <c r="V8" i="1" s="1"/>
  <c r="V302" i="5"/>
  <c r="AF8" i="1" s="1"/>
  <c r="O304" i="7"/>
  <c r="Q304" i="7"/>
  <c r="M300" i="7"/>
  <c r="Q306" i="7"/>
  <c r="V341" i="7"/>
  <c r="U339" i="7"/>
  <c r="V339" i="7"/>
  <c r="E301" i="7"/>
  <c r="O336" i="7"/>
  <c r="H301" i="7"/>
  <c r="R19" i="1" s="1"/>
  <c r="S19" i="1"/>
  <c r="V19" i="1"/>
  <c r="E336" i="7"/>
  <c r="M301" i="7"/>
  <c r="U301" i="7"/>
  <c r="O19" i="1"/>
  <c r="J19" i="1"/>
  <c r="E291" i="7"/>
  <c r="I336" i="7"/>
  <c r="Y19" i="1"/>
  <c r="K19" i="1"/>
  <c r="E300" i="7"/>
  <c r="M304" i="7"/>
  <c r="E294" i="7"/>
  <c r="L304" i="7"/>
  <c r="J306" i="7"/>
  <c r="Q341" i="7"/>
  <c r="U341" i="7"/>
  <c r="I341" i="7"/>
  <c r="O306" i="7"/>
  <c r="M306" i="7"/>
  <c r="L341" i="7"/>
  <c r="E296" i="7"/>
  <c r="L306" i="7"/>
  <c r="J305" i="7"/>
  <c r="E305" i="7"/>
  <c r="L305" i="7"/>
  <c r="N305" i="7"/>
  <c r="O338" i="7"/>
  <c r="E337" i="7"/>
  <c r="M302" i="7"/>
  <c r="O18" i="1"/>
  <c r="M18" i="1"/>
  <c r="X18" i="1"/>
  <c r="K18" i="1"/>
  <c r="J18" i="1"/>
  <c r="W18" i="1"/>
  <c r="Y18" i="1"/>
  <c r="O299" i="6"/>
  <c r="Y17" i="1" s="1"/>
  <c r="S299" i="6"/>
  <c r="AC17" i="1" s="1"/>
  <c r="N299" i="6"/>
  <c r="X17" i="1" s="1"/>
  <c r="T299" i="6"/>
  <c r="AD17" i="1" s="1"/>
  <c r="H299" i="6"/>
  <c r="R17" i="1" s="1"/>
  <c r="V299" i="6"/>
  <c r="AF17" i="1" s="1"/>
  <c r="E289" i="6"/>
  <c r="M17" i="1" s="1"/>
  <c r="L299" i="6"/>
  <c r="V17" i="1" s="1"/>
  <c r="K299" i="6"/>
  <c r="U17" i="1" s="1"/>
  <c r="M299" i="6"/>
  <c r="W17" i="1" s="1"/>
  <c r="P299" i="6"/>
  <c r="Z17" i="1" s="1"/>
  <c r="R306" i="5"/>
  <c r="V306" i="5"/>
  <c r="J7" i="1"/>
  <c r="U7" i="1"/>
  <c r="V7" i="1"/>
  <c r="R7" i="1"/>
  <c r="Y7" i="1"/>
  <c r="AA7" i="1"/>
  <c r="P7" i="1"/>
  <c r="AD7" i="1"/>
  <c r="T7" i="1"/>
  <c r="S7" i="1"/>
  <c r="AF7" i="1"/>
  <c r="Z7" i="1"/>
  <c r="O7" i="1"/>
  <c r="AC7" i="1"/>
  <c r="M7" i="1"/>
  <c r="Q7" i="1"/>
  <c r="K7" i="1"/>
  <c r="AE7" i="1"/>
  <c r="W7" i="1"/>
  <c r="AB7" i="1"/>
  <c r="X7" i="1"/>
  <c r="J300" i="5"/>
  <c r="K300" i="5"/>
  <c r="U6" i="1" s="1"/>
  <c r="V335" i="5"/>
  <c r="K6" i="1"/>
  <c r="T6" i="1"/>
  <c r="F335" i="5"/>
  <c r="J6" i="1"/>
  <c r="X6" i="1"/>
  <c r="N277" i="3"/>
  <c r="G271" i="4"/>
  <c r="F308" i="4"/>
  <c r="G308" i="4"/>
  <c r="P337" i="5"/>
  <c r="V300" i="5"/>
  <c r="J340" i="5"/>
  <c r="U336" i="7"/>
  <c r="E341" i="7"/>
  <c r="E306" i="3"/>
  <c r="I336" i="2"/>
  <c r="L298" i="2"/>
  <c r="S336" i="2"/>
  <c r="N336" i="2"/>
  <c r="F299" i="2"/>
  <c r="P2" i="1" s="1"/>
  <c r="F336" i="2"/>
  <c r="R300" i="2"/>
  <c r="AB3" i="1" s="1"/>
  <c r="R336" i="2"/>
  <c r="M2" i="1"/>
  <c r="J298" i="2"/>
  <c r="V273" i="3"/>
  <c r="I277" i="3"/>
  <c r="E267" i="3"/>
  <c r="S273" i="3"/>
  <c r="K312" i="3"/>
  <c r="V312" i="3"/>
  <c r="E263" i="3"/>
  <c r="L312" i="3"/>
  <c r="J312" i="3"/>
  <c r="V310" i="3"/>
  <c r="K273" i="3"/>
  <c r="R312" i="3"/>
  <c r="T273" i="3"/>
  <c r="E277" i="3"/>
  <c r="M310" i="3"/>
  <c r="K277" i="4"/>
  <c r="E261" i="4"/>
  <c r="O271" i="4"/>
  <c r="I277" i="4"/>
  <c r="F340" i="5"/>
  <c r="N304" i="5"/>
  <c r="X10" i="1" s="1"/>
  <c r="O340" i="5"/>
  <c r="N338" i="5"/>
  <c r="F300" i="5"/>
  <c r="G306" i="5"/>
  <c r="R338" i="5"/>
  <c r="F341" i="5"/>
  <c r="V303" i="7"/>
  <c r="L302" i="7"/>
  <c r="I338" i="7"/>
  <c r="U302" i="7"/>
  <c r="P339" i="7"/>
  <c r="R299" i="6"/>
  <c r="AB17" i="1" s="1"/>
  <c r="U299" i="6"/>
  <c r="AE17" i="1" s="1"/>
  <c r="E271" i="3"/>
  <c r="K277" i="3"/>
  <c r="V277" i="3"/>
  <c r="R277" i="3"/>
  <c r="G277" i="3"/>
  <c r="U308" i="4"/>
  <c r="G338" i="5"/>
  <c r="S338" i="5"/>
  <c r="Q336" i="7"/>
  <c r="K339" i="2"/>
  <c r="J299" i="2"/>
  <c r="T2" i="1" s="1"/>
  <c r="F333" i="2"/>
  <c r="L300" i="2"/>
  <c r="V3" i="1" s="1"/>
  <c r="O336" i="2"/>
  <c r="L336" i="2"/>
  <c r="M336" i="2"/>
  <c r="N273" i="3"/>
  <c r="P312" i="3"/>
  <c r="J273" i="3"/>
  <c r="L310" i="3"/>
  <c r="M277" i="3"/>
  <c r="T312" i="3"/>
  <c r="Q273" i="3"/>
  <c r="F271" i="3"/>
  <c r="U310" i="3"/>
  <c r="N312" i="3"/>
  <c r="H310" i="3"/>
  <c r="E310" i="3"/>
  <c r="T310" i="3"/>
  <c r="U273" i="3"/>
  <c r="E285" i="3"/>
  <c r="E312" i="3"/>
  <c r="G277" i="4"/>
  <c r="Q271" i="4"/>
  <c r="F271" i="4"/>
  <c r="J308" i="4"/>
  <c r="O308" i="4"/>
  <c r="R308" i="4"/>
  <c r="O338" i="5"/>
  <c r="F338" i="5"/>
  <c r="E302" i="7"/>
  <c r="U340" i="7"/>
  <c r="U338" i="7"/>
  <c r="N301" i="7"/>
  <c r="P301" i="7"/>
  <c r="Q301" i="7"/>
  <c r="J301" i="7"/>
  <c r="H335" i="7"/>
  <c r="Q335" i="7"/>
  <c r="V335" i="7"/>
  <c r="G335" i="7"/>
  <c r="K335" i="7"/>
  <c r="P335" i="7"/>
  <c r="S335" i="7"/>
  <c r="T335" i="7"/>
  <c r="J335" i="7"/>
  <c r="F335" i="7"/>
  <c r="U335" i="7"/>
  <c r="V337" i="7"/>
  <c r="F338" i="7"/>
  <c r="I335" i="7"/>
  <c r="I337" i="7"/>
  <c r="M303" i="7"/>
  <c r="P303" i="7"/>
  <c r="M340" i="7"/>
  <c r="N339" i="7"/>
  <c r="G339" i="7"/>
  <c r="T339" i="7"/>
  <c r="K339" i="7"/>
  <c r="F339" i="7"/>
  <c r="J339" i="7"/>
  <c r="R339" i="7"/>
  <c r="I339" i="7"/>
  <c r="H339" i="7"/>
  <c r="S339" i="7"/>
  <c r="M337" i="7"/>
  <c r="H303" i="7"/>
  <c r="P302" i="7"/>
  <c r="J302" i="7"/>
  <c r="G302" i="7"/>
  <c r="H302" i="7"/>
  <c r="K302" i="7"/>
  <c r="T302" i="7"/>
  <c r="S302" i="7"/>
  <c r="R302" i="7"/>
  <c r="I303" i="7"/>
  <c r="U303" i="7"/>
  <c r="E303" i="7"/>
  <c r="N302" i="7"/>
  <c r="R338" i="7"/>
  <c r="E335" i="7"/>
  <c r="F300" i="7"/>
  <c r="H300" i="7"/>
  <c r="G300" i="7"/>
  <c r="K300" i="7"/>
  <c r="P300" i="7"/>
  <c r="S300" i="7"/>
  <c r="T300" i="7"/>
  <c r="V300" i="7"/>
  <c r="U300" i="7"/>
  <c r="Q300" i="7"/>
  <c r="J300" i="7"/>
  <c r="U337" i="7"/>
  <c r="I300" i="7"/>
  <c r="K336" i="7"/>
  <c r="T336" i="7"/>
  <c r="R336" i="7"/>
  <c r="V336" i="7"/>
  <c r="S336" i="7"/>
  <c r="F336" i="7"/>
  <c r="G336" i="7"/>
  <c r="N336" i="7"/>
  <c r="I306" i="7"/>
  <c r="P336" i="7"/>
  <c r="I302" i="7"/>
  <c r="V306" i="7"/>
  <c r="N338" i="7"/>
  <c r="Q305" i="7"/>
  <c r="K305" i="7"/>
  <c r="O305" i="7"/>
  <c r="S305" i="7"/>
  <c r="R305" i="7"/>
  <c r="T305" i="7"/>
  <c r="V305" i="7"/>
  <c r="G305" i="7"/>
  <c r="M305" i="7"/>
  <c r="E339" i="7"/>
  <c r="T304" i="7"/>
  <c r="K304" i="7"/>
  <c r="R304" i="7"/>
  <c r="I304" i="7"/>
  <c r="H304" i="7"/>
  <c r="S304" i="7"/>
  <c r="G304" i="7"/>
  <c r="F304" i="7"/>
  <c r="J304" i="7"/>
  <c r="N304" i="7"/>
  <c r="K341" i="7"/>
  <c r="G341" i="7"/>
  <c r="T341" i="7"/>
  <c r="R341" i="7"/>
  <c r="H341" i="7"/>
  <c r="F341" i="7"/>
  <c r="S341" i="7"/>
  <c r="S337" i="7"/>
  <c r="P337" i="7"/>
  <c r="G337" i="7"/>
  <c r="J337" i="7"/>
  <c r="H337" i="7"/>
  <c r="K337" i="7"/>
  <c r="R337" i="7"/>
  <c r="T337" i="7"/>
  <c r="M335" i="7"/>
  <c r="G303" i="7"/>
  <c r="J303" i="7"/>
  <c r="Q303" i="7"/>
  <c r="K303" i="7"/>
  <c r="L303" i="7"/>
  <c r="S303" i="7"/>
  <c r="T303" i="7"/>
  <c r="G338" i="7"/>
  <c r="K338" i="7"/>
  <c r="L338" i="7"/>
  <c r="J338" i="7"/>
  <c r="T338" i="7"/>
  <c r="Q338" i="7"/>
  <c r="S338" i="7"/>
  <c r="N337" i="7"/>
  <c r="R303" i="7"/>
  <c r="S340" i="7"/>
  <c r="O340" i="7"/>
  <c r="G340" i="7"/>
  <c r="Q340" i="7"/>
  <c r="K340" i="7"/>
  <c r="R340" i="7"/>
  <c r="T340" i="7"/>
  <c r="V340" i="7"/>
  <c r="Q337" i="7"/>
  <c r="R300" i="7"/>
  <c r="L335" i="7"/>
  <c r="E293" i="7"/>
  <c r="N303" i="7"/>
  <c r="O302" i="7"/>
  <c r="L336" i="7"/>
  <c r="F340" i="7"/>
  <c r="I340" i="7"/>
  <c r="F302" i="7"/>
  <c r="H340" i="7"/>
  <c r="V338" i="7"/>
  <c r="L337" i="7"/>
  <c r="O303" i="7"/>
  <c r="E338" i="7"/>
  <c r="P340" i="7"/>
  <c r="J340" i="7"/>
  <c r="E340" i="7"/>
  <c r="V302" i="7"/>
  <c r="T306" i="7"/>
  <c r="F306" i="7"/>
  <c r="S306" i="7"/>
  <c r="R306" i="7"/>
  <c r="K306" i="7"/>
  <c r="G306" i="7"/>
  <c r="H306" i="7"/>
  <c r="U306" i="7"/>
  <c r="Q302" i="7"/>
  <c r="M336" i="7"/>
  <c r="R335" i="7"/>
  <c r="O335" i="7"/>
  <c r="L300" i="7"/>
  <c r="M338" i="7"/>
  <c r="J336" i="7"/>
  <c r="L340" i="7"/>
  <c r="M339" i="7"/>
  <c r="R301" i="7"/>
  <c r="V301" i="7"/>
  <c r="S301" i="7"/>
  <c r="F301" i="7"/>
  <c r="G301" i="7"/>
  <c r="T301" i="7"/>
  <c r="K301" i="7"/>
  <c r="F305" i="7"/>
  <c r="I305" i="7"/>
  <c r="P306" i="7"/>
  <c r="E304" i="7"/>
  <c r="E306" i="7"/>
  <c r="F337" i="7"/>
  <c r="H305" i="7"/>
  <c r="G300" i="6"/>
  <c r="L300" i="6"/>
  <c r="P300" i="6"/>
  <c r="Q300" i="6"/>
  <c r="M300" i="6"/>
  <c r="E290" i="6"/>
  <c r="U300" i="6"/>
  <c r="I300" i="6"/>
  <c r="E300" i="6"/>
  <c r="V300" i="6"/>
  <c r="K300" i="6"/>
  <c r="S300" i="6"/>
  <c r="O300" i="6"/>
  <c r="S329" i="6"/>
  <c r="H300" i="6"/>
  <c r="R300" i="6"/>
  <c r="T300" i="6"/>
  <c r="I329" i="6"/>
  <c r="Q329" i="6"/>
  <c r="P329" i="6"/>
  <c r="L329" i="6"/>
  <c r="V329" i="6"/>
  <c r="U329" i="6"/>
  <c r="T329" i="6"/>
  <c r="R329" i="6"/>
  <c r="N329" i="6"/>
  <c r="M329" i="6"/>
  <c r="E329" i="6"/>
  <c r="H329" i="6"/>
  <c r="R295" i="6"/>
  <c r="AB13" i="1" s="1"/>
  <c r="L298" i="6"/>
  <c r="V16" i="1" s="1"/>
  <c r="P298" i="6"/>
  <c r="Z16" i="1" s="1"/>
  <c r="Q298" i="6"/>
  <c r="AA16" i="1" s="1"/>
  <c r="I298" i="6"/>
  <c r="S16" i="1" s="1"/>
  <c r="G298" i="6"/>
  <c r="Q16" i="1" s="1"/>
  <c r="S298" i="6"/>
  <c r="AC16" i="1" s="1"/>
  <c r="M298" i="6"/>
  <c r="W16" i="1" s="1"/>
  <c r="R298" i="6"/>
  <c r="AB16" i="1" s="1"/>
  <c r="N298" i="6"/>
  <c r="X16" i="1" s="1"/>
  <c r="U298" i="6"/>
  <c r="AE16" i="1" s="1"/>
  <c r="O298" i="6"/>
  <c r="Y16" i="1" s="1"/>
  <c r="K298" i="6"/>
  <c r="U16" i="1" s="1"/>
  <c r="V298" i="6"/>
  <c r="AF16" i="1" s="1"/>
  <c r="F298" i="6"/>
  <c r="P16" i="1" s="1"/>
  <c r="E288" i="6"/>
  <c r="M16" i="1" s="1"/>
  <c r="H298" i="6"/>
  <c r="R16" i="1" s="1"/>
  <c r="K329" i="6"/>
  <c r="J329" i="6"/>
  <c r="J300" i="6"/>
  <c r="G333" i="6"/>
  <c r="Q333" i="6"/>
  <c r="L333" i="6"/>
  <c r="P333" i="6"/>
  <c r="I333" i="6"/>
  <c r="S333" i="6"/>
  <c r="R333" i="6"/>
  <c r="N333" i="6"/>
  <c r="H333" i="6"/>
  <c r="U333" i="6"/>
  <c r="V333" i="6"/>
  <c r="O333" i="6"/>
  <c r="F333" i="6"/>
  <c r="K333" i="6"/>
  <c r="M333" i="6"/>
  <c r="T295" i="6"/>
  <c r="AD13" i="1" s="1"/>
  <c r="G329" i="6"/>
  <c r="E312" i="6"/>
  <c r="O329" i="6"/>
  <c r="E310" i="6"/>
  <c r="P295" i="6"/>
  <c r="Z13" i="1" s="1"/>
  <c r="G295" i="6"/>
  <c r="Q13" i="1" s="1"/>
  <c r="L295" i="6"/>
  <c r="V13" i="1" s="1"/>
  <c r="Q295" i="6"/>
  <c r="AA13" i="1" s="1"/>
  <c r="S295" i="6"/>
  <c r="AC13" i="1" s="1"/>
  <c r="N295" i="6"/>
  <c r="X13" i="1" s="1"/>
  <c r="O295" i="6"/>
  <c r="Y13" i="1" s="1"/>
  <c r="K295" i="6"/>
  <c r="U13" i="1" s="1"/>
  <c r="U295" i="6"/>
  <c r="AE13" i="1" s="1"/>
  <c r="I295" i="6"/>
  <c r="S13" i="1" s="1"/>
  <c r="E295" i="6"/>
  <c r="M295" i="6"/>
  <c r="W13" i="1" s="1"/>
  <c r="F295" i="6"/>
  <c r="P13" i="1" s="1"/>
  <c r="E285" i="6"/>
  <c r="M13" i="1" s="1"/>
  <c r="V295" i="6"/>
  <c r="AF13" i="1" s="1"/>
  <c r="F300" i="6"/>
  <c r="J298" i="6"/>
  <c r="T16" i="1" s="1"/>
  <c r="L296" i="6"/>
  <c r="V14" i="1" s="1"/>
  <c r="P296" i="6"/>
  <c r="Z14" i="1" s="1"/>
  <c r="Q296" i="6"/>
  <c r="AA14" i="1" s="1"/>
  <c r="V296" i="6"/>
  <c r="AF14" i="1" s="1"/>
  <c r="O296" i="6"/>
  <c r="Y14" i="1" s="1"/>
  <c r="E286" i="6"/>
  <c r="M14" i="1" s="1"/>
  <c r="S296" i="6"/>
  <c r="AC14" i="1" s="1"/>
  <c r="M296" i="6"/>
  <c r="W14" i="1" s="1"/>
  <c r="U296" i="6"/>
  <c r="AE14" i="1" s="1"/>
  <c r="N296" i="6"/>
  <c r="X14" i="1" s="1"/>
  <c r="K296" i="6"/>
  <c r="U14" i="1" s="1"/>
  <c r="E296" i="6"/>
  <c r="O14" i="1" s="1"/>
  <c r="G296" i="6"/>
  <c r="Q14" i="1" s="1"/>
  <c r="I296" i="6"/>
  <c r="S14" i="1" s="1"/>
  <c r="L332" i="6"/>
  <c r="P332" i="6"/>
  <c r="Q332" i="6"/>
  <c r="G332" i="6"/>
  <c r="I332" i="6"/>
  <c r="K332" i="6"/>
  <c r="M332" i="6"/>
  <c r="S332" i="6"/>
  <c r="O332" i="6"/>
  <c r="N332" i="6"/>
  <c r="E332" i="6"/>
  <c r="R332" i="6"/>
  <c r="J332" i="6"/>
  <c r="H332" i="6"/>
  <c r="T332" i="6"/>
  <c r="F332" i="6"/>
  <c r="U332" i="6"/>
  <c r="N300" i="6"/>
  <c r="E298" i="6"/>
  <c r="O16" i="1" s="1"/>
  <c r="J296" i="6"/>
  <c r="T14" i="1" s="1"/>
  <c r="E307" i="6"/>
  <c r="E318" i="5"/>
  <c r="G336" i="5"/>
  <c r="Q340" i="5"/>
  <c r="L340" i="5"/>
  <c r="S340" i="5"/>
  <c r="P340" i="5"/>
  <c r="I340" i="5"/>
  <c r="H340" i="5"/>
  <c r="M340" i="5"/>
  <c r="N340" i="5"/>
  <c r="T340" i="5"/>
  <c r="U340" i="5"/>
  <c r="Q303" i="5"/>
  <c r="AA9" i="1" s="1"/>
  <c r="U303" i="5"/>
  <c r="AE9" i="1" s="1"/>
  <c r="T303" i="5"/>
  <c r="AD9" i="1" s="1"/>
  <c r="E303" i="5"/>
  <c r="O9" i="1" s="1"/>
  <c r="M303" i="5"/>
  <c r="W9" i="1" s="1"/>
  <c r="E293" i="5"/>
  <c r="M9" i="1" s="1"/>
  <c r="Q339" i="5"/>
  <c r="O339" i="5"/>
  <c r="S339" i="5"/>
  <c r="U339" i="5"/>
  <c r="E339" i="5"/>
  <c r="J339" i="5"/>
  <c r="M339" i="5"/>
  <c r="P339" i="5"/>
  <c r="I339" i="5"/>
  <c r="H339" i="5"/>
  <c r="L339" i="5"/>
  <c r="T339" i="5"/>
  <c r="H337" i="5"/>
  <c r="T337" i="5"/>
  <c r="Q337" i="5"/>
  <c r="V337" i="5"/>
  <c r="S337" i="5"/>
  <c r="L337" i="5"/>
  <c r="E337" i="5"/>
  <c r="M337" i="5"/>
  <c r="U337" i="5"/>
  <c r="R337" i="5"/>
  <c r="K337" i="5"/>
  <c r="G337" i="5"/>
  <c r="I337" i="5"/>
  <c r="O337" i="5"/>
  <c r="K336" i="5"/>
  <c r="H335" i="5"/>
  <c r="S335" i="5"/>
  <c r="L335" i="5"/>
  <c r="E335" i="5"/>
  <c r="M335" i="5"/>
  <c r="P335" i="5"/>
  <c r="Q335" i="5"/>
  <c r="T335" i="5"/>
  <c r="U335" i="5"/>
  <c r="I335" i="5"/>
  <c r="O335" i="5"/>
  <c r="R335" i="5"/>
  <c r="F339" i="5"/>
  <c r="K339" i="5"/>
  <c r="R339" i="5"/>
  <c r="E314" i="5"/>
  <c r="P303" i="5"/>
  <c r="Z9" i="1" s="1"/>
  <c r="H303" i="5"/>
  <c r="R9" i="1" s="1"/>
  <c r="N337" i="5"/>
  <c r="V303" i="5"/>
  <c r="AF9" i="1" s="1"/>
  <c r="V340" i="5"/>
  <c r="N339" i="5"/>
  <c r="G339" i="5"/>
  <c r="H300" i="5"/>
  <c r="S300" i="5"/>
  <c r="L300" i="5"/>
  <c r="E300" i="5"/>
  <c r="Q300" i="5"/>
  <c r="U300" i="5"/>
  <c r="I300" i="5"/>
  <c r="P300" i="5"/>
  <c r="O300" i="5"/>
  <c r="R300" i="5"/>
  <c r="M300" i="5"/>
  <c r="T300" i="5"/>
  <c r="E290" i="5"/>
  <c r="F304" i="5"/>
  <c r="P10" i="1" s="1"/>
  <c r="G303" i="5"/>
  <c r="Q9" i="1" s="1"/>
  <c r="K304" i="5"/>
  <c r="U10" i="1" s="1"/>
  <c r="S303" i="5"/>
  <c r="AC9" i="1" s="1"/>
  <c r="Q306" i="5"/>
  <c r="O306" i="5"/>
  <c r="E306" i="5"/>
  <c r="S306" i="5"/>
  <c r="E296" i="5"/>
  <c r="H306" i="5"/>
  <c r="U306" i="5"/>
  <c r="T306" i="5"/>
  <c r="M306" i="5"/>
  <c r="I306" i="5"/>
  <c r="L306" i="5"/>
  <c r="K306" i="5"/>
  <c r="P306" i="5"/>
  <c r="F306" i="5"/>
  <c r="R336" i="5"/>
  <c r="P336" i="5"/>
  <c r="L336" i="5"/>
  <c r="T336" i="5"/>
  <c r="O336" i="5"/>
  <c r="Q336" i="5"/>
  <c r="S336" i="5"/>
  <c r="I336" i="5"/>
  <c r="J336" i="5"/>
  <c r="H336" i="5"/>
  <c r="M336" i="5"/>
  <c r="U336" i="5"/>
  <c r="N336" i="5"/>
  <c r="E336" i="5"/>
  <c r="V336" i="5"/>
  <c r="J303" i="5"/>
  <c r="T9" i="1" s="1"/>
  <c r="K340" i="5"/>
  <c r="Q338" i="5"/>
  <c r="M338" i="5"/>
  <c r="U338" i="5"/>
  <c r="T338" i="5"/>
  <c r="E338" i="5"/>
  <c r="K335" i="5"/>
  <c r="E340" i="5"/>
  <c r="L338" i="5"/>
  <c r="V338" i="5"/>
  <c r="N335" i="5"/>
  <c r="R340" i="5"/>
  <c r="K303" i="5"/>
  <c r="U9" i="1" s="1"/>
  <c r="F337" i="5"/>
  <c r="G300" i="5"/>
  <c r="F303" i="5"/>
  <c r="P9" i="1" s="1"/>
  <c r="Q304" i="5"/>
  <c r="AA10" i="1" s="1"/>
  <c r="U304" i="5"/>
  <c r="AE10" i="1" s="1"/>
  <c r="O304" i="5"/>
  <c r="Y10" i="1" s="1"/>
  <c r="S304" i="5"/>
  <c r="AC10" i="1" s="1"/>
  <c r="I304" i="5"/>
  <c r="S10" i="1" s="1"/>
  <c r="L304" i="5"/>
  <c r="V10" i="1" s="1"/>
  <c r="J304" i="5"/>
  <c r="T10" i="1" s="1"/>
  <c r="P304" i="5"/>
  <c r="Z10" i="1" s="1"/>
  <c r="H304" i="5"/>
  <c r="R10" i="1" s="1"/>
  <c r="M304" i="5"/>
  <c r="W10" i="1" s="1"/>
  <c r="E304" i="5"/>
  <c r="O10" i="1" s="1"/>
  <c r="T304" i="5"/>
  <c r="AD10" i="1" s="1"/>
  <c r="E294" i="5"/>
  <c r="M10" i="1" s="1"/>
  <c r="Q341" i="5"/>
  <c r="O341" i="5"/>
  <c r="S341" i="5"/>
  <c r="E341" i="5"/>
  <c r="H341" i="5"/>
  <c r="I341" i="5"/>
  <c r="T341" i="5"/>
  <c r="U341" i="5"/>
  <c r="M341" i="5"/>
  <c r="L341" i="5"/>
  <c r="K341" i="5"/>
  <c r="P341" i="5"/>
  <c r="E264" i="4"/>
  <c r="V273" i="4"/>
  <c r="F275" i="4"/>
  <c r="N274" i="4"/>
  <c r="S272" i="4"/>
  <c r="H272" i="4"/>
  <c r="Q272" i="4"/>
  <c r="L272" i="4"/>
  <c r="T272" i="4"/>
  <c r="P272" i="4"/>
  <c r="K272" i="4"/>
  <c r="F272" i="4"/>
  <c r="Q276" i="4"/>
  <c r="N276" i="4"/>
  <c r="I276" i="4"/>
  <c r="Q311" i="4"/>
  <c r="N311" i="4"/>
  <c r="I311" i="4"/>
  <c r="J311" i="4"/>
  <c r="I310" i="4"/>
  <c r="S306" i="4"/>
  <c r="U306" i="4"/>
  <c r="V306" i="4"/>
  <c r="T306" i="4"/>
  <c r="L306" i="4"/>
  <c r="K306" i="4"/>
  <c r="H306" i="4"/>
  <c r="P306" i="4"/>
  <c r="I272" i="4"/>
  <c r="K276" i="4"/>
  <c r="O273" i="4"/>
  <c r="U311" i="4"/>
  <c r="M273" i="4"/>
  <c r="M310" i="4"/>
  <c r="R306" i="4"/>
  <c r="E275" i="4"/>
  <c r="M272" i="4"/>
  <c r="G273" i="4"/>
  <c r="V275" i="4"/>
  <c r="E274" i="4"/>
  <c r="V311" i="4"/>
  <c r="E273" i="4"/>
  <c r="H276" i="4"/>
  <c r="O310" i="4"/>
  <c r="R311" i="4"/>
  <c r="U272" i="4"/>
  <c r="F310" i="4"/>
  <c r="E266" i="4"/>
  <c r="J275" i="4"/>
  <c r="F277" i="4"/>
  <c r="M277" i="4"/>
  <c r="J274" i="4"/>
  <c r="J276" i="4"/>
  <c r="I273" i="4"/>
  <c r="O306" i="4"/>
  <c r="O276" i="4"/>
  <c r="G306" i="4"/>
  <c r="S271" i="4"/>
  <c r="T271" i="4"/>
  <c r="L271" i="4"/>
  <c r="H271" i="4"/>
  <c r="K271" i="4"/>
  <c r="P271" i="4"/>
  <c r="U271" i="4"/>
  <c r="V271" i="4"/>
  <c r="K311" i="4"/>
  <c r="N277" i="4"/>
  <c r="U276" i="4"/>
  <c r="E263" i="4"/>
  <c r="E265" i="4"/>
  <c r="R271" i="4"/>
  <c r="E262" i="4"/>
  <c r="S307" i="4"/>
  <c r="F307" i="4"/>
  <c r="T307" i="4"/>
  <c r="P307" i="4"/>
  <c r="H307" i="4"/>
  <c r="Q307" i="4"/>
  <c r="L307" i="4"/>
  <c r="K307" i="4"/>
  <c r="Q309" i="4"/>
  <c r="U309" i="4"/>
  <c r="S309" i="4"/>
  <c r="P309" i="4"/>
  <c r="K309" i="4"/>
  <c r="V309" i="4"/>
  <c r="T309" i="4"/>
  <c r="H309" i="4"/>
  <c r="G309" i="4"/>
  <c r="L309" i="4"/>
  <c r="V276" i="4"/>
  <c r="V272" i="4"/>
  <c r="G272" i="4"/>
  <c r="H311" i="4"/>
  <c r="O275" i="4"/>
  <c r="R276" i="4"/>
  <c r="S312" i="4"/>
  <c r="Q312" i="4"/>
  <c r="P312" i="4"/>
  <c r="T312" i="4"/>
  <c r="O272" i="4"/>
  <c r="S273" i="4"/>
  <c r="H273" i="4"/>
  <c r="Q273" i="4"/>
  <c r="K273" i="4"/>
  <c r="P273" i="4"/>
  <c r="L273" i="4"/>
  <c r="N273" i="4"/>
  <c r="T273" i="4"/>
  <c r="P276" i="4"/>
  <c r="J306" i="4"/>
  <c r="F311" i="4"/>
  <c r="G276" i="4"/>
  <c r="E277" i="4"/>
  <c r="F309" i="4"/>
  <c r="R273" i="4"/>
  <c r="F273" i="4"/>
  <c r="S275" i="4"/>
  <c r="T275" i="4"/>
  <c r="Q275" i="4"/>
  <c r="K275" i="4"/>
  <c r="L275" i="4"/>
  <c r="P275" i="4"/>
  <c r="H275" i="4"/>
  <c r="S310" i="4"/>
  <c r="T310" i="4"/>
  <c r="Q310" i="4"/>
  <c r="L310" i="4"/>
  <c r="K310" i="4"/>
  <c r="P310" i="4"/>
  <c r="H310" i="4"/>
  <c r="Q274" i="4"/>
  <c r="U274" i="4"/>
  <c r="H274" i="4"/>
  <c r="G274" i="4"/>
  <c r="K274" i="4"/>
  <c r="L274" i="4"/>
  <c r="T274" i="4"/>
  <c r="V274" i="4"/>
  <c r="S274" i="4"/>
  <c r="P274" i="4"/>
  <c r="M274" i="4"/>
  <c r="S277" i="4"/>
  <c r="Q277" i="4"/>
  <c r="P277" i="4"/>
  <c r="T277" i="4"/>
  <c r="I274" i="4"/>
  <c r="S276" i="4"/>
  <c r="T276" i="4"/>
  <c r="M276" i="4"/>
  <c r="F306" i="4"/>
  <c r="L311" i="4"/>
  <c r="E276" i="4"/>
  <c r="E267" i="4"/>
  <c r="U310" i="4"/>
  <c r="G275" i="4"/>
  <c r="N272" i="4"/>
  <c r="I275" i="4"/>
  <c r="J273" i="4"/>
  <c r="E306" i="4"/>
  <c r="R272" i="4"/>
  <c r="R277" i="4"/>
  <c r="N271" i="4"/>
  <c r="I271" i="4"/>
  <c r="M275" i="4"/>
  <c r="E310" i="4"/>
  <c r="R310" i="4"/>
  <c r="E272" i="4"/>
  <c r="J272" i="4"/>
  <c r="P311" i="4"/>
  <c r="N310" i="4"/>
  <c r="J271" i="4"/>
  <c r="Q308" i="4"/>
  <c r="S308" i="4"/>
  <c r="H308" i="4"/>
  <c r="T308" i="4"/>
  <c r="N308" i="4"/>
  <c r="K308" i="4"/>
  <c r="P308" i="4"/>
  <c r="L308" i="4"/>
  <c r="F276" i="4"/>
  <c r="O309" i="4"/>
  <c r="G311" i="4"/>
  <c r="F274" i="4"/>
  <c r="J312" i="4"/>
  <c r="M306" i="3"/>
  <c r="N306" i="3"/>
  <c r="T271" i="3"/>
  <c r="S271" i="3"/>
  <c r="K271" i="3"/>
  <c r="G271" i="3"/>
  <c r="O271" i="3"/>
  <c r="P271" i="3"/>
  <c r="H271" i="3"/>
  <c r="Q271" i="3"/>
  <c r="U271" i="3"/>
  <c r="I275" i="3"/>
  <c r="F306" i="3"/>
  <c r="U275" i="3"/>
  <c r="V275" i="3"/>
  <c r="E275" i="3"/>
  <c r="I306" i="3"/>
  <c r="L271" i="3"/>
  <c r="S275" i="3"/>
  <c r="V306" i="3"/>
  <c r="R306" i="3"/>
  <c r="Q275" i="3"/>
  <c r="K275" i="3"/>
  <c r="J306" i="3"/>
  <c r="M271" i="3"/>
  <c r="N275" i="3"/>
  <c r="P274" i="3"/>
  <c r="G274" i="3"/>
  <c r="T274" i="3"/>
  <c r="Q274" i="3"/>
  <c r="S274" i="3"/>
  <c r="O274" i="3"/>
  <c r="H274" i="3"/>
  <c r="K274" i="3"/>
  <c r="E264" i="3"/>
  <c r="E274" i="3"/>
  <c r="U274" i="3"/>
  <c r="N274" i="3"/>
  <c r="F274" i="3"/>
  <c r="R274" i="3"/>
  <c r="J274" i="3"/>
  <c r="M274" i="3"/>
  <c r="I274" i="3"/>
  <c r="V274" i="3"/>
  <c r="G275" i="3"/>
  <c r="Q277" i="3"/>
  <c r="H277" i="3"/>
  <c r="S277" i="3"/>
  <c r="O277" i="3"/>
  <c r="F277" i="3"/>
  <c r="J277" i="3"/>
  <c r="H275" i="3"/>
  <c r="T275" i="3"/>
  <c r="I271" i="3"/>
  <c r="S310" i="3"/>
  <c r="O275" i="3"/>
  <c r="H308" i="3"/>
  <c r="P308" i="3"/>
  <c r="I308" i="3"/>
  <c r="M275" i="3"/>
  <c r="O306" i="3"/>
  <c r="Q306" i="3"/>
  <c r="S306" i="3"/>
  <c r="T306" i="3"/>
  <c r="H306" i="3"/>
  <c r="P306" i="3"/>
  <c r="K306" i="3"/>
  <c r="G306" i="3"/>
  <c r="U306" i="3"/>
  <c r="J271" i="3"/>
  <c r="L275" i="3"/>
  <c r="J275" i="3"/>
  <c r="L274" i="3"/>
  <c r="L277" i="3"/>
  <c r="F275" i="3"/>
  <c r="R275" i="3"/>
  <c r="Q310" i="3"/>
  <c r="K310" i="3"/>
  <c r="O310" i="3"/>
  <c r="H273" i="3"/>
  <c r="P273" i="3"/>
  <c r="I273" i="3"/>
  <c r="P275" i="3"/>
  <c r="O312" i="3"/>
  <c r="Q312" i="3"/>
  <c r="H312" i="3"/>
  <c r="S312" i="3"/>
  <c r="G312" i="3"/>
  <c r="S304" i="2"/>
  <c r="T304" i="2"/>
  <c r="I304" i="2"/>
  <c r="P304" i="2"/>
  <c r="P333" i="2"/>
  <c r="Q301" i="2"/>
  <c r="AA4" i="1" s="1"/>
  <c r="P301" i="2"/>
  <c r="Z4" i="1" s="1"/>
  <c r="T301" i="2"/>
  <c r="AD4" i="1" s="1"/>
  <c r="K301" i="2"/>
  <c r="U4" i="1" s="1"/>
  <c r="H301" i="2"/>
  <c r="R4" i="1" s="1"/>
  <c r="R333" i="2"/>
  <c r="Q334" i="2"/>
  <c r="T334" i="2"/>
  <c r="G334" i="2"/>
  <c r="P334" i="2"/>
  <c r="O334" i="2"/>
  <c r="I334" i="2"/>
  <c r="E334" i="2"/>
  <c r="R301" i="2"/>
  <c r="AB4" i="1" s="1"/>
  <c r="E301" i="2"/>
  <c r="O4" i="1" s="1"/>
  <c r="O339" i="2"/>
  <c r="U339" i="2"/>
  <c r="R302" i="2"/>
  <c r="AB5" i="1" s="1"/>
  <c r="T333" i="2"/>
  <c r="V300" i="2"/>
  <c r="AF3" i="1" s="1"/>
  <c r="N339" i="2"/>
  <c r="L333" i="2"/>
  <c r="E333" i="2"/>
  <c r="V301" i="2"/>
  <c r="AF4" i="1" s="1"/>
  <c r="U333" i="2"/>
  <c r="U301" i="2"/>
  <c r="AE4" i="1" s="1"/>
  <c r="E291" i="2"/>
  <c r="M334" i="2"/>
  <c r="J333" i="2"/>
  <c r="G339" i="2"/>
  <c r="I301" i="2"/>
  <c r="S4" i="1" s="1"/>
  <c r="E304" i="2"/>
  <c r="H339" i="2"/>
  <c r="R339" i="2"/>
  <c r="L304" i="2"/>
  <c r="U304" i="2"/>
  <c r="J301" i="2"/>
  <c r="T4" i="1" s="1"/>
  <c r="N304" i="2"/>
  <c r="M298" i="2"/>
  <c r="Q298" i="2"/>
  <c r="I298" i="2"/>
  <c r="K333" i="2"/>
  <c r="G333" i="2"/>
  <c r="Q302" i="2"/>
  <c r="AA5" i="1" s="1"/>
  <c r="S301" i="2"/>
  <c r="AC4" i="1" s="1"/>
  <c r="F339" i="2"/>
  <c r="E294" i="2"/>
  <c r="H333" i="2"/>
  <c r="L301" i="2"/>
  <c r="V4" i="1" s="1"/>
  <c r="H334" i="2"/>
  <c r="F301" i="2"/>
  <c r="P4" i="1" s="1"/>
  <c r="N337" i="2"/>
  <c r="G337" i="2"/>
  <c r="I337" i="2"/>
  <c r="H337" i="2"/>
  <c r="T337" i="2"/>
  <c r="G335" i="2"/>
  <c r="E335" i="2"/>
  <c r="Q335" i="2"/>
  <c r="T335" i="2"/>
  <c r="I335" i="2"/>
  <c r="U335" i="2"/>
  <c r="P335" i="2"/>
  <c r="M335" i="2"/>
  <c r="S335" i="2"/>
  <c r="K335" i="2"/>
  <c r="S334" i="2"/>
  <c r="L334" i="2"/>
  <c r="V298" i="2"/>
  <c r="P337" i="2"/>
  <c r="M333" i="2"/>
  <c r="Q333" i="2"/>
  <c r="I333" i="2"/>
  <c r="J304" i="2"/>
  <c r="Q304" i="2"/>
  <c r="N302" i="2"/>
  <c r="X5" i="1" s="1"/>
  <c r="H302" i="2"/>
  <c r="R5" i="1" s="1"/>
  <c r="G302" i="2"/>
  <c r="Q5" i="1" s="1"/>
  <c r="T302" i="2"/>
  <c r="AD5" i="1" s="1"/>
  <c r="I302" i="2"/>
  <c r="S5" i="1" s="1"/>
  <c r="K302" i="2"/>
  <c r="U5" i="1" s="1"/>
  <c r="I300" i="2"/>
  <c r="S3" i="1" s="1"/>
  <c r="E300" i="2"/>
  <c r="O3" i="1" s="1"/>
  <c r="P300" i="2"/>
  <c r="Z3" i="1" s="1"/>
  <c r="U300" i="2"/>
  <c r="AE3" i="1" s="1"/>
  <c r="K300" i="2"/>
  <c r="U3" i="1" s="1"/>
  <c r="E290" i="2"/>
  <c r="M3" i="1" s="1"/>
  <c r="M300" i="2"/>
  <c r="W3" i="1" s="1"/>
  <c r="S300" i="2"/>
  <c r="AC3" i="1" s="1"/>
  <c r="T300" i="2"/>
  <c r="AD3" i="1" s="1"/>
  <c r="Q300" i="2"/>
  <c r="AA3" i="1" s="1"/>
  <c r="G300" i="2"/>
  <c r="Q3" i="1" s="1"/>
  <c r="G304" i="2"/>
  <c r="F300" i="2"/>
  <c r="P3" i="1" s="1"/>
  <c r="J334" i="2"/>
  <c r="N300" i="2"/>
  <c r="X3" i="1" s="1"/>
  <c r="I339" i="2"/>
  <c r="S339" i="2"/>
  <c r="P339" i="2"/>
  <c r="T339" i="2"/>
  <c r="H304" i="2"/>
  <c r="J300" i="2"/>
  <c r="T3" i="1" s="1"/>
  <c r="K334" i="2"/>
  <c r="E292" i="2"/>
  <c r="M5" i="1" s="1"/>
  <c r="M339" i="2"/>
  <c r="N301" i="2"/>
  <c r="X4" i="1" s="1"/>
  <c r="F334" i="2"/>
  <c r="U302" i="2"/>
  <c r="AE5" i="1" s="1"/>
  <c r="E302" i="2"/>
  <c r="O5" i="1" s="1"/>
  <c r="N334" i="2"/>
  <c r="E339" i="2"/>
  <c r="F302" i="2"/>
  <c r="P5" i="1" s="1"/>
  <c r="V302" i="2"/>
  <c r="AF5" i="1" s="1"/>
  <c r="H300" i="2"/>
  <c r="R3" i="1" s="1"/>
  <c r="R304" i="2"/>
  <c r="L339" i="2"/>
  <c r="J302" i="2"/>
  <c r="T5" i="1" s="1"/>
  <c r="O301" i="2"/>
  <c r="Y4" i="1" s="1"/>
  <c r="U334" i="2"/>
  <c r="K304" i="2"/>
  <c r="K298" i="2"/>
  <c r="M302" i="2"/>
  <c r="W5" i="1" s="1"/>
  <c r="G298" i="2"/>
  <c r="F304" i="2"/>
  <c r="M304" i="2"/>
  <c r="H298" i="2"/>
  <c r="O298" i="2"/>
  <c r="R334" i="2"/>
  <c r="R298" i="2"/>
  <c r="J339" i="2"/>
  <c r="S333" i="2"/>
  <c r="Q339" i="2"/>
  <c r="K337" i="2"/>
  <c r="M301" i="2"/>
  <c r="W4" i="1" s="1"/>
  <c r="G301" i="2"/>
  <c r="Q4" i="1" s="1"/>
  <c r="Q299" i="2"/>
  <c r="AA2" i="1" s="1"/>
  <c r="P299" i="2"/>
  <c r="Z2" i="1" s="1"/>
  <c r="G299" i="2"/>
  <c r="Q2" i="1" s="1"/>
  <c r="E299" i="2"/>
  <c r="O2" i="1" s="1"/>
  <c r="T299" i="2"/>
  <c r="AD2" i="1" s="1"/>
  <c r="O299" i="2"/>
  <c r="Y2" i="1" s="1"/>
  <c r="I299" i="2"/>
  <c r="S2" i="1" s="1"/>
  <c r="V333" i="2"/>
  <c r="P302" i="2"/>
  <c r="Z5" i="1" s="1"/>
  <c r="Q336" i="2"/>
  <c r="H336" i="2"/>
  <c r="P336" i="2"/>
  <c r="K336" i="2"/>
  <c r="T336" i="2"/>
  <c r="V304" i="2"/>
  <c r="E315" i="5" l="1"/>
  <c r="E290" i="3"/>
  <c r="E319" i="7"/>
  <c r="X19" i="1"/>
  <c r="W19" i="1"/>
  <c r="AC19" i="1"/>
  <c r="AD19" i="1"/>
  <c r="AF19" i="1"/>
  <c r="T19" i="1"/>
  <c r="M19" i="1"/>
  <c r="Z19" i="1"/>
  <c r="U19" i="1"/>
  <c r="Q19" i="1"/>
  <c r="AB19" i="1"/>
  <c r="AA19" i="1"/>
  <c r="AE19" i="1"/>
  <c r="S18" i="1"/>
  <c r="AE18" i="1"/>
  <c r="Z18" i="1"/>
  <c r="AB18" i="1"/>
  <c r="AF18" i="1"/>
  <c r="U18" i="1"/>
  <c r="T18" i="1"/>
  <c r="AD18" i="1"/>
  <c r="Q18" i="1"/>
  <c r="V18" i="1"/>
  <c r="AA18" i="1"/>
  <c r="AC18" i="1"/>
  <c r="R18" i="1"/>
  <c r="Q6" i="1"/>
  <c r="AB6" i="1"/>
  <c r="AE6" i="1"/>
  <c r="AC6" i="1"/>
  <c r="P6" i="1"/>
  <c r="M6" i="1"/>
  <c r="Y6" i="1"/>
  <c r="AA6" i="1"/>
  <c r="R6" i="1"/>
  <c r="AD6" i="1"/>
  <c r="Z6" i="1"/>
  <c r="O6" i="1"/>
  <c r="AF6" i="1"/>
  <c r="W6" i="1"/>
  <c r="S6" i="1"/>
  <c r="V6" i="1"/>
  <c r="E286" i="3"/>
  <c r="E308" i="6"/>
  <c r="O13" i="1"/>
  <c r="E315" i="7"/>
  <c r="E318" i="7"/>
  <c r="E314" i="7"/>
  <c r="P19" i="1"/>
  <c r="E284" i="3"/>
  <c r="E284" i="4"/>
  <c r="E317" i="7"/>
  <c r="E313" i="7"/>
  <c r="P18" i="1"/>
  <c r="E311" i="2"/>
  <c r="E316" i="7"/>
  <c r="E311" i="6"/>
  <c r="E309" i="6"/>
  <c r="E313" i="6"/>
  <c r="E319" i="5"/>
  <c r="E313" i="5"/>
  <c r="E316" i="5"/>
  <c r="E317" i="5"/>
  <c r="E288" i="4"/>
  <c r="E289" i="4"/>
  <c r="E290" i="4"/>
  <c r="E286" i="4"/>
  <c r="E287" i="4"/>
  <c r="E285" i="4"/>
  <c r="E287" i="3"/>
  <c r="E288" i="3"/>
  <c r="E313" i="2"/>
  <c r="E314" i="2"/>
  <c r="E315" i="2"/>
  <c r="E312" i="2"/>
  <c r="E317" i="2"/>
</calcChain>
</file>

<file path=xl/sharedStrings.xml><?xml version="1.0" encoding="utf-8"?>
<sst xmlns="http://schemas.openxmlformats.org/spreadsheetml/2006/main" count="3038" uniqueCount="248">
  <si>
    <t>Ref</t>
  </si>
  <si>
    <t>AT39_S2RF_ML_1</t>
  </si>
  <si>
    <t>AT39_S2RF_1</t>
  </si>
  <si>
    <t>AT39_S2_ML_2</t>
  </si>
  <si>
    <t>AT39_S2_C3_N23</t>
  </si>
  <si>
    <t>AT38_S6_C1_N23</t>
  </si>
  <si>
    <t>Lys</t>
  </si>
  <si>
    <t>Leu</t>
  </si>
  <si>
    <t>Ile</t>
  </si>
  <si>
    <t>Phe</t>
  </si>
  <si>
    <t>Val</t>
  </si>
  <si>
    <t>Met</t>
  </si>
  <si>
    <t>GABA</t>
  </si>
  <si>
    <t>Ala</t>
  </si>
  <si>
    <t>Tyr</t>
  </si>
  <si>
    <t>BAla</t>
  </si>
  <si>
    <t>Tau</t>
  </si>
  <si>
    <t>Gly</t>
  </si>
  <si>
    <t>Thr</t>
  </si>
  <si>
    <t>Arg</t>
  </si>
  <si>
    <t>Ser</t>
  </si>
  <si>
    <t>His</t>
  </si>
  <si>
    <t>Glu</t>
  </si>
  <si>
    <t>Asp</t>
  </si>
  <si>
    <t>Depth</t>
  </si>
  <si>
    <t>Sample name</t>
  </si>
  <si>
    <t>Mol% in TDAA+Tau</t>
  </si>
  <si>
    <t>DI</t>
  </si>
  <si>
    <t>lower number -&gt; more degraded</t>
  </si>
  <si>
    <t>Degradation index</t>
  </si>
  <si>
    <t>-</t>
  </si>
  <si>
    <t>STD var(i)</t>
  </si>
  <si>
    <t>AVG var(i)</t>
  </si>
  <si>
    <t>fac.coef(i)</t>
  </si>
  <si>
    <t>Mol%</t>
  </si>
  <si>
    <t>%</t>
  </si>
  <si>
    <t>higher percentage -&gt; more degraded</t>
  </si>
  <si>
    <t>jenny davis et al 2009</t>
  </si>
  <si>
    <t>Mol% Bala+GABA in TDAA</t>
  </si>
  <si>
    <t>stdev of TDAA</t>
  </si>
  <si>
    <t>Tau stdev</t>
  </si>
  <si>
    <t>Sample conc stdev (nM)</t>
  </si>
  <si>
    <t>TDAA</t>
  </si>
  <si>
    <t>TDAA C</t>
  </si>
  <si>
    <t>TDAA+Tau</t>
  </si>
  <si>
    <t>C number</t>
  </si>
  <si>
    <t>not include Tau</t>
  </si>
  <si>
    <t>Sample conc average (nM)</t>
  </si>
  <si>
    <t>can replace Phe with zero here</t>
  </si>
  <si>
    <t>red ones may be skeptical values</t>
  </si>
  <si>
    <t>can replace negative to zero here</t>
  </si>
  <si>
    <t>sum of TDAA</t>
  </si>
  <si>
    <t>inject(uL)</t>
  </si>
  <si>
    <t>in vial (uL)</t>
  </si>
  <si>
    <t>Concentrate factor</t>
  </si>
  <si>
    <t>Extract volume(mL)</t>
  </si>
  <si>
    <t>Added ascorbic acid (uL)</t>
  </si>
  <si>
    <t>Sample volume(mL)</t>
  </si>
  <si>
    <t>Sample TDAA conc in original sample(nM)</t>
  </si>
  <si>
    <t>Sample TDAA conc in extract(nM)</t>
  </si>
  <si>
    <t>Sample TDAA pk minus blank and blank TDAA</t>
  </si>
  <si>
    <t>Sample TDAA pk minus blank</t>
  </si>
  <si>
    <t>Ref-3</t>
  </si>
  <si>
    <t>Ref-2</t>
  </si>
  <si>
    <t>Ref-1</t>
  </si>
  <si>
    <t>AT39_S2RF_ML_1-3</t>
  </si>
  <si>
    <t>AT39_S2RF_ML_1-2</t>
  </si>
  <si>
    <t>AT39_S2RF_ML_1-1</t>
  </si>
  <si>
    <t>AT39_S2RF_1-3</t>
  </si>
  <si>
    <t>AT39_S2RF_1-2</t>
  </si>
  <si>
    <t>AT39_S2RF_1-1</t>
  </si>
  <si>
    <t>AT39_S2_ML_2-3</t>
  </si>
  <si>
    <t>AT39_S2_ML_2-2</t>
  </si>
  <si>
    <t>AT39_S2_ML_2-1</t>
  </si>
  <si>
    <t>AT39_S2_C3_N23-3</t>
  </si>
  <si>
    <t>AT39_S2_C3_N23-2</t>
  </si>
  <si>
    <t>AT39_S2_C3_N23-1</t>
  </si>
  <si>
    <t>AT38_S6_C1_N23-3</t>
  </si>
  <si>
    <t>AT38_S6_C1_N23-2</t>
  </si>
  <si>
    <t>AT38_S6_C1_N23-1</t>
  </si>
  <si>
    <t>Sample TDAA pk</t>
  </si>
  <si>
    <t>conc</t>
  </si>
  <si>
    <t>ave</t>
  </si>
  <si>
    <t>blank-3 TDAA</t>
  </si>
  <si>
    <t>blank-2 TDAA</t>
  </si>
  <si>
    <t>blank-1 TDAA</t>
  </si>
  <si>
    <t>Sum</t>
  </si>
  <si>
    <t>Blank TDAA pk minus blank</t>
  </si>
  <si>
    <t>Blank TDAA pk</t>
  </si>
  <si>
    <t>CV</t>
  </si>
  <si>
    <t>RF</t>
  </si>
  <si>
    <t>stdev</t>
  </si>
  <si>
    <t>17AA+Bala+GABA+Tau 1uM</t>
  </si>
  <si>
    <t>Conc(nM)</t>
  </si>
  <si>
    <t>Check AA std pk minus blank</t>
  </si>
  <si>
    <t>Check AA std pk</t>
  </si>
  <si>
    <t>R2</t>
  </si>
  <si>
    <t>slope</t>
  </si>
  <si>
    <t>17AA+Bala+GABA+Tau 250nM</t>
  </si>
  <si>
    <t>17AA+Bala+GABA+Tau 100nM RR</t>
  </si>
  <si>
    <t>17AA+Bala+GABA+Tau 50nM</t>
  </si>
  <si>
    <t>17AA+Bala+GABA+Tau 5nM</t>
  </si>
  <si>
    <t>Quantification AA std pk minus blank</t>
  </si>
  <si>
    <t>Quantification AA std pk</t>
  </si>
  <si>
    <t>400uL MeOH+600uL nano</t>
  </si>
  <si>
    <t>blank</t>
  </si>
  <si>
    <t>S</t>
  </si>
  <si>
    <t>Blank pk</t>
  </si>
  <si>
    <t>include Tau analysis, Optima HCl for hydrolysis</t>
  </si>
  <si>
    <t>400uL MeOH+sample+nano to 1mL, add 60uL OPA and 100uL 1:1 Na-acetate buffer</t>
  </si>
  <si>
    <t>Sample prep:</t>
  </si>
  <si>
    <t>Amino acid RF high sensitivity gain 1_KB method 8, Amino acid RF high sensitivity gain 1_KB method 8_1to1, Amino acid RF high sensitivity gain 1_KB method 8_OPA, Amino acid RF high sensitivity gain 1_KB method 8_OPA and 1to1</t>
  </si>
  <si>
    <t>Instrument method:</t>
  </si>
  <si>
    <t>07/22/19-07/24/19</t>
  </si>
  <si>
    <t>Date run:</t>
  </si>
  <si>
    <t>R2_072219</t>
  </si>
  <si>
    <t>Sequence Name:</t>
  </si>
  <si>
    <t>NAAMES</t>
  </si>
  <si>
    <t>Folder name:</t>
  </si>
  <si>
    <t>08/13/19-08/15/19</t>
  </si>
  <si>
    <t>R2_RR_081319</t>
  </si>
  <si>
    <t>EF17</t>
  </si>
  <si>
    <t>EF16</t>
  </si>
  <si>
    <t>EF15</t>
  </si>
  <si>
    <t>EF11</t>
  </si>
  <si>
    <t>EF3</t>
  </si>
  <si>
    <t>EF0</t>
  </si>
  <si>
    <t>AT38_S6_ML_2</t>
  </si>
  <si>
    <t>AT39_S4_ML_1</t>
  </si>
  <si>
    <t>AT39_S4_C3_N23</t>
  </si>
  <si>
    <t>AT38_S1_ML_2</t>
  </si>
  <si>
    <t>AT38_S1_C1_N24</t>
  </si>
  <si>
    <t>AT38_S6_ML_2-3</t>
  </si>
  <si>
    <t>AT38_S6_ML_2-2</t>
  </si>
  <si>
    <t>AT38_S6_ML_2-1</t>
  </si>
  <si>
    <t>AT39_S4_ML_1-3</t>
  </si>
  <si>
    <t>AT39_S4_ML_1-2</t>
  </si>
  <si>
    <t>AT39_S4_ML_1-1</t>
  </si>
  <si>
    <t>AT39_S4_C3_N2-3</t>
  </si>
  <si>
    <t>AT39_S4_C3_N2-2</t>
  </si>
  <si>
    <t>AT39_S4_C3_N23-1</t>
  </si>
  <si>
    <t>AT38_S1_ML_2-3</t>
  </si>
  <si>
    <t>AT38_S1_ML_2-2</t>
  </si>
  <si>
    <t>AT38_S1_ML_2-1</t>
  </si>
  <si>
    <t>AT38_S1_C1_N24-3</t>
  </si>
  <si>
    <t>AT38_S1_C1_N24-2</t>
  </si>
  <si>
    <t>AT38_S1_C1_N24-1</t>
  </si>
  <si>
    <t>07/24/19-07/26/19</t>
  </si>
  <si>
    <t>R3_072419</t>
  </si>
  <si>
    <t>AT39_S3_C3_N19</t>
  </si>
  <si>
    <t>AT39_S1_C3_N23</t>
  </si>
  <si>
    <t>AT39_S5_C3_N23</t>
  </si>
  <si>
    <t>AT38_S4_C1_N23</t>
  </si>
  <si>
    <t>AT38_S3_C3_N23</t>
  </si>
  <si>
    <t>AT38_S2_C3_N21</t>
  </si>
  <si>
    <t>AT39_S3_C3_N19-3</t>
  </si>
  <si>
    <t>AT39_S3_C3_N19-2</t>
  </si>
  <si>
    <t>AT39_S3_C3_N19-1</t>
  </si>
  <si>
    <t>AT39_S1_C3_N23-3</t>
  </si>
  <si>
    <t>AT39_S1_C3_N23-2</t>
  </si>
  <si>
    <t>AT39_S1_C3_N23-1</t>
  </si>
  <si>
    <t>AT39_S5_C3_N23-3</t>
  </si>
  <si>
    <t>AT38_S4_C1_N23-3</t>
  </si>
  <si>
    <t>AT38_S4_C1_N23-2</t>
  </si>
  <si>
    <t>AT38_S4_C1_N23-1</t>
  </si>
  <si>
    <t>AT38_S3_C3_N23-3</t>
  </si>
  <si>
    <t>AT38_S3_C3_N23-2</t>
  </si>
  <si>
    <t>AT38_S3_C3_N23-1</t>
  </si>
  <si>
    <t>AT38_S2_C3_N21-3</t>
  </si>
  <si>
    <t>AT38_S2_C3_N21-2</t>
  </si>
  <si>
    <t>AT38_S2_C3_N21-1</t>
  </si>
  <si>
    <t>07/31/19-08/02/19</t>
  </si>
  <si>
    <t>R4_073119</t>
  </si>
  <si>
    <t>AT39_S4_A11</t>
  </si>
  <si>
    <t>AT39_S4_A0</t>
  </si>
  <si>
    <t>AT38_S2_B14</t>
  </si>
  <si>
    <t>AT38_S2_B0</t>
  </si>
  <si>
    <t>AT39_S2RD_ML_1</t>
  </si>
  <si>
    <t>AT39_S2RD_2</t>
  </si>
  <si>
    <t>AT39_S4_A11-3</t>
  </si>
  <si>
    <t>AT39_S4_A11-2</t>
  </si>
  <si>
    <t>AT39_S4_A11-1</t>
  </si>
  <si>
    <t>AT39_S4_A0-3</t>
  </si>
  <si>
    <t>AT39_S4_A0-2</t>
  </si>
  <si>
    <t>AT39_S4_A0-1</t>
  </si>
  <si>
    <t>AT38_S2_B14-3</t>
  </si>
  <si>
    <t>AT38_S2_B14-2</t>
  </si>
  <si>
    <t>AT38_S2_B14-1</t>
  </si>
  <si>
    <t>AT38_S2_B0-3</t>
  </si>
  <si>
    <t>AT38_S2_B0-2</t>
  </si>
  <si>
    <t>AT38_S2_B0-1</t>
  </si>
  <si>
    <t>AT39_S2RD_ML_1-3</t>
  </si>
  <si>
    <t>AT39_S2RD_ML_1-2</t>
  </si>
  <si>
    <t>AT39_S2RD_ML_1-1</t>
  </si>
  <si>
    <t>AT39_S2RD_2-3</t>
  </si>
  <si>
    <t>AT39_S2RD_2-2</t>
  </si>
  <si>
    <t>AT39_S2RD_2-1</t>
  </si>
  <si>
    <t>08/06/19-08/06/19</t>
  </si>
  <si>
    <t>R5_080619</t>
  </si>
  <si>
    <t>R4</t>
  </si>
  <si>
    <t>R5</t>
  </si>
  <si>
    <t>R3_RR</t>
  </si>
  <si>
    <t>mol_per_bala_gaba</t>
  </si>
  <si>
    <t>mol_per_asp</t>
  </si>
  <si>
    <t>mol_per_glu</t>
  </si>
  <si>
    <t>mol_per_his</t>
  </si>
  <si>
    <t>mol_per_ser</t>
  </si>
  <si>
    <t>mol_per_arg</t>
  </si>
  <si>
    <t>mol_per_thr</t>
  </si>
  <si>
    <t>mol_per_gly</t>
  </si>
  <si>
    <t>mol_per_tau</t>
  </si>
  <si>
    <t>molper_bala</t>
  </si>
  <si>
    <t>mol_per_tyr</t>
  </si>
  <si>
    <t>mol_per_ala</t>
  </si>
  <si>
    <t>mol_per_gaba</t>
  </si>
  <si>
    <t>mol_per_met</t>
  </si>
  <si>
    <t>mol_per_val</t>
  </si>
  <si>
    <t>mol_per_phe</t>
  </si>
  <si>
    <t>mol_per_ile</t>
  </si>
  <si>
    <t>mol_per_leu</t>
  </si>
  <si>
    <t>mol_per_lys</t>
  </si>
  <si>
    <t>run</t>
  </si>
  <si>
    <t>sample</t>
  </si>
  <si>
    <t>tdaa_ave</t>
  </si>
  <si>
    <t>tdaa_sd</t>
  </si>
  <si>
    <t>Cruise</t>
  </si>
  <si>
    <t>Station</t>
  </si>
  <si>
    <t>Cast_Type</t>
  </si>
  <si>
    <t>CampCN</t>
  </si>
  <si>
    <t>Target_Z</t>
  </si>
  <si>
    <t>AT38</t>
  </si>
  <si>
    <t>S2RD</t>
  </si>
  <si>
    <t>S2RF</t>
  </si>
  <si>
    <t>Deep</t>
  </si>
  <si>
    <t>Microlayer</t>
  </si>
  <si>
    <t>SCN</t>
  </si>
  <si>
    <t>AT39_S2_ML_1</t>
  </si>
  <si>
    <t>AT38_S5_C3_N23-1</t>
  </si>
  <si>
    <t>AT38_S5_C3_N23-2</t>
  </si>
  <si>
    <t>AT38_S5_C3_N23</t>
  </si>
  <si>
    <t>AT39_S2RF_ML_2</t>
  </si>
  <si>
    <t>AT39-6</t>
  </si>
  <si>
    <t>Flow-through</t>
  </si>
  <si>
    <t>tdaa_c_ave</t>
  </si>
  <si>
    <t>C ave</t>
  </si>
  <si>
    <t>C sd</t>
  </si>
  <si>
    <t>tdaa_c_sd</t>
  </si>
  <si>
    <t>mol_per_bala_gaba_sd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</si>
</sst>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2" fillId="0" borderId="0" xfId="1"/>
    <xf numFmtId="2" fontId="2" fillId="0" borderId="0" xfId="1" applyNumberFormat="1"/>
    <xf numFmtId="1" fontId="2" fillId="0" borderId="0" xfId="1" applyNumberFormat="1"/>
    <xf numFmtId="0" fontId="2" fillId="2" borderId="0" xfId="1" applyFill="1"/>
    <xf numFmtId="0" fontId="3" fillId="0" borderId="0" xfId="1" applyFont="1"/>
    <xf numFmtId="164" fontId="2" fillId="0" borderId="0" xfId="1" applyNumberFormat="1" applyAlignment="1">
      <alignment horizontal="right"/>
    </xf>
    <xf numFmtId="0" fontId="2" fillId="0" borderId="0" xfId="1" applyAlignment="1">
      <alignment horizontal="right"/>
    </xf>
    <xf numFmtId="0" fontId="4" fillId="0" borderId="0" xfId="1" applyFont="1"/>
    <xf numFmtId="2" fontId="2" fillId="3" borderId="0" xfId="1" applyNumberFormat="1" applyFill="1"/>
    <xf numFmtId="0" fontId="5" fillId="0" borderId="0" xfId="1" applyFont="1"/>
    <xf numFmtId="2" fontId="5" fillId="0" borderId="0" xfId="1" applyNumberFormat="1" applyFont="1"/>
    <xf numFmtId="2" fontId="5" fillId="4" borderId="0" xfId="1" applyNumberFormat="1" applyFont="1" applyFill="1"/>
    <xf numFmtId="2" fontId="4" fillId="0" borderId="0" xfId="1" applyNumberFormat="1" applyFont="1"/>
    <xf numFmtId="2" fontId="2" fillId="2" borderId="0" xfId="1" applyNumberFormat="1" applyFill="1"/>
    <xf numFmtId="165" fontId="2" fillId="0" borderId="0" xfId="1" applyNumberFormat="1"/>
    <xf numFmtId="0" fontId="6" fillId="0" borderId="0" xfId="1" applyFont="1"/>
    <xf numFmtId="0" fontId="2" fillId="5" borderId="0" xfId="1" applyFill="1"/>
    <xf numFmtId="0" fontId="3" fillId="0" borderId="0" xfId="0" applyFont="1"/>
    <xf numFmtId="2" fontId="3" fillId="0" borderId="0" xfId="0" applyNumberFormat="1" applyFont="1"/>
    <xf numFmtId="2" fontId="2" fillId="4" borderId="0" xfId="1" applyNumberFormat="1" applyFill="1"/>
    <xf numFmtId="2" fontId="5" fillId="3" borderId="0" xfId="1" applyNumberFormat="1" applyFont="1" applyFill="1"/>
    <xf numFmtId="2" fontId="0" fillId="0" borderId="0" xfId="0" applyNumberFormat="1"/>
    <xf numFmtId="0" fontId="1" fillId="0" borderId="0" xfId="0" applyFont="1"/>
  </cellXfs>
  <cellStyles count="2">
    <cellStyle name="Normal" xfId="0" builtinId="0"/>
    <cellStyle name="Normal 2" xfId="1" xr:uid="{24DF9264-B509-7343-B5C0-1AA3B63C36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'R2'!$E$21</c:f>
              <c:strCache>
                <c:ptCount val="1"/>
                <c:pt idx="0">
                  <c:v>Asp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(Asp)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'R2'!$E$22:$E$25</c:f>
              <c:numCache>
                <c:formatCode>General</c:formatCode>
                <c:ptCount val="4"/>
                <c:pt idx="0">
                  <c:v>1.3024</c:v>
                </c:pt>
                <c:pt idx="1">
                  <c:v>9.5258000000000003</c:v>
                </c:pt>
                <c:pt idx="2">
                  <c:v>19.5229</c:v>
                </c:pt>
                <c:pt idx="3">
                  <c:v>53.375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9-0946-A8CA-A790B909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71012"/>
        <c:axId val="1541452659"/>
      </c:scatterChart>
      <c:valAx>
        <c:axId val="193057101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41452659"/>
        <c:crosses val="autoZero"/>
        <c:crossBetween val="midCat"/>
      </c:valAx>
      <c:valAx>
        <c:axId val="1541452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3057101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'R2'!$N$21</c:f>
              <c:strCache>
                <c:ptCount val="1"/>
                <c:pt idx="0">
                  <c:v>Tyr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(Tyr)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'R2'!$N$22:$N$25</c:f>
              <c:numCache>
                <c:formatCode>General</c:formatCode>
                <c:ptCount val="4"/>
                <c:pt idx="0">
                  <c:v>1.6104000000000001</c:v>
                </c:pt>
                <c:pt idx="1">
                  <c:v>15.035</c:v>
                </c:pt>
                <c:pt idx="2">
                  <c:v>30.718900000000001</c:v>
                </c:pt>
                <c:pt idx="3">
                  <c:v>76.093000000000004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38-AD46-85CE-655DED065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935536"/>
        <c:axId val="2083255193"/>
      </c:scatterChart>
      <c:valAx>
        <c:axId val="150993553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3255193"/>
        <c:crosses val="autoZero"/>
        <c:crossBetween val="midCat"/>
      </c:valAx>
      <c:valAx>
        <c:axId val="2083255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0993553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'R5'!$I$21</c:f>
              <c:strCache>
                <c:ptCount val="1"/>
                <c:pt idx="0">
                  <c:v>Arg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(Arg)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'R5'!$I$22:$I$25</c:f>
              <c:numCache>
                <c:formatCode>General</c:formatCode>
                <c:ptCount val="4"/>
                <c:pt idx="0">
                  <c:v>1.0616000000000001</c:v>
                </c:pt>
                <c:pt idx="1">
                  <c:v>9.5762</c:v>
                </c:pt>
                <c:pt idx="2">
                  <c:v>21.807500000000001</c:v>
                </c:pt>
                <c:pt idx="3">
                  <c:v>54.075499999999998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A2-1449-9AF0-2BC1CA61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40699"/>
        <c:axId val="1639889205"/>
      </c:scatterChart>
      <c:valAx>
        <c:axId val="90764069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39889205"/>
        <c:crosses val="autoZero"/>
        <c:crossBetween val="midCat"/>
      </c:valAx>
      <c:valAx>
        <c:axId val="1639889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0764069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'R5'!$J$21</c:f>
              <c:strCache>
                <c:ptCount val="1"/>
                <c:pt idx="0">
                  <c:v>Thr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(Thr)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'R5'!$J$22:$J$25</c:f>
              <c:numCache>
                <c:formatCode>General</c:formatCode>
                <c:ptCount val="4"/>
                <c:pt idx="0">
                  <c:v>0.81230000000000002</c:v>
                </c:pt>
                <c:pt idx="1">
                  <c:v>6.8948</c:v>
                </c:pt>
                <c:pt idx="2">
                  <c:v>14.452400000000001</c:v>
                </c:pt>
                <c:pt idx="3">
                  <c:v>38.389100000000006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3F-EE49-88D5-D8391BCF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02240"/>
        <c:axId val="187026175"/>
      </c:scatterChart>
      <c:valAx>
        <c:axId val="66090224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7026175"/>
        <c:crosses val="autoZero"/>
        <c:crossBetween val="midCat"/>
      </c:valAx>
      <c:valAx>
        <c:axId val="187026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6090224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'R5'!$K$21</c:f>
              <c:strCache>
                <c:ptCount val="1"/>
                <c:pt idx="0">
                  <c:v>Gly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(Gly)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'R5'!$K$22:$K$25</c:f>
              <c:numCache>
                <c:formatCode>General</c:formatCode>
                <c:ptCount val="4"/>
                <c:pt idx="0">
                  <c:v>1.7624</c:v>
                </c:pt>
                <c:pt idx="1">
                  <c:v>13.895899999999999</c:v>
                </c:pt>
                <c:pt idx="2">
                  <c:v>28.6633</c:v>
                </c:pt>
                <c:pt idx="3">
                  <c:v>69.328999999999994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84-2F46-9FCD-93E34EFF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459"/>
        <c:axId val="543504716"/>
      </c:scatterChart>
      <c:valAx>
        <c:axId val="1723445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43504716"/>
        <c:crosses val="autoZero"/>
        <c:crossBetween val="midCat"/>
      </c:valAx>
      <c:valAx>
        <c:axId val="543504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23445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'R5'!$L$21</c:f>
              <c:strCache>
                <c:ptCount val="1"/>
                <c:pt idx="0">
                  <c:v>Tau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(Tau)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'R5'!$L$22:$L$25</c:f>
              <c:numCache>
                <c:formatCode>General</c:formatCode>
                <c:ptCount val="4"/>
                <c:pt idx="0">
                  <c:v>1.7835999999999999</c:v>
                </c:pt>
                <c:pt idx="1">
                  <c:v>15.477399999999999</c:v>
                </c:pt>
                <c:pt idx="2">
                  <c:v>31.463699999999999</c:v>
                </c:pt>
                <c:pt idx="3">
                  <c:v>78.457099999999997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A6-CE47-A22B-6F0935AE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791703"/>
        <c:axId val="914775776"/>
      </c:scatterChart>
      <c:valAx>
        <c:axId val="173179170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14775776"/>
        <c:crosses val="autoZero"/>
        <c:crossBetween val="midCat"/>
      </c:valAx>
      <c:valAx>
        <c:axId val="914775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3179170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'R5'!$M$21</c:f>
              <c:strCache>
                <c:ptCount val="1"/>
                <c:pt idx="0">
                  <c:v>BAla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(BAla)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'R5'!$M$22:$M$25</c:f>
              <c:numCache>
                <c:formatCode>General</c:formatCode>
                <c:ptCount val="4"/>
                <c:pt idx="0">
                  <c:v>1.2373999999999998</c:v>
                </c:pt>
                <c:pt idx="1">
                  <c:v>12.5379</c:v>
                </c:pt>
                <c:pt idx="2">
                  <c:v>25.610099999999999</c:v>
                </c:pt>
                <c:pt idx="3">
                  <c:v>65.449200000000005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2D-D048-8A03-56A6C66E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906014"/>
        <c:axId val="971085502"/>
      </c:scatterChart>
      <c:valAx>
        <c:axId val="89590601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71085502"/>
        <c:crosses val="autoZero"/>
        <c:crossBetween val="midCat"/>
      </c:valAx>
      <c:valAx>
        <c:axId val="971085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9590601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'R5'!$N$21</c:f>
              <c:strCache>
                <c:ptCount val="1"/>
                <c:pt idx="0">
                  <c:v>Tyr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(Tyr)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'R5'!$N$22:$N$25</c:f>
              <c:numCache>
                <c:formatCode>General</c:formatCode>
                <c:ptCount val="4"/>
                <c:pt idx="0">
                  <c:v>1.0839000000000001</c:v>
                </c:pt>
                <c:pt idx="1">
                  <c:v>9.8269000000000002</c:v>
                </c:pt>
                <c:pt idx="2">
                  <c:v>20.0944</c:v>
                </c:pt>
                <c:pt idx="3">
                  <c:v>50.5764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71-3F42-B413-326968086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935536"/>
        <c:axId val="2083255193"/>
      </c:scatterChart>
      <c:valAx>
        <c:axId val="150993553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3255193"/>
        <c:crosses val="autoZero"/>
        <c:crossBetween val="midCat"/>
      </c:valAx>
      <c:valAx>
        <c:axId val="2083255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0993553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'R5'!$O$21</c:f>
              <c:strCache>
                <c:ptCount val="1"/>
                <c:pt idx="0">
                  <c:v>Ala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(Ala)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'R5'!$O$22:$O$25</c:f>
              <c:numCache>
                <c:formatCode>General</c:formatCode>
                <c:ptCount val="4"/>
                <c:pt idx="0">
                  <c:v>1.4094</c:v>
                </c:pt>
                <c:pt idx="1">
                  <c:v>10.4063</c:v>
                </c:pt>
                <c:pt idx="2">
                  <c:v>20.994900000000001</c:v>
                </c:pt>
                <c:pt idx="3">
                  <c:v>52.711100000000002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3-FE4A-8DFA-DF10161F9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490225"/>
        <c:axId val="1324680044"/>
      </c:scatterChart>
      <c:valAx>
        <c:axId val="167149022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24680044"/>
        <c:crosses val="autoZero"/>
        <c:crossBetween val="midCat"/>
      </c:valAx>
      <c:valAx>
        <c:axId val="1324680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7149022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'R5'!$P$21</c:f>
              <c:strCache>
                <c:ptCount val="1"/>
                <c:pt idx="0">
                  <c:v>GABA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(GABA)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'R5'!$P$22:$P$25</c:f>
              <c:numCache>
                <c:formatCode>General</c:formatCode>
                <c:ptCount val="4"/>
                <c:pt idx="0">
                  <c:v>2.0167999999999999</c:v>
                </c:pt>
                <c:pt idx="1">
                  <c:v>18.098400000000002</c:v>
                </c:pt>
                <c:pt idx="2">
                  <c:v>36.909599999999998</c:v>
                </c:pt>
                <c:pt idx="3">
                  <c:v>92.785999999999987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5-0F43-A7F0-5CDA8F26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45789"/>
        <c:axId val="343264546"/>
      </c:scatterChart>
      <c:valAx>
        <c:axId val="53424578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43264546"/>
        <c:crosses val="autoZero"/>
        <c:crossBetween val="midCat"/>
      </c:valAx>
      <c:valAx>
        <c:axId val="343264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424578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'R5'!$Q$21</c:f>
              <c:strCache>
                <c:ptCount val="1"/>
                <c:pt idx="0">
                  <c:v>Met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(Met)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'R5'!$Q$22:$Q$25</c:f>
              <c:numCache>
                <c:formatCode>General</c:formatCode>
                <c:ptCount val="4"/>
                <c:pt idx="0">
                  <c:v>0.9335</c:v>
                </c:pt>
                <c:pt idx="1">
                  <c:v>9.8858000000000015</c:v>
                </c:pt>
                <c:pt idx="2">
                  <c:v>20.888300000000001</c:v>
                </c:pt>
                <c:pt idx="3">
                  <c:v>53.540999999999997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4-9D4A-80BD-6607B0EE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5257"/>
        <c:axId val="976040009"/>
      </c:scatterChart>
      <c:valAx>
        <c:axId val="78844525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76040009"/>
        <c:crosses val="autoZero"/>
        <c:crossBetween val="midCat"/>
      </c:valAx>
      <c:valAx>
        <c:axId val="976040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8844525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'R5'!$R$21</c:f>
              <c:strCache>
                <c:ptCount val="1"/>
                <c:pt idx="0">
                  <c:v>Val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(Val)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'R5'!$R$22:$R$25</c:f>
              <c:numCache>
                <c:formatCode>General</c:formatCode>
                <c:ptCount val="4"/>
                <c:pt idx="0">
                  <c:v>1.7497</c:v>
                </c:pt>
                <c:pt idx="1">
                  <c:v>13.5701</c:v>
                </c:pt>
                <c:pt idx="2">
                  <c:v>26.630600000000001</c:v>
                </c:pt>
                <c:pt idx="3">
                  <c:v>66.544200000000004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9F-5647-85DC-4CFA24C41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34396"/>
        <c:axId val="1748187384"/>
      </c:scatterChart>
      <c:valAx>
        <c:axId val="198953439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48187384"/>
        <c:crosses val="autoZero"/>
        <c:crossBetween val="midCat"/>
      </c:valAx>
      <c:valAx>
        <c:axId val="1748187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8953439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'R2'!$O$21</c:f>
              <c:strCache>
                <c:ptCount val="1"/>
                <c:pt idx="0">
                  <c:v>Ala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(Ala)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'R2'!$O$22:$O$25</c:f>
              <c:numCache>
                <c:formatCode>General</c:formatCode>
                <c:ptCount val="4"/>
                <c:pt idx="0">
                  <c:v>2.7490000000000001</c:v>
                </c:pt>
                <c:pt idx="1">
                  <c:v>21.0169</c:v>
                </c:pt>
                <c:pt idx="2">
                  <c:v>43.670899999999996</c:v>
                </c:pt>
                <c:pt idx="3">
                  <c:v>103.17490000000001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51-1D45-90D2-61C5E19E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490225"/>
        <c:axId val="1324680044"/>
      </c:scatterChart>
      <c:valAx>
        <c:axId val="167149022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24680044"/>
        <c:crosses val="autoZero"/>
        <c:crossBetween val="midCat"/>
      </c:valAx>
      <c:valAx>
        <c:axId val="1324680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7149022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'R5'!$S$21</c:f>
              <c:strCache>
                <c:ptCount val="1"/>
                <c:pt idx="0">
                  <c:v>Phe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(Phe)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'R5'!$S$22:$S$25</c:f>
              <c:numCache>
                <c:formatCode>General</c:formatCode>
                <c:ptCount val="4"/>
                <c:pt idx="0">
                  <c:v>0.37060000000000004</c:v>
                </c:pt>
                <c:pt idx="1">
                  <c:v>11.0663</c:v>
                </c:pt>
                <c:pt idx="2">
                  <c:v>22.8035</c:v>
                </c:pt>
                <c:pt idx="3">
                  <c:v>56.235500000000002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E2-AC4E-BE63-B87CB919C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41415"/>
        <c:axId val="1570764538"/>
      </c:scatterChart>
      <c:valAx>
        <c:axId val="211284141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70764538"/>
        <c:crosses val="autoZero"/>
        <c:crossBetween val="midCat"/>
      </c:valAx>
      <c:valAx>
        <c:axId val="1570764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284141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'R5'!$T$21</c:f>
              <c:strCache>
                <c:ptCount val="1"/>
                <c:pt idx="0">
                  <c:v>Ile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(Ile)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'R5'!$T$22:$T$25</c:f>
              <c:numCache>
                <c:formatCode>General</c:formatCode>
                <c:ptCount val="4"/>
                <c:pt idx="0">
                  <c:v>1.4853000000000001</c:v>
                </c:pt>
                <c:pt idx="1">
                  <c:v>13.432400000000001</c:v>
                </c:pt>
                <c:pt idx="2">
                  <c:v>27.413399999999999</c:v>
                </c:pt>
                <c:pt idx="3">
                  <c:v>68.772099999999995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A1-2046-91F7-ADF8B0A21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591908"/>
        <c:axId val="1692002064"/>
      </c:scatterChart>
      <c:valAx>
        <c:axId val="82359190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92002064"/>
        <c:crosses val="autoZero"/>
        <c:crossBetween val="midCat"/>
      </c:valAx>
      <c:valAx>
        <c:axId val="1692002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235919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'R5'!$U$21</c:f>
              <c:strCache>
                <c:ptCount val="1"/>
                <c:pt idx="0">
                  <c:v>Leu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(Leu)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'R5'!$U$22:$U$25</c:f>
              <c:numCache>
                <c:formatCode>General</c:formatCode>
                <c:ptCount val="4"/>
                <c:pt idx="0">
                  <c:v>0.75059999999999993</c:v>
                </c:pt>
                <c:pt idx="1">
                  <c:v>12.2852</c:v>
                </c:pt>
                <c:pt idx="2">
                  <c:v>24.3843</c:v>
                </c:pt>
                <c:pt idx="3">
                  <c:v>60.522500000000001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E-8E4D-9B1C-EA3FDC484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44228"/>
        <c:axId val="1373906940"/>
      </c:scatterChart>
      <c:valAx>
        <c:axId val="192804422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73906940"/>
        <c:crosses val="autoZero"/>
        <c:crossBetween val="midCat"/>
      </c:valAx>
      <c:valAx>
        <c:axId val="1373906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2804422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'R5'!$E$299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rgbClr val="436EA1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'R5'!$E$300:$E$306</c:f>
              <c:numCache>
                <c:formatCode>0.00</c:formatCode>
                <c:ptCount val="7"/>
                <c:pt idx="0">
                  <c:v>10.450225157076567</c:v>
                </c:pt>
                <c:pt idx="1">
                  <c:v>8.7154520837489962</c:v>
                </c:pt>
                <c:pt idx="2">
                  <c:v>11.326738677840295</c:v>
                </c:pt>
                <c:pt idx="3">
                  <c:v>11.893357636553285</c:v>
                </c:pt>
                <c:pt idx="4">
                  <c:v>10.81428203104128</c:v>
                </c:pt>
                <c:pt idx="5">
                  <c:v>9.8680828710727511</c:v>
                </c:pt>
                <c:pt idx="6">
                  <c:v>9.9223783986427581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4E9-C64D-9F5D-545846A7AB4E}"/>
            </c:ext>
          </c:extLst>
        </c:ser>
        <c:ser>
          <c:idx val="1"/>
          <c:order val="1"/>
          <c:tx>
            <c:strRef>
              <c:f>'R5'!$F$299</c:f>
              <c:strCache>
                <c:ptCount val="1"/>
                <c:pt idx="0">
                  <c:v>Glu</c:v>
                </c:pt>
              </c:strCache>
            </c:strRef>
          </c:tx>
          <c:spPr>
            <a:solidFill>
              <a:srgbClr val="A34441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'R5'!$F$300:$F$306</c:f>
              <c:numCache>
                <c:formatCode>0.00</c:formatCode>
                <c:ptCount val="7"/>
                <c:pt idx="0">
                  <c:v>7.6257960056948555</c:v>
                </c:pt>
                <c:pt idx="1">
                  <c:v>18.477240110126548</c:v>
                </c:pt>
                <c:pt idx="2">
                  <c:v>6.5811750041633648</c:v>
                </c:pt>
                <c:pt idx="3">
                  <c:v>8.9468149068399256</c:v>
                </c:pt>
                <c:pt idx="4">
                  <c:v>8.2849723141646656</c:v>
                </c:pt>
                <c:pt idx="5">
                  <c:v>6.875575858696596</c:v>
                </c:pt>
                <c:pt idx="6">
                  <c:v>9.5669024757034382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4E9-C64D-9F5D-545846A7AB4E}"/>
            </c:ext>
          </c:extLst>
        </c:ser>
        <c:ser>
          <c:idx val="2"/>
          <c:order val="2"/>
          <c:tx>
            <c:strRef>
              <c:f>'R5'!$G$299</c:f>
              <c:strCache>
                <c:ptCount val="1"/>
                <c:pt idx="0">
                  <c:v>His</c:v>
                </c:pt>
              </c:strCache>
            </c:strRef>
          </c:tx>
          <c:spPr>
            <a:solidFill>
              <a:srgbClr val="849F4C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'R5'!$G$300:$G$306</c:f>
              <c:numCache>
                <c:formatCode>0.00</c:formatCode>
                <c:ptCount val="7"/>
                <c:pt idx="0">
                  <c:v>6.4578666158698339E-2</c:v>
                </c:pt>
                <c:pt idx="1">
                  <c:v>1.3753084168698495</c:v>
                </c:pt>
                <c:pt idx="2">
                  <c:v>0.15575762900485582</c:v>
                </c:pt>
                <c:pt idx="3">
                  <c:v>0.3986760009529654</c:v>
                </c:pt>
                <c:pt idx="4">
                  <c:v>0.10693679140081162</c:v>
                </c:pt>
                <c:pt idx="5">
                  <c:v>0.90673221130177439</c:v>
                </c:pt>
                <c:pt idx="6">
                  <c:v>1.3339073190410914E-3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4E9-C64D-9F5D-545846A7AB4E}"/>
            </c:ext>
          </c:extLst>
        </c:ser>
        <c:ser>
          <c:idx val="3"/>
          <c:order val="3"/>
          <c:tx>
            <c:strRef>
              <c:f>'R5'!$H$299</c:f>
              <c:strCache>
                <c:ptCount val="1"/>
                <c:pt idx="0">
                  <c:v>Ser</c:v>
                </c:pt>
              </c:strCache>
            </c:strRef>
          </c:tx>
          <c:spPr>
            <a:solidFill>
              <a:srgbClr val="6D558A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'R5'!$H$300:$H$306</c:f>
              <c:numCache>
                <c:formatCode>0.00</c:formatCode>
                <c:ptCount val="7"/>
                <c:pt idx="0">
                  <c:v>10.624122463412565</c:v>
                </c:pt>
                <c:pt idx="1">
                  <c:v>22.151178515005952</c:v>
                </c:pt>
                <c:pt idx="2">
                  <c:v>15.766964971583922</c:v>
                </c:pt>
                <c:pt idx="3">
                  <c:v>10.844543652068424</c:v>
                </c:pt>
                <c:pt idx="4">
                  <c:v>11.588375407599024</c:v>
                </c:pt>
                <c:pt idx="5">
                  <c:v>11.545424877012266</c:v>
                </c:pt>
                <c:pt idx="6">
                  <c:v>12.800796528576463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04E9-C64D-9F5D-545846A7AB4E}"/>
            </c:ext>
          </c:extLst>
        </c:ser>
        <c:ser>
          <c:idx val="4"/>
          <c:order val="4"/>
          <c:tx>
            <c:strRef>
              <c:f>'R5'!$I$299</c:f>
              <c:strCache>
                <c:ptCount val="1"/>
                <c:pt idx="0">
                  <c:v>Arg</c:v>
                </c:pt>
              </c:strCache>
            </c:strRef>
          </c:tx>
          <c:spPr>
            <a:solidFill>
              <a:srgbClr val="4092A8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'R5'!$I$300:$I$306</c:f>
              <c:numCache>
                <c:formatCode>0.00</c:formatCode>
                <c:ptCount val="7"/>
                <c:pt idx="0">
                  <c:v>3.008489348358828</c:v>
                </c:pt>
                <c:pt idx="1">
                  <c:v>1.8748168433700363</c:v>
                </c:pt>
                <c:pt idx="2">
                  <c:v>3.9474419854282705</c:v>
                </c:pt>
                <c:pt idx="3">
                  <c:v>3.4264765133339732</c:v>
                </c:pt>
                <c:pt idx="4">
                  <c:v>2.3365345221260223</c:v>
                </c:pt>
                <c:pt idx="5">
                  <c:v>1.9823426725034101</c:v>
                </c:pt>
                <c:pt idx="6">
                  <c:v>4.1629176206311049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04E9-C64D-9F5D-545846A7AB4E}"/>
            </c:ext>
          </c:extLst>
        </c:ser>
        <c:ser>
          <c:idx val="5"/>
          <c:order val="5"/>
          <c:tx>
            <c:strRef>
              <c:f>'R5'!$J$299</c:f>
              <c:strCache>
                <c:ptCount val="1"/>
                <c:pt idx="0">
                  <c:v>Thr</c:v>
                </c:pt>
              </c:strCache>
            </c:strRef>
          </c:tx>
          <c:spPr>
            <a:solidFill>
              <a:srgbClr val="D2803C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'R5'!$J$300:$J$306</c:f>
              <c:numCache>
                <c:formatCode>0.00</c:formatCode>
                <c:ptCount val="7"/>
                <c:pt idx="0">
                  <c:v>2.4215677241047762</c:v>
                </c:pt>
                <c:pt idx="1">
                  <c:v>3.6733719855691667</c:v>
                </c:pt>
                <c:pt idx="2">
                  <c:v>7.2388058731542442</c:v>
                </c:pt>
                <c:pt idx="3">
                  <c:v>5.1617525510983739</c:v>
                </c:pt>
                <c:pt idx="4">
                  <c:v>2.1135602884842206</c:v>
                </c:pt>
                <c:pt idx="5">
                  <c:v>5.5290513912251598</c:v>
                </c:pt>
                <c:pt idx="6">
                  <c:v>4.5263271123705717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04E9-C64D-9F5D-545846A7AB4E}"/>
            </c:ext>
          </c:extLst>
        </c:ser>
        <c:ser>
          <c:idx val="6"/>
          <c:order val="6"/>
          <c:tx>
            <c:strRef>
              <c:f>'R5'!$K$299</c:f>
              <c:strCache>
                <c:ptCount val="1"/>
                <c:pt idx="0">
                  <c:v>Gly</c:v>
                </c:pt>
              </c:strCache>
            </c:strRef>
          </c:tx>
          <c:spPr>
            <a:solidFill>
              <a:srgbClr val="618EC4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'R5'!$K$300:$K$306</c:f>
              <c:numCache>
                <c:formatCode>0.00</c:formatCode>
                <c:ptCount val="7"/>
                <c:pt idx="0">
                  <c:v>35.5996863073551</c:v>
                </c:pt>
                <c:pt idx="1">
                  <c:v>21.17446864499389</c:v>
                </c:pt>
                <c:pt idx="2">
                  <c:v>25.862397391885438</c:v>
                </c:pt>
                <c:pt idx="3">
                  <c:v>26.376376091992963</c:v>
                </c:pt>
                <c:pt idx="4">
                  <c:v>32.447558138596328</c:v>
                </c:pt>
                <c:pt idx="5">
                  <c:v>27.323978562717055</c:v>
                </c:pt>
                <c:pt idx="6">
                  <c:v>26.535524137131528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04E9-C64D-9F5D-545846A7AB4E}"/>
            </c:ext>
          </c:extLst>
        </c:ser>
        <c:ser>
          <c:idx val="7"/>
          <c:order val="7"/>
          <c:tx>
            <c:strRef>
              <c:f>'R5'!$M$299</c:f>
              <c:strCache>
                <c:ptCount val="1"/>
                <c:pt idx="0">
                  <c:v>BAla</c:v>
                </c:pt>
              </c:strCache>
            </c:strRef>
          </c:tx>
          <c:spPr>
            <a:solidFill>
              <a:srgbClr val="C6625F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'R5'!$M$300:$M$306</c:f>
              <c:numCache>
                <c:formatCode>0.00</c:formatCode>
                <c:ptCount val="7"/>
                <c:pt idx="0">
                  <c:v>6.0591466838953973</c:v>
                </c:pt>
                <c:pt idx="1">
                  <c:v>0.85353753850531555</c:v>
                </c:pt>
                <c:pt idx="2">
                  <c:v>4.5470437397254253</c:v>
                </c:pt>
                <c:pt idx="3">
                  <c:v>3.6075449626105218</c:v>
                </c:pt>
                <c:pt idx="4">
                  <c:v>4.6909728364539296</c:v>
                </c:pt>
                <c:pt idx="5">
                  <c:v>4.3906729706531529</c:v>
                </c:pt>
                <c:pt idx="6">
                  <c:v>2.9353305957191798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04E9-C64D-9F5D-545846A7AB4E}"/>
            </c:ext>
          </c:extLst>
        </c:ser>
        <c:ser>
          <c:idx val="8"/>
          <c:order val="8"/>
          <c:tx>
            <c:strRef>
              <c:f>'R5'!$N$299</c:f>
              <c:strCache>
                <c:ptCount val="1"/>
                <c:pt idx="0">
                  <c:v>Tyr</c:v>
                </c:pt>
              </c:strCache>
            </c:strRef>
          </c:tx>
          <c:spPr>
            <a:solidFill>
              <a:srgbClr val="A5C26A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'R5'!$N$300:$N$306</c:f>
              <c:numCache>
                <c:formatCode>0.00</c:formatCode>
                <c:ptCount val="7"/>
                <c:pt idx="0">
                  <c:v>0.43408211761017279</c:v>
                </c:pt>
                <c:pt idx="1">
                  <c:v>1.1718546289397929</c:v>
                </c:pt>
                <c:pt idx="2">
                  <c:v>0.85811512902187093</c:v>
                </c:pt>
                <c:pt idx="3">
                  <c:v>1.300349255209835</c:v>
                </c:pt>
                <c:pt idx="4">
                  <c:v>0.31556214494714957</c:v>
                </c:pt>
                <c:pt idx="5">
                  <c:v>1.6023109926155215</c:v>
                </c:pt>
                <c:pt idx="6">
                  <c:v>1.2100435384541666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04E9-C64D-9F5D-545846A7AB4E}"/>
            </c:ext>
          </c:extLst>
        </c:ser>
        <c:ser>
          <c:idx val="9"/>
          <c:order val="9"/>
          <c:tx>
            <c:strRef>
              <c:f>'R5'!$O$299</c:f>
              <c:strCache>
                <c:ptCount val="1"/>
                <c:pt idx="0">
                  <c:v>Ala</c:v>
                </c:pt>
              </c:strCache>
            </c:strRef>
          </c:tx>
          <c:spPr>
            <a:solidFill>
              <a:srgbClr val="8D74AB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'R5'!$O$300:$O$306</c:f>
              <c:numCache>
                <c:formatCode>0.00</c:formatCode>
                <c:ptCount val="7"/>
                <c:pt idx="0">
                  <c:v>14.507016099790619</c:v>
                </c:pt>
                <c:pt idx="1">
                  <c:v>10.038752805684778</c:v>
                </c:pt>
                <c:pt idx="2">
                  <c:v>14.767527823281625</c:v>
                </c:pt>
                <c:pt idx="3">
                  <c:v>14.296978514368194</c:v>
                </c:pt>
                <c:pt idx="4">
                  <c:v>16.446409453854077</c:v>
                </c:pt>
                <c:pt idx="5">
                  <c:v>15.446089159879417</c:v>
                </c:pt>
                <c:pt idx="6">
                  <c:v>14.962030500859971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04E9-C64D-9F5D-545846A7AB4E}"/>
            </c:ext>
          </c:extLst>
        </c:ser>
        <c:ser>
          <c:idx val="10"/>
          <c:order val="10"/>
          <c:tx>
            <c:strRef>
              <c:f>'R5'!$P$299</c:f>
              <c:strCache>
                <c:ptCount val="1"/>
                <c:pt idx="0">
                  <c:v>GABA</c:v>
                </c:pt>
              </c:strCache>
            </c:strRef>
          </c:tx>
          <c:spPr>
            <a:solidFill>
              <a:srgbClr val="5DB4CC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'R5'!$P$300:$P$306</c:f>
              <c:numCache>
                <c:formatCode>0.00</c:formatCode>
                <c:ptCount val="7"/>
                <c:pt idx="0">
                  <c:v>0.15041398587046456</c:v>
                </c:pt>
                <c:pt idx="1">
                  <c:v>0.1956211287417387</c:v>
                </c:pt>
                <c:pt idx="2">
                  <c:v>0.22665009114335807</c:v>
                </c:pt>
                <c:pt idx="3">
                  <c:v>0.13851148327920895</c:v>
                </c:pt>
                <c:pt idx="4">
                  <c:v>0.17494011413064706</c:v>
                </c:pt>
                <c:pt idx="5">
                  <c:v>0.55847386142758038</c:v>
                </c:pt>
                <c:pt idx="6">
                  <c:v>0.42984166840403149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04E9-C64D-9F5D-545846A7AB4E}"/>
            </c:ext>
          </c:extLst>
        </c:ser>
        <c:ser>
          <c:idx val="11"/>
          <c:order val="11"/>
          <c:tx>
            <c:strRef>
              <c:f>'R5'!$Q$299</c:f>
              <c:strCache>
                <c:ptCount val="1"/>
                <c:pt idx="0">
                  <c:v>Met</c:v>
                </c:pt>
              </c:strCache>
            </c:strRef>
          </c:tx>
          <c:spPr>
            <a:solidFill>
              <a:srgbClr val="F8A159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'R5'!$Q$300:$Q$306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1.1346190268279226</c:v>
                </c:pt>
                <c:pt idx="3">
                  <c:v>0.47025695979657189</c:v>
                </c:pt>
                <c:pt idx="4">
                  <c:v>0.50202666654661765</c:v>
                </c:pt>
                <c:pt idx="5">
                  <c:v>0.92126755517463255</c:v>
                </c:pt>
                <c:pt idx="6">
                  <c:v>0.36121649251274562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04E9-C64D-9F5D-545846A7AB4E}"/>
            </c:ext>
          </c:extLst>
        </c:ser>
        <c:ser>
          <c:idx val="12"/>
          <c:order val="12"/>
          <c:tx>
            <c:strRef>
              <c:f>'R5'!$R$299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rgbClr val="618EC4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'R5'!$R$300:$R$306</c:f>
              <c:numCache>
                <c:formatCode>0.00</c:formatCode>
                <c:ptCount val="7"/>
                <c:pt idx="0">
                  <c:v>0</c:v>
                </c:pt>
                <c:pt idx="1">
                  <c:v>3.1337250615171555</c:v>
                </c:pt>
                <c:pt idx="2">
                  <c:v>2.5819082326441869</c:v>
                </c:pt>
                <c:pt idx="3">
                  <c:v>3.6044062104693255</c:v>
                </c:pt>
                <c:pt idx="4">
                  <c:v>2.3111554301650923</c:v>
                </c:pt>
                <c:pt idx="5">
                  <c:v>3.3872514607247282</c:v>
                </c:pt>
                <c:pt idx="6">
                  <c:v>3.2911819982677915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04E9-C64D-9F5D-545846A7AB4E}"/>
            </c:ext>
          </c:extLst>
        </c:ser>
        <c:ser>
          <c:idx val="13"/>
          <c:order val="13"/>
          <c:tx>
            <c:strRef>
              <c:f>'R5'!$S$299</c:f>
              <c:strCache>
                <c:ptCount val="1"/>
                <c:pt idx="0">
                  <c:v>Phe</c:v>
                </c:pt>
              </c:strCache>
            </c:strRef>
          </c:tx>
          <c:spPr>
            <a:solidFill>
              <a:srgbClr val="6633CC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'R5'!$S$300:$S$306</c:f>
              <c:numCache>
                <c:formatCode>0.00</c:formatCode>
                <c:ptCount val="7"/>
                <c:pt idx="0">
                  <c:v>0.24719168193397567</c:v>
                </c:pt>
                <c:pt idx="1">
                  <c:v>0.22575046894109763</c:v>
                </c:pt>
                <c:pt idx="2">
                  <c:v>0.45261302757861438</c:v>
                </c:pt>
                <c:pt idx="3">
                  <c:v>0.42550566704410364</c:v>
                </c:pt>
                <c:pt idx="4">
                  <c:v>0.63534649086936101</c:v>
                </c:pt>
                <c:pt idx="5">
                  <c:v>2.1589799245671708</c:v>
                </c:pt>
                <c:pt idx="6">
                  <c:v>2.0840261055822586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04E9-C64D-9F5D-545846A7AB4E}"/>
            </c:ext>
          </c:extLst>
        </c:ser>
        <c:ser>
          <c:idx val="14"/>
          <c:order val="14"/>
          <c:tx>
            <c:strRef>
              <c:f>'R5'!$T$299</c:f>
              <c:strCache>
                <c:ptCount val="1"/>
                <c:pt idx="0">
                  <c:v>Ile</c:v>
                </c:pt>
              </c:strCache>
            </c:strRef>
          </c:tx>
          <c:spPr>
            <a:solidFill>
              <a:srgbClr val="E67300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'R5'!$T$300:$T$306</c:f>
              <c:numCache>
                <c:formatCode>0.00</c:formatCode>
                <c:ptCount val="7"/>
                <c:pt idx="0">
                  <c:v>0.81816157604341111</c:v>
                </c:pt>
                <c:pt idx="1">
                  <c:v>1.7055796721028151</c:v>
                </c:pt>
                <c:pt idx="2">
                  <c:v>1.3397563129044827</c:v>
                </c:pt>
                <c:pt idx="3">
                  <c:v>1.7975968718091779</c:v>
                </c:pt>
                <c:pt idx="4">
                  <c:v>1.2322698053150924</c:v>
                </c:pt>
                <c:pt idx="5">
                  <c:v>0.65609190698979569</c:v>
                </c:pt>
                <c:pt idx="6">
                  <c:v>0.57560429439662508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E-04E9-C64D-9F5D-545846A7AB4E}"/>
            </c:ext>
          </c:extLst>
        </c:ser>
        <c:ser>
          <c:idx val="15"/>
          <c:order val="15"/>
          <c:tx>
            <c:strRef>
              <c:f>'R5'!$U$299</c:f>
              <c:strCache>
                <c:ptCount val="1"/>
                <c:pt idx="0">
                  <c:v>Leu</c:v>
                </c:pt>
              </c:strCache>
            </c:strRef>
          </c:tx>
          <c:spPr>
            <a:solidFill>
              <a:srgbClr val="8B0707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'R5'!$U$300:$U$306</c:f>
              <c:numCache>
                <c:formatCode>0.00</c:formatCode>
                <c:ptCount val="7"/>
                <c:pt idx="0">
                  <c:v>4.6293034290400259</c:v>
                </c:pt>
                <c:pt idx="1">
                  <c:v>2.8013233222266698</c:v>
                </c:pt>
                <c:pt idx="2">
                  <c:v>1.0448648893582797</c:v>
                </c:pt>
                <c:pt idx="3">
                  <c:v>4.2191148619477588</c:v>
                </c:pt>
                <c:pt idx="4">
                  <c:v>2.7932735861366482</c:v>
                </c:pt>
                <c:pt idx="5">
                  <c:v>3.4656309932888312</c:v>
                </c:pt>
                <c:pt idx="6">
                  <c:v>3.710196159439282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F-04E9-C64D-9F5D-545846A7AB4E}"/>
            </c:ext>
          </c:extLst>
        </c:ser>
        <c:ser>
          <c:idx val="16"/>
          <c:order val="16"/>
          <c:tx>
            <c:strRef>
              <c:f>'R5'!$V$299</c:f>
              <c:strCache>
                <c:ptCount val="1"/>
                <c:pt idx="0">
                  <c:v>Lys</c:v>
                </c:pt>
              </c:strCache>
            </c:strRef>
          </c:tx>
          <c:spPr>
            <a:solidFill>
              <a:srgbClr val="651067"/>
            </a:solidFill>
          </c:spPr>
          <c:invertIfNegative val="1"/>
          <c:cat>
            <c:strRef>
              <c:f>'R5'!$A$300:$A$306</c:f>
              <c:strCache>
                <c:ptCount val="7"/>
                <c:pt idx="0">
                  <c:v>AT39_S2RD_2</c:v>
                </c:pt>
                <c:pt idx="1">
                  <c:v>AT39_S2RD_ML_1</c:v>
                </c:pt>
                <c:pt idx="2">
                  <c:v>AT38_S2_B0</c:v>
                </c:pt>
                <c:pt idx="3">
                  <c:v>AT38_S2_B14</c:v>
                </c:pt>
                <c:pt idx="4">
                  <c:v>AT39_S4_A0</c:v>
                </c:pt>
                <c:pt idx="5">
                  <c:v>AT39_S4_A11</c:v>
                </c:pt>
                <c:pt idx="6">
                  <c:v>Ref</c:v>
                </c:pt>
              </c:strCache>
            </c:strRef>
          </c:cat>
          <c:val>
            <c:numRef>
              <c:f>'R5'!$V$300:$V$306</c:f>
              <c:numCache>
                <c:formatCode>0.00</c:formatCode>
                <c:ptCount val="7"/>
                <c:pt idx="0">
                  <c:v>3.3602187536545527</c:v>
                </c:pt>
                <c:pt idx="1">
                  <c:v>2.432018773656162</c:v>
                </c:pt>
                <c:pt idx="2">
                  <c:v>2.167620194453848</c:v>
                </c:pt>
                <c:pt idx="3">
                  <c:v>3.0917378606253818</c:v>
                </c:pt>
                <c:pt idx="4">
                  <c:v>3.2058239781690174</c:v>
                </c:pt>
                <c:pt idx="5">
                  <c:v>3.3820427301501574</c:v>
                </c:pt>
                <c:pt idx="6">
                  <c:v>2.9243484659890426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0-04E9-C64D-9F5D-545846A7A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2213321"/>
        <c:axId val="2014071708"/>
      </c:barChart>
      <c:catAx>
        <c:axId val="2042213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Samples</a:t>
                </a:r>
              </a:p>
              <a:p>
                <a:pPr lvl="0">
                  <a:defRPr b="1" i="0"/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14071708"/>
        <c:crosses val="autoZero"/>
        <c:auto val="1"/>
        <c:lblAlgn val="ctr"/>
        <c:lblOffset val="100"/>
        <c:noMultiLvlLbl val="1"/>
      </c:catAx>
      <c:valAx>
        <c:axId val="2014071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Mol%</a:t>
                </a:r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42213321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'R5'!$V$21</c:f>
              <c:strCache>
                <c:ptCount val="1"/>
                <c:pt idx="0">
                  <c:v>Lys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(Lys)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'R5'!$V$22:$V$25</c:f>
              <c:numCache>
                <c:formatCode>General</c:formatCode>
                <c:ptCount val="4"/>
                <c:pt idx="0">
                  <c:v>0.69609999999999994</c:v>
                </c:pt>
                <c:pt idx="1">
                  <c:v>10.258900000000001</c:v>
                </c:pt>
                <c:pt idx="2">
                  <c:v>24.305900000000001</c:v>
                </c:pt>
                <c:pt idx="3">
                  <c:v>60.163600000000002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0-844C-A1EB-D8F234101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94398"/>
        <c:axId val="1963675786"/>
      </c:scatterChart>
      <c:valAx>
        <c:axId val="71419439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63675786"/>
        <c:crosses val="autoZero"/>
        <c:crossBetween val="midCat"/>
      </c:valAx>
      <c:valAx>
        <c:axId val="1963675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1419439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'R2'!$P$21</c:f>
              <c:strCache>
                <c:ptCount val="1"/>
                <c:pt idx="0">
                  <c:v>GABA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(GABA)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'R2'!$P$22:$P$25</c:f>
              <c:numCache>
                <c:formatCode>General</c:formatCode>
                <c:ptCount val="4"/>
                <c:pt idx="0">
                  <c:v>2.9843999999999999</c:v>
                </c:pt>
                <c:pt idx="1">
                  <c:v>23.0334</c:v>
                </c:pt>
                <c:pt idx="2">
                  <c:v>50.322800000000001</c:v>
                </c:pt>
                <c:pt idx="3">
                  <c:v>116.41030000000001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42-6247-ADFA-A1896D6FF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45789"/>
        <c:axId val="343264546"/>
      </c:scatterChart>
      <c:valAx>
        <c:axId val="53424578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43264546"/>
        <c:crosses val="autoZero"/>
        <c:crossBetween val="midCat"/>
      </c:valAx>
      <c:valAx>
        <c:axId val="343264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424578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'R2'!$Q$21</c:f>
              <c:strCache>
                <c:ptCount val="1"/>
                <c:pt idx="0">
                  <c:v>Met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(Met)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'R2'!$Q$22:$Q$25</c:f>
              <c:numCache>
                <c:formatCode>General</c:formatCode>
                <c:ptCount val="4"/>
                <c:pt idx="0">
                  <c:v>0.86119999999999997</c:v>
                </c:pt>
                <c:pt idx="1">
                  <c:v>15.638</c:v>
                </c:pt>
                <c:pt idx="2">
                  <c:v>33.184699999999999</c:v>
                </c:pt>
                <c:pt idx="3">
                  <c:v>80.589199999999991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63-7E4F-BBB1-1EDD90CBB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5257"/>
        <c:axId val="976040009"/>
      </c:scatterChart>
      <c:valAx>
        <c:axId val="78844525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76040009"/>
        <c:crosses val="autoZero"/>
        <c:crossBetween val="midCat"/>
      </c:valAx>
      <c:valAx>
        <c:axId val="976040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8844525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'R2'!$R$21</c:f>
              <c:strCache>
                <c:ptCount val="1"/>
                <c:pt idx="0">
                  <c:v>Val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(Val)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'R2'!$R$22:$R$25</c:f>
              <c:numCache>
                <c:formatCode>General</c:formatCode>
                <c:ptCount val="4"/>
                <c:pt idx="0">
                  <c:v>1.5924</c:v>
                </c:pt>
                <c:pt idx="1">
                  <c:v>18.959099999999999</c:v>
                </c:pt>
                <c:pt idx="2">
                  <c:v>39.642299999999999</c:v>
                </c:pt>
                <c:pt idx="3">
                  <c:v>93.413399999999996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8E-C04E-8673-F59AFE2A0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34396"/>
        <c:axId val="1748187384"/>
      </c:scatterChart>
      <c:valAx>
        <c:axId val="198953439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48187384"/>
        <c:crosses val="autoZero"/>
        <c:crossBetween val="midCat"/>
      </c:valAx>
      <c:valAx>
        <c:axId val="1748187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8953439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'R2'!$S$21</c:f>
              <c:strCache>
                <c:ptCount val="1"/>
                <c:pt idx="0">
                  <c:v>Phe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(Phe)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'R2'!$S$22:$S$25</c:f>
              <c:numCache>
                <c:formatCode>General</c:formatCode>
                <c:ptCount val="4"/>
                <c:pt idx="0">
                  <c:v>1.3375999999999999</c:v>
                </c:pt>
                <c:pt idx="1">
                  <c:v>16.851699999999997</c:v>
                </c:pt>
                <c:pt idx="2">
                  <c:v>34.543099999999995</c:v>
                </c:pt>
                <c:pt idx="3">
                  <c:v>78.953100000000006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F-C040-9636-72F6D94EE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41415"/>
        <c:axId val="1570764538"/>
      </c:scatterChart>
      <c:valAx>
        <c:axId val="211284141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70764538"/>
        <c:crosses val="autoZero"/>
        <c:crossBetween val="midCat"/>
      </c:valAx>
      <c:valAx>
        <c:axId val="1570764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284141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'R2'!$T$21</c:f>
              <c:strCache>
                <c:ptCount val="1"/>
                <c:pt idx="0">
                  <c:v>Ile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(Ile)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'R2'!$T$22:$T$25</c:f>
              <c:numCache>
                <c:formatCode>General</c:formatCode>
                <c:ptCount val="4"/>
                <c:pt idx="0">
                  <c:v>2.5811999999999991</c:v>
                </c:pt>
                <c:pt idx="1">
                  <c:v>19.5016</c:v>
                </c:pt>
                <c:pt idx="2">
                  <c:v>39.988500000000002</c:v>
                </c:pt>
                <c:pt idx="3">
                  <c:v>100.37949999999999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B2-B548-8224-456262A52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591908"/>
        <c:axId val="1692002064"/>
      </c:scatterChart>
      <c:valAx>
        <c:axId val="82359190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92002064"/>
        <c:crosses val="autoZero"/>
        <c:crossBetween val="midCat"/>
      </c:valAx>
      <c:valAx>
        <c:axId val="1692002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235919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'R2'!$U$21</c:f>
              <c:strCache>
                <c:ptCount val="1"/>
                <c:pt idx="0">
                  <c:v>Leu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(Leu)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'R2'!$U$22:$U$25</c:f>
              <c:numCache>
                <c:formatCode>General</c:formatCode>
                <c:ptCount val="4"/>
                <c:pt idx="0">
                  <c:v>1.0900000000000007</c:v>
                </c:pt>
                <c:pt idx="1">
                  <c:v>15.917999999999999</c:v>
                </c:pt>
                <c:pt idx="2">
                  <c:v>35.631599999999999</c:v>
                </c:pt>
                <c:pt idx="3">
                  <c:v>88.076700000000002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C6-B640-A953-7F9677A3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44228"/>
        <c:axId val="1373906940"/>
      </c:scatterChart>
      <c:valAx>
        <c:axId val="192804422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73906940"/>
        <c:crosses val="autoZero"/>
        <c:crossBetween val="midCat"/>
      </c:valAx>
      <c:valAx>
        <c:axId val="1373906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2804422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'R2'!$E$297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rgbClr val="436EA1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'R2'!$E$298:$E$304</c:f>
              <c:numCache>
                <c:formatCode>0.00</c:formatCode>
                <c:ptCount val="7"/>
                <c:pt idx="0">
                  <c:v>8.807942160883405</c:v>
                </c:pt>
                <c:pt idx="1">
                  <c:v>7.327614492256032</c:v>
                </c:pt>
                <c:pt idx="2">
                  <c:v>6.7792924491573263</c:v>
                </c:pt>
                <c:pt idx="3">
                  <c:v>9.275785790375549</c:v>
                </c:pt>
                <c:pt idx="4">
                  <c:v>5.9020025114353913</c:v>
                </c:pt>
                <c:pt idx="6">
                  <c:v>8.4533657371723958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35A-8148-AF75-A5E3D1A2D17C}"/>
            </c:ext>
          </c:extLst>
        </c:ser>
        <c:ser>
          <c:idx val="1"/>
          <c:order val="1"/>
          <c:tx>
            <c:strRef>
              <c:f>'R2'!$F$297</c:f>
              <c:strCache>
                <c:ptCount val="1"/>
                <c:pt idx="0">
                  <c:v>Glu</c:v>
                </c:pt>
              </c:strCache>
            </c:strRef>
          </c:tx>
          <c:spPr>
            <a:solidFill>
              <a:srgbClr val="A34441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'R2'!$F$298:$F$304</c:f>
              <c:numCache>
                <c:formatCode>0.00</c:formatCode>
                <c:ptCount val="7"/>
                <c:pt idx="0">
                  <c:v>8.4175802718490562</c:v>
                </c:pt>
                <c:pt idx="1">
                  <c:v>6.9404064421631526</c:v>
                </c:pt>
                <c:pt idx="2">
                  <c:v>17.152755707928456</c:v>
                </c:pt>
                <c:pt idx="3">
                  <c:v>11.592316424938462</c:v>
                </c:pt>
                <c:pt idx="4">
                  <c:v>16.723085873326966</c:v>
                </c:pt>
                <c:pt idx="6">
                  <c:v>10.528570127123462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35A-8148-AF75-A5E3D1A2D17C}"/>
            </c:ext>
          </c:extLst>
        </c:ser>
        <c:ser>
          <c:idx val="2"/>
          <c:order val="2"/>
          <c:tx>
            <c:strRef>
              <c:f>'R2'!$G$297</c:f>
              <c:strCache>
                <c:ptCount val="1"/>
                <c:pt idx="0">
                  <c:v>His</c:v>
                </c:pt>
              </c:strCache>
            </c:strRef>
          </c:tx>
          <c:spPr>
            <a:solidFill>
              <a:srgbClr val="849F4C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'R2'!$G$298:$G$304</c:f>
              <c:numCache>
                <c:formatCode>0.00</c:formatCode>
                <c:ptCount val="7"/>
                <c:pt idx="0">
                  <c:v>13.71926043018826</c:v>
                </c:pt>
                <c:pt idx="1">
                  <c:v>8.5185372809910138</c:v>
                </c:pt>
                <c:pt idx="2">
                  <c:v>24.20209948589164</c:v>
                </c:pt>
                <c:pt idx="3">
                  <c:v>6.9612694714934529</c:v>
                </c:pt>
                <c:pt idx="4">
                  <c:v>20.933982977437012</c:v>
                </c:pt>
                <c:pt idx="6">
                  <c:v>13.291078503546652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35A-8148-AF75-A5E3D1A2D17C}"/>
            </c:ext>
          </c:extLst>
        </c:ser>
        <c:ser>
          <c:idx val="3"/>
          <c:order val="3"/>
          <c:tx>
            <c:strRef>
              <c:f>'R2'!$H$297</c:f>
              <c:strCache>
                <c:ptCount val="1"/>
                <c:pt idx="0">
                  <c:v>Ser</c:v>
                </c:pt>
              </c:strCache>
            </c:strRef>
          </c:tx>
          <c:spPr>
            <a:solidFill>
              <a:srgbClr val="6D558A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'R2'!$H$298:$H$304</c:f>
              <c:numCache>
                <c:formatCode>0.00</c:formatCode>
                <c:ptCount val="7"/>
                <c:pt idx="0">
                  <c:v>1.3000177613396664</c:v>
                </c:pt>
                <c:pt idx="1">
                  <c:v>8.8316020646145729E-2</c:v>
                </c:pt>
                <c:pt idx="2">
                  <c:v>2.3941877997328822</c:v>
                </c:pt>
                <c:pt idx="3">
                  <c:v>1.7701776253104942</c:v>
                </c:pt>
                <c:pt idx="4">
                  <c:v>1.5124585925257046</c:v>
                </c:pt>
                <c:pt idx="6">
                  <c:v>0.86420937331831127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035A-8148-AF75-A5E3D1A2D17C}"/>
            </c:ext>
          </c:extLst>
        </c:ser>
        <c:ser>
          <c:idx val="4"/>
          <c:order val="4"/>
          <c:tx>
            <c:strRef>
              <c:f>'R2'!$I$297</c:f>
              <c:strCache>
                <c:ptCount val="1"/>
                <c:pt idx="0">
                  <c:v>Arg</c:v>
                </c:pt>
              </c:strCache>
            </c:strRef>
          </c:tx>
          <c:spPr>
            <a:solidFill>
              <a:srgbClr val="4092A8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'R2'!$I$298:$I$304</c:f>
              <c:numCache>
                <c:formatCode>0.00</c:formatCode>
                <c:ptCount val="7"/>
                <c:pt idx="0">
                  <c:v>4.210327384153608</c:v>
                </c:pt>
                <c:pt idx="1">
                  <c:v>5.4973272081558351</c:v>
                </c:pt>
                <c:pt idx="2">
                  <c:v>1.9194927034399223</c:v>
                </c:pt>
                <c:pt idx="3">
                  <c:v>3.3545469303195805</c:v>
                </c:pt>
                <c:pt idx="4">
                  <c:v>2.1670589486665617</c:v>
                </c:pt>
                <c:pt idx="6">
                  <c:v>4.2597213396612172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035A-8148-AF75-A5E3D1A2D17C}"/>
            </c:ext>
          </c:extLst>
        </c:ser>
        <c:ser>
          <c:idx val="5"/>
          <c:order val="5"/>
          <c:tx>
            <c:strRef>
              <c:f>'R2'!$J$297</c:f>
              <c:strCache>
                <c:ptCount val="1"/>
                <c:pt idx="0">
                  <c:v>Thr</c:v>
                </c:pt>
              </c:strCache>
            </c:strRef>
          </c:tx>
          <c:spPr>
            <a:solidFill>
              <a:srgbClr val="D2803C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'R2'!$J$298:$J$304</c:f>
              <c:numCache>
                <c:formatCode>0.00</c:formatCode>
                <c:ptCount val="7"/>
                <c:pt idx="0">
                  <c:v>6.7141119109651024</c:v>
                </c:pt>
                <c:pt idx="1">
                  <c:v>4.2816916029114118</c:v>
                </c:pt>
                <c:pt idx="2">
                  <c:v>3.7077417780397095</c:v>
                </c:pt>
                <c:pt idx="3">
                  <c:v>5.1324021030888467</c:v>
                </c:pt>
                <c:pt idx="4">
                  <c:v>2.5164536920157605</c:v>
                </c:pt>
                <c:pt idx="6">
                  <c:v>5.9283242539079399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035A-8148-AF75-A5E3D1A2D17C}"/>
            </c:ext>
          </c:extLst>
        </c:ser>
        <c:ser>
          <c:idx val="6"/>
          <c:order val="6"/>
          <c:tx>
            <c:strRef>
              <c:f>'R2'!$K$297</c:f>
              <c:strCache>
                <c:ptCount val="1"/>
                <c:pt idx="0">
                  <c:v>Gly</c:v>
                </c:pt>
              </c:strCache>
            </c:strRef>
          </c:tx>
          <c:spPr>
            <a:solidFill>
              <a:srgbClr val="618EC4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'R2'!$K$298:$K$304</c:f>
              <c:numCache>
                <c:formatCode>0.00</c:formatCode>
                <c:ptCount val="7"/>
                <c:pt idx="0">
                  <c:v>29.294079634977759</c:v>
                </c:pt>
                <c:pt idx="1">
                  <c:v>38.523467955920673</c:v>
                </c:pt>
                <c:pt idx="2">
                  <c:v>21.124481961390039</c:v>
                </c:pt>
                <c:pt idx="3">
                  <c:v>28.348246339149501</c:v>
                </c:pt>
                <c:pt idx="4">
                  <c:v>30.602135135725479</c:v>
                </c:pt>
                <c:pt idx="6">
                  <c:v>25.276031520749275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035A-8148-AF75-A5E3D1A2D17C}"/>
            </c:ext>
          </c:extLst>
        </c:ser>
        <c:ser>
          <c:idx val="7"/>
          <c:order val="7"/>
          <c:tx>
            <c:strRef>
              <c:f>'R2'!$M$297</c:f>
              <c:strCache>
                <c:ptCount val="1"/>
                <c:pt idx="0">
                  <c:v>BAla</c:v>
                </c:pt>
              </c:strCache>
            </c:strRef>
          </c:tx>
          <c:spPr>
            <a:solidFill>
              <a:srgbClr val="C6625F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'R2'!$M$298:$M$304</c:f>
              <c:numCache>
                <c:formatCode>0.00</c:formatCode>
                <c:ptCount val="7"/>
                <c:pt idx="0">
                  <c:v>2.9208610963245603</c:v>
                </c:pt>
                <c:pt idx="1">
                  <c:v>3.9098268435118109</c:v>
                </c:pt>
                <c:pt idx="2">
                  <c:v>0.61156638698432508</c:v>
                </c:pt>
                <c:pt idx="3">
                  <c:v>3.2802801272954119</c:v>
                </c:pt>
                <c:pt idx="4">
                  <c:v>2.8135698720043987</c:v>
                </c:pt>
                <c:pt idx="6">
                  <c:v>1.5500325992945774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035A-8148-AF75-A5E3D1A2D17C}"/>
            </c:ext>
          </c:extLst>
        </c:ser>
        <c:ser>
          <c:idx val="8"/>
          <c:order val="8"/>
          <c:tx>
            <c:strRef>
              <c:f>'R2'!$N$297</c:f>
              <c:strCache>
                <c:ptCount val="1"/>
                <c:pt idx="0">
                  <c:v>Tyr</c:v>
                </c:pt>
              </c:strCache>
            </c:strRef>
          </c:tx>
          <c:spPr>
            <a:solidFill>
              <a:srgbClr val="A5C26A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'R2'!$N$298:$N$304</c:f>
              <c:numCache>
                <c:formatCode>0.00</c:formatCode>
                <c:ptCount val="7"/>
                <c:pt idx="0">
                  <c:v>1.4874045349868512</c:v>
                </c:pt>
                <c:pt idx="1">
                  <c:v>1.2834617650725686</c:v>
                </c:pt>
                <c:pt idx="2">
                  <c:v>1.7723154883516083</c:v>
                </c:pt>
                <c:pt idx="3">
                  <c:v>0.41600112965356822</c:v>
                </c:pt>
                <c:pt idx="4">
                  <c:v>0.84051455373444128</c:v>
                </c:pt>
                <c:pt idx="6">
                  <c:v>1.4182951835595461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035A-8148-AF75-A5E3D1A2D17C}"/>
            </c:ext>
          </c:extLst>
        </c:ser>
        <c:ser>
          <c:idx val="9"/>
          <c:order val="9"/>
          <c:tx>
            <c:strRef>
              <c:f>'R2'!$O$297</c:f>
              <c:strCache>
                <c:ptCount val="1"/>
                <c:pt idx="0">
                  <c:v>Ala</c:v>
                </c:pt>
              </c:strCache>
            </c:strRef>
          </c:tx>
          <c:spPr>
            <a:solidFill>
              <a:srgbClr val="8D74AB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'R2'!$O$298:$O$304</c:f>
              <c:numCache>
                <c:formatCode>0.00</c:formatCode>
                <c:ptCount val="7"/>
                <c:pt idx="0">
                  <c:v>5.5149663816819432</c:v>
                </c:pt>
                <c:pt idx="1">
                  <c:v>6.2053532932083488</c:v>
                </c:pt>
                <c:pt idx="2">
                  <c:v>3.5748468794487245</c:v>
                </c:pt>
                <c:pt idx="3">
                  <c:v>4.8287510809308545</c:v>
                </c:pt>
                <c:pt idx="4">
                  <c:v>3.5968544297940608</c:v>
                </c:pt>
                <c:pt idx="6">
                  <c:v>4.4047672340543267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035A-8148-AF75-A5E3D1A2D17C}"/>
            </c:ext>
          </c:extLst>
        </c:ser>
        <c:ser>
          <c:idx val="10"/>
          <c:order val="10"/>
          <c:tx>
            <c:strRef>
              <c:f>'R2'!$P$297</c:f>
              <c:strCache>
                <c:ptCount val="1"/>
                <c:pt idx="0">
                  <c:v>GABA</c:v>
                </c:pt>
              </c:strCache>
            </c:strRef>
          </c:tx>
          <c:spPr>
            <a:solidFill>
              <a:srgbClr val="5DB4CC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'R2'!$P$298:$P$304</c:f>
              <c:numCache>
                <c:formatCode>0.00</c:formatCode>
                <c:ptCount val="7"/>
                <c:pt idx="0">
                  <c:v>5.7858516954799724</c:v>
                </c:pt>
                <c:pt idx="1">
                  <c:v>6.8089517184689505</c:v>
                </c:pt>
                <c:pt idx="2">
                  <c:v>3.4475124288797634</c:v>
                </c:pt>
                <c:pt idx="3">
                  <c:v>4.9879863888733498</c:v>
                </c:pt>
                <c:pt idx="4">
                  <c:v>3.5420773269303858</c:v>
                </c:pt>
                <c:pt idx="6">
                  <c:v>4.345416062592057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035A-8148-AF75-A5E3D1A2D17C}"/>
            </c:ext>
          </c:extLst>
        </c:ser>
        <c:ser>
          <c:idx val="11"/>
          <c:order val="11"/>
          <c:tx>
            <c:strRef>
              <c:f>'R2'!$Q$297</c:f>
              <c:strCache>
                <c:ptCount val="1"/>
                <c:pt idx="0">
                  <c:v>Met</c:v>
                </c:pt>
              </c:strCache>
            </c:strRef>
          </c:tx>
          <c:spPr>
            <a:solidFill>
              <a:srgbClr val="F8A159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'R2'!$Q$298:$Q$304</c:f>
              <c:numCache>
                <c:formatCode>0.00</c:formatCode>
                <c:ptCount val="7"/>
                <c:pt idx="0">
                  <c:v>0.58781344694198201</c:v>
                </c:pt>
                <c:pt idx="1">
                  <c:v>0</c:v>
                </c:pt>
                <c:pt idx="2">
                  <c:v>0.12658663439887641</c:v>
                </c:pt>
                <c:pt idx="3">
                  <c:v>0</c:v>
                </c:pt>
                <c:pt idx="4">
                  <c:v>0.2234486582052822</c:v>
                </c:pt>
                <c:pt idx="6">
                  <c:v>0.48605510742814217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035A-8148-AF75-A5E3D1A2D17C}"/>
            </c:ext>
          </c:extLst>
        </c:ser>
        <c:ser>
          <c:idx val="12"/>
          <c:order val="12"/>
          <c:tx>
            <c:strRef>
              <c:f>'R2'!$R$297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rgbClr val="618EC4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'R2'!$R$298:$R$304</c:f>
              <c:numCache>
                <c:formatCode>0.00</c:formatCode>
                <c:ptCount val="7"/>
                <c:pt idx="0">
                  <c:v>2.6366358484991115</c:v>
                </c:pt>
                <c:pt idx="1">
                  <c:v>1.9384337943412429</c:v>
                </c:pt>
                <c:pt idx="2">
                  <c:v>3.2810672899325981</c:v>
                </c:pt>
                <c:pt idx="3">
                  <c:v>2.0587144881042891</c:v>
                </c:pt>
                <c:pt idx="4">
                  <c:v>2.449269833598791</c:v>
                </c:pt>
                <c:pt idx="6">
                  <c:v>2.5524720615515877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035A-8148-AF75-A5E3D1A2D17C}"/>
            </c:ext>
          </c:extLst>
        </c:ser>
        <c:ser>
          <c:idx val="13"/>
          <c:order val="13"/>
          <c:tx>
            <c:strRef>
              <c:f>'R2'!$S$297</c:f>
              <c:strCache>
                <c:ptCount val="1"/>
                <c:pt idx="0">
                  <c:v>Phe</c:v>
                </c:pt>
              </c:strCache>
            </c:strRef>
          </c:tx>
          <c:spPr>
            <a:solidFill>
              <a:srgbClr val="6633CC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'R2'!$S$298:$S$304</c:f>
              <c:numCache>
                <c:formatCode>0.00</c:formatCode>
                <c:ptCount val="7"/>
                <c:pt idx="0">
                  <c:v>1.0948673333705274</c:v>
                </c:pt>
                <c:pt idx="1">
                  <c:v>1.1258074177986233</c:v>
                </c:pt>
                <c:pt idx="2">
                  <c:v>1.6766677641569065</c:v>
                </c:pt>
                <c:pt idx="3">
                  <c:v>1.0217462204790457</c:v>
                </c:pt>
                <c:pt idx="4">
                  <c:v>1.1621158168316259</c:v>
                </c:pt>
                <c:pt idx="6">
                  <c:v>1.5289734948705562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035A-8148-AF75-A5E3D1A2D17C}"/>
            </c:ext>
          </c:extLst>
        </c:ser>
        <c:ser>
          <c:idx val="14"/>
          <c:order val="14"/>
          <c:tx>
            <c:strRef>
              <c:f>'R2'!$T$297</c:f>
              <c:strCache>
                <c:ptCount val="1"/>
                <c:pt idx="0">
                  <c:v>Ile</c:v>
                </c:pt>
              </c:strCache>
            </c:strRef>
          </c:tx>
          <c:spPr>
            <a:solidFill>
              <a:srgbClr val="E67300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'R2'!$T$298:$T$304</c:f>
              <c:numCache>
                <c:formatCode>0.00</c:formatCode>
                <c:ptCount val="7"/>
                <c:pt idx="0">
                  <c:v>2.1441763586304794</c:v>
                </c:pt>
                <c:pt idx="1">
                  <c:v>2.0397221638886647</c:v>
                </c:pt>
                <c:pt idx="2">
                  <c:v>1.9354594812986494</c:v>
                </c:pt>
                <c:pt idx="3">
                  <c:v>4.4476380766334227</c:v>
                </c:pt>
                <c:pt idx="4">
                  <c:v>1.3957925377060718</c:v>
                </c:pt>
                <c:pt idx="6">
                  <c:v>4.1581590345573929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E-035A-8148-AF75-A5E3D1A2D17C}"/>
            </c:ext>
          </c:extLst>
        </c:ser>
        <c:ser>
          <c:idx val="15"/>
          <c:order val="15"/>
          <c:tx>
            <c:strRef>
              <c:f>'R2'!$U$297</c:f>
              <c:strCache>
                <c:ptCount val="1"/>
                <c:pt idx="0">
                  <c:v>Leu</c:v>
                </c:pt>
              </c:strCache>
            </c:strRef>
          </c:tx>
          <c:spPr>
            <a:solidFill>
              <a:srgbClr val="8B0707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'R2'!$U$298:$U$304</c:f>
              <c:numCache>
                <c:formatCode>0.00</c:formatCode>
                <c:ptCount val="7"/>
                <c:pt idx="0">
                  <c:v>2.7143748888153061</c:v>
                </c:pt>
                <c:pt idx="1">
                  <c:v>2.3503998372607064</c:v>
                </c:pt>
                <c:pt idx="2">
                  <c:v>3.2570681297208623</c:v>
                </c:pt>
                <c:pt idx="3">
                  <c:v>10.740136473321392</c:v>
                </c:pt>
                <c:pt idx="4">
                  <c:v>1.1988320903156306</c:v>
                </c:pt>
                <c:pt idx="6">
                  <c:v>8.8763214347273287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F-035A-8148-AF75-A5E3D1A2D17C}"/>
            </c:ext>
          </c:extLst>
        </c:ser>
        <c:ser>
          <c:idx val="16"/>
          <c:order val="16"/>
          <c:tx>
            <c:strRef>
              <c:f>'R2'!$V$297</c:f>
              <c:strCache>
                <c:ptCount val="1"/>
                <c:pt idx="0">
                  <c:v>Lys</c:v>
                </c:pt>
              </c:strCache>
            </c:strRef>
          </c:tx>
          <c:spPr>
            <a:solidFill>
              <a:srgbClr val="651067"/>
            </a:solidFill>
          </c:spPr>
          <c:invertIfNegative val="1"/>
          <c:cat>
            <c:strRef>
              <c:f>'R2'!$A$298:$A$304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'R2'!$V$298:$V$304</c:f>
              <c:numCache>
                <c:formatCode>0.00</c:formatCode>
                <c:ptCount val="7"/>
                <c:pt idx="0">
                  <c:v>2.649728860912393</c:v>
                </c:pt>
                <c:pt idx="1">
                  <c:v>3.1606821634048288</c:v>
                </c:pt>
                <c:pt idx="2">
                  <c:v>3.0368576312477047</c:v>
                </c:pt>
                <c:pt idx="3">
                  <c:v>1.7840013300327768</c:v>
                </c:pt>
                <c:pt idx="4">
                  <c:v>2.4203471497464348</c:v>
                </c:pt>
                <c:pt idx="6">
                  <c:v>2.0782069318852363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0-035A-8148-AF75-A5E3D1A2D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2213321"/>
        <c:axId val="2014071708"/>
      </c:barChart>
      <c:catAx>
        <c:axId val="2042213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Depths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14071708"/>
        <c:crosses val="autoZero"/>
        <c:auto val="1"/>
        <c:lblAlgn val="ctr"/>
        <c:lblOffset val="100"/>
        <c:noMultiLvlLbl val="1"/>
      </c:catAx>
      <c:valAx>
        <c:axId val="2014071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Mol%</a:t>
                </a:r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42213321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'R2'!$V$21</c:f>
              <c:strCache>
                <c:ptCount val="1"/>
                <c:pt idx="0">
                  <c:v>Lys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(Lys)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'R2'!$V$22:$V$25</c:f>
              <c:numCache>
                <c:formatCode>General</c:formatCode>
                <c:ptCount val="4"/>
                <c:pt idx="0">
                  <c:v>1.2181</c:v>
                </c:pt>
                <c:pt idx="1">
                  <c:v>15.6654</c:v>
                </c:pt>
                <c:pt idx="2">
                  <c:v>35.668199999999999</c:v>
                </c:pt>
                <c:pt idx="3">
                  <c:v>87.474300000000014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D4-7F4D-B718-EF6BBDA18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94398"/>
        <c:axId val="1963675786"/>
      </c:scatterChart>
      <c:valAx>
        <c:axId val="71419439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63675786"/>
        <c:crosses val="autoZero"/>
        <c:crossBetween val="midCat"/>
      </c:valAx>
      <c:valAx>
        <c:axId val="1963675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1419439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'R2'!$F$21</c:f>
              <c:strCache>
                <c:ptCount val="1"/>
                <c:pt idx="0">
                  <c:v>Glu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(Glu)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'R2'!$F$22:$F$25</c:f>
              <c:numCache>
                <c:formatCode>General</c:formatCode>
                <c:ptCount val="4"/>
                <c:pt idx="0">
                  <c:v>1.3006000000000002</c:v>
                </c:pt>
                <c:pt idx="1">
                  <c:v>12.0403</c:v>
                </c:pt>
                <c:pt idx="2">
                  <c:v>25.614699999999999</c:v>
                </c:pt>
                <c:pt idx="3">
                  <c:v>63.678800000000003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D4-C541-BF75-2CC483632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27273"/>
        <c:axId val="255228607"/>
      </c:scatterChart>
      <c:valAx>
        <c:axId val="123272727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55228607"/>
        <c:crosses val="autoZero"/>
        <c:crossBetween val="midCat"/>
      </c:valAx>
      <c:valAx>
        <c:axId val="255228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3272727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'R2_RR'!$E$21</c:f>
              <c:strCache>
                <c:ptCount val="1"/>
                <c:pt idx="0">
                  <c:v>Asp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(Asp)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'R2_RR'!$E$22:$E$25</c:f>
              <c:numCache>
                <c:formatCode>General</c:formatCode>
                <c:ptCount val="4"/>
                <c:pt idx="0">
                  <c:v>9.5499999999999974E-2</c:v>
                </c:pt>
                <c:pt idx="1">
                  <c:v>5.3464999999999998</c:v>
                </c:pt>
                <c:pt idx="2">
                  <c:v>10.541399999999999</c:v>
                </c:pt>
                <c:pt idx="3">
                  <c:v>25.881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E8-1442-B840-069A8819F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71012"/>
        <c:axId val="1541452659"/>
      </c:scatterChart>
      <c:valAx>
        <c:axId val="193057101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41452659"/>
        <c:crosses val="autoZero"/>
        <c:crossBetween val="midCat"/>
      </c:valAx>
      <c:valAx>
        <c:axId val="1541452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3057101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'R2_RR'!$F$21</c:f>
              <c:strCache>
                <c:ptCount val="1"/>
                <c:pt idx="0">
                  <c:v>Glu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(Glu)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'R2_RR'!$F$22:$F$25</c:f>
              <c:numCache>
                <c:formatCode>General</c:formatCode>
                <c:ptCount val="4"/>
                <c:pt idx="0">
                  <c:v>0.62180000000000002</c:v>
                </c:pt>
                <c:pt idx="1">
                  <c:v>7.5863999999999994</c:v>
                </c:pt>
                <c:pt idx="2">
                  <c:v>14.252000000000001</c:v>
                </c:pt>
                <c:pt idx="3">
                  <c:v>36.994300000000003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5-1E4A-9BFF-B19F460BB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27273"/>
        <c:axId val="255228607"/>
      </c:scatterChart>
      <c:valAx>
        <c:axId val="123272727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55228607"/>
        <c:crosses val="autoZero"/>
        <c:crossBetween val="midCat"/>
      </c:valAx>
      <c:valAx>
        <c:axId val="255228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3272727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'R2_RR'!$G$21</c:f>
              <c:strCache>
                <c:ptCount val="1"/>
                <c:pt idx="0">
                  <c:v>His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(His)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'R2_RR'!$G$22:$G$25</c:f>
              <c:numCache>
                <c:formatCode>General</c:formatCode>
                <c:ptCount val="4"/>
                <c:pt idx="0">
                  <c:v>0.52479999999999993</c:v>
                </c:pt>
                <c:pt idx="1">
                  <c:v>5.8365</c:v>
                </c:pt>
                <c:pt idx="2">
                  <c:v>11.424000000000001</c:v>
                </c:pt>
                <c:pt idx="3">
                  <c:v>30.736800000000002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CB-9B4E-91DB-35F11DC8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71908"/>
        <c:axId val="904829001"/>
      </c:scatterChart>
      <c:valAx>
        <c:axId val="73857190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04829001"/>
        <c:crosses val="autoZero"/>
        <c:crossBetween val="midCat"/>
      </c:valAx>
      <c:valAx>
        <c:axId val="904829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85719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'R2_RR'!$H$21</c:f>
              <c:strCache>
                <c:ptCount val="1"/>
                <c:pt idx="0">
                  <c:v>Ser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(Ser)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'R2_RR'!$H$22:$H$25</c:f>
              <c:numCache>
                <c:formatCode>General</c:formatCode>
                <c:ptCount val="4"/>
                <c:pt idx="0">
                  <c:v>1.3682000000000001</c:v>
                </c:pt>
                <c:pt idx="1">
                  <c:v>10.180099999999999</c:v>
                </c:pt>
                <c:pt idx="2">
                  <c:v>17.901100000000003</c:v>
                </c:pt>
                <c:pt idx="3">
                  <c:v>49.378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4B-964C-83A9-76B678FE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056747"/>
        <c:axId val="882833755"/>
      </c:scatterChart>
      <c:valAx>
        <c:axId val="128305674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82833755"/>
        <c:crosses val="autoZero"/>
        <c:crossBetween val="midCat"/>
      </c:valAx>
      <c:valAx>
        <c:axId val="882833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8305674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'R2_RR'!$I$21</c:f>
              <c:strCache>
                <c:ptCount val="1"/>
                <c:pt idx="0">
                  <c:v>Arg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(Arg)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'R2_RR'!$I$22:$I$25</c:f>
              <c:numCache>
                <c:formatCode>General</c:formatCode>
                <c:ptCount val="4"/>
                <c:pt idx="0">
                  <c:v>1.0181</c:v>
                </c:pt>
                <c:pt idx="1">
                  <c:v>9.0724999999999998</c:v>
                </c:pt>
                <c:pt idx="2">
                  <c:v>17.744</c:v>
                </c:pt>
                <c:pt idx="3">
                  <c:v>51.120899999999999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EC-4E47-8B69-831F0F55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40699"/>
        <c:axId val="1639889205"/>
      </c:scatterChart>
      <c:valAx>
        <c:axId val="90764069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39889205"/>
        <c:crosses val="autoZero"/>
        <c:crossBetween val="midCat"/>
      </c:valAx>
      <c:valAx>
        <c:axId val="1639889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0764069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'R2_RR'!$J$21</c:f>
              <c:strCache>
                <c:ptCount val="1"/>
                <c:pt idx="0">
                  <c:v>Thr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(Thr)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'R2_RR'!$J$22:$J$25</c:f>
              <c:numCache>
                <c:formatCode>General</c:formatCode>
                <c:ptCount val="4"/>
                <c:pt idx="0">
                  <c:v>0.82430000000000003</c:v>
                </c:pt>
                <c:pt idx="1">
                  <c:v>6.0438999999999998</c:v>
                </c:pt>
                <c:pt idx="2">
                  <c:v>11.5999</c:v>
                </c:pt>
                <c:pt idx="3">
                  <c:v>31.959000000000003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F5-7D40-B085-0DFB2ACCA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02240"/>
        <c:axId val="187026175"/>
      </c:scatterChart>
      <c:valAx>
        <c:axId val="66090224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7026175"/>
        <c:crosses val="autoZero"/>
        <c:crossBetween val="midCat"/>
      </c:valAx>
      <c:valAx>
        <c:axId val="187026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6090224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'R2_RR'!$K$21</c:f>
              <c:strCache>
                <c:ptCount val="1"/>
                <c:pt idx="0">
                  <c:v>Gly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(Gly)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'R2_RR'!$K$22:$K$25</c:f>
              <c:numCache>
                <c:formatCode>General</c:formatCode>
                <c:ptCount val="4"/>
                <c:pt idx="0">
                  <c:v>1.5229000000000001</c:v>
                </c:pt>
                <c:pt idx="1">
                  <c:v>13.5236</c:v>
                </c:pt>
                <c:pt idx="2">
                  <c:v>24.159600000000001</c:v>
                </c:pt>
                <c:pt idx="3">
                  <c:v>65.43310000000001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D-5C48-9274-5FB6D4F5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459"/>
        <c:axId val="543504716"/>
      </c:scatterChart>
      <c:valAx>
        <c:axId val="1723445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43504716"/>
        <c:crosses val="autoZero"/>
        <c:crossBetween val="midCat"/>
      </c:valAx>
      <c:valAx>
        <c:axId val="543504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23445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'R2_RR'!$L$21</c:f>
              <c:strCache>
                <c:ptCount val="1"/>
                <c:pt idx="0">
                  <c:v>Tau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(Tau)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'R2_RR'!$L$22:$L$25</c:f>
              <c:numCache>
                <c:formatCode>General</c:formatCode>
                <c:ptCount val="4"/>
                <c:pt idx="0">
                  <c:v>1.5051999999999999</c:v>
                </c:pt>
                <c:pt idx="1">
                  <c:v>13.680300000000001</c:v>
                </c:pt>
                <c:pt idx="2">
                  <c:v>27.426199999999998</c:v>
                </c:pt>
                <c:pt idx="3">
                  <c:v>74.253900000000002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CB-F549-8486-A88F954D6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791703"/>
        <c:axId val="914775776"/>
      </c:scatterChart>
      <c:valAx>
        <c:axId val="173179170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14775776"/>
        <c:crosses val="autoZero"/>
        <c:crossBetween val="midCat"/>
      </c:valAx>
      <c:valAx>
        <c:axId val="914775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3179170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'R2_RR'!$M$21</c:f>
              <c:strCache>
                <c:ptCount val="1"/>
                <c:pt idx="0">
                  <c:v>BAla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(BAla)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'R2_RR'!$M$22:$M$25</c:f>
              <c:numCache>
                <c:formatCode>General</c:formatCode>
                <c:ptCount val="4"/>
                <c:pt idx="0">
                  <c:v>1.2044000000000001</c:v>
                </c:pt>
                <c:pt idx="1">
                  <c:v>11.5778</c:v>
                </c:pt>
                <c:pt idx="2">
                  <c:v>20.866699999999998</c:v>
                </c:pt>
                <c:pt idx="3">
                  <c:v>58.441899999999997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7-374B-B2D0-7C1157F96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906014"/>
        <c:axId val="971085502"/>
      </c:scatterChart>
      <c:valAx>
        <c:axId val="89590601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71085502"/>
        <c:crosses val="autoZero"/>
        <c:crossBetween val="midCat"/>
      </c:valAx>
      <c:valAx>
        <c:axId val="971085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9590601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'R2_RR'!$N$21</c:f>
              <c:strCache>
                <c:ptCount val="1"/>
                <c:pt idx="0">
                  <c:v>Tyr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(Tyr)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'R2_RR'!$N$22:$N$25</c:f>
              <c:numCache>
                <c:formatCode>General</c:formatCode>
                <c:ptCount val="4"/>
                <c:pt idx="0">
                  <c:v>0.91539999999999999</c:v>
                </c:pt>
                <c:pt idx="1">
                  <c:v>8.799199999999999</c:v>
                </c:pt>
                <c:pt idx="2">
                  <c:v>16.572500000000002</c:v>
                </c:pt>
                <c:pt idx="3">
                  <c:v>45.291899999999998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3-5848-9B7D-C878E125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935536"/>
        <c:axId val="2083255193"/>
      </c:scatterChart>
      <c:valAx>
        <c:axId val="150993553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3255193"/>
        <c:crosses val="autoZero"/>
        <c:crossBetween val="midCat"/>
      </c:valAx>
      <c:valAx>
        <c:axId val="2083255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0993553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'R2'!$G$21</c:f>
              <c:strCache>
                <c:ptCount val="1"/>
                <c:pt idx="0">
                  <c:v>His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(His)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'R2'!$G$22:$G$25</c:f>
              <c:numCache>
                <c:formatCode>General</c:formatCode>
                <c:ptCount val="4"/>
                <c:pt idx="0">
                  <c:v>5.8378999999999994</c:v>
                </c:pt>
                <c:pt idx="1">
                  <c:v>14.440900000000001</c:v>
                </c:pt>
                <c:pt idx="2">
                  <c:v>32.515599999999999</c:v>
                </c:pt>
                <c:pt idx="3">
                  <c:v>74.99669999999999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33-AA49-97B1-798DE8348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71908"/>
        <c:axId val="904829001"/>
      </c:scatterChart>
      <c:valAx>
        <c:axId val="73857190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04829001"/>
        <c:crosses val="autoZero"/>
        <c:crossBetween val="midCat"/>
      </c:valAx>
      <c:valAx>
        <c:axId val="904829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85719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'R2_RR'!$O$21</c:f>
              <c:strCache>
                <c:ptCount val="1"/>
                <c:pt idx="0">
                  <c:v>Ala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(Ala)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'R2_RR'!$O$22:$O$25</c:f>
              <c:numCache>
                <c:formatCode>General</c:formatCode>
                <c:ptCount val="4"/>
                <c:pt idx="0">
                  <c:v>0.76639999999999997</c:v>
                </c:pt>
                <c:pt idx="1">
                  <c:v>9.2248999999999999</c:v>
                </c:pt>
                <c:pt idx="2">
                  <c:v>17.157300000000003</c:v>
                </c:pt>
                <c:pt idx="3">
                  <c:v>47.063600000000001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C3-524E-A94F-DEDA48349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490225"/>
        <c:axId val="1324680044"/>
      </c:scatterChart>
      <c:valAx>
        <c:axId val="167149022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24680044"/>
        <c:crosses val="autoZero"/>
        <c:crossBetween val="midCat"/>
      </c:valAx>
      <c:valAx>
        <c:axId val="1324680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7149022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'R2_RR'!$P$21</c:f>
              <c:strCache>
                <c:ptCount val="1"/>
                <c:pt idx="0">
                  <c:v>GABA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(GABA)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'R2_RR'!$P$22:$P$25</c:f>
              <c:numCache>
                <c:formatCode>General</c:formatCode>
                <c:ptCount val="4"/>
                <c:pt idx="0">
                  <c:v>1.6035999999999999</c:v>
                </c:pt>
                <c:pt idx="1">
                  <c:v>16.019500000000001</c:v>
                </c:pt>
                <c:pt idx="2">
                  <c:v>31.042099999999998</c:v>
                </c:pt>
                <c:pt idx="3">
                  <c:v>84.394800000000004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15-3347-BDD4-8442B0951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45789"/>
        <c:axId val="343264546"/>
      </c:scatterChart>
      <c:valAx>
        <c:axId val="53424578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43264546"/>
        <c:crosses val="autoZero"/>
        <c:crossBetween val="midCat"/>
      </c:valAx>
      <c:valAx>
        <c:axId val="343264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424578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'R2_RR'!$Q$21</c:f>
              <c:strCache>
                <c:ptCount val="1"/>
                <c:pt idx="0">
                  <c:v>Met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(Met)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'R2_RR'!$Q$22:$Q$25</c:f>
              <c:numCache>
                <c:formatCode>General</c:formatCode>
                <c:ptCount val="4"/>
                <c:pt idx="0">
                  <c:v>0.67090000000000005</c:v>
                </c:pt>
                <c:pt idx="1">
                  <c:v>8.7785999999999991</c:v>
                </c:pt>
                <c:pt idx="2">
                  <c:v>16.912499999999998</c:v>
                </c:pt>
                <c:pt idx="3">
                  <c:v>49.030300000000004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A-A542-8DAE-A0275309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5257"/>
        <c:axId val="976040009"/>
      </c:scatterChart>
      <c:valAx>
        <c:axId val="78844525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76040009"/>
        <c:crosses val="autoZero"/>
        <c:crossBetween val="midCat"/>
      </c:valAx>
      <c:valAx>
        <c:axId val="976040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8844525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'R2_RR'!$R$21</c:f>
              <c:strCache>
                <c:ptCount val="1"/>
                <c:pt idx="0">
                  <c:v>Val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(Val)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'R2_RR'!$R$22:$R$25</c:f>
              <c:numCache>
                <c:formatCode>General</c:formatCode>
                <c:ptCount val="4"/>
                <c:pt idx="0">
                  <c:v>1.0716000000000001</c:v>
                </c:pt>
                <c:pt idx="1">
                  <c:v>11.6638</c:v>
                </c:pt>
                <c:pt idx="2">
                  <c:v>22.122999999999998</c:v>
                </c:pt>
                <c:pt idx="3">
                  <c:v>58.687200000000004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49-B043-89B6-7AC47933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34396"/>
        <c:axId val="1748187384"/>
      </c:scatterChart>
      <c:valAx>
        <c:axId val="198953439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48187384"/>
        <c:crosses val="autoZero"/>
        <c:crossBetween val="midCat"/>
      </c:valAx>
      <c:valAx>
        <c:axId val="1748187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8953439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'R2_RR'!$S$21</c:f>
              <c:strCache>
                <c:ptCount val="1"/>
                <c:pt idx="0">
                  <c:v>Phe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(Phe)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'R2_RR'!$S$22:$S$25</c:f>
              <c:numCache>
                <c:formatCode>General</c:formatCode>
                <c:ptCount val="4"/>
                <c:pt idx="0">
                  <c:v>1.0814000000000001</c:v>
                </c:pt>
                <c:pt idx="1">
                  <c:v>10.2209</c:v>
                </c:pt>
                <c:pt idx="2">
                  <c:v>19.013999999999999</c:v>
                </c:pt>
                <c:pt idx="3">
                  <c:v>49.820299999999996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E4-B148-97D6-A8673CC1A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41415"/>
        <c:axId val="1570764538"/>
      </c:scatterChart>
      <c:valAx>
        <c:axId val="211284141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70764538"/>
        <c:crosses val="autoZero"/>
        <c:crossBetween val="midCat"/>
      </c:valAx>
      <c:valAx>
        <c:axId val="1570764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284141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'R2_RR'!$T$21</c:f>
              <c:strCache>
                <c:ptCount val="1"/>
                <c:pt idx="0">
                  <c:v>Ile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(Ile)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'R2_RR'!$T$22:$T$25</c:f>
              <c:numCache>
                <c:formatCode>General</c:formatCode>
                <c:ptCount val="4"/>
                <c:pt idx="0">
                  <c:v>1.3508</c:v>
                </c:pt>
                <c:pt idx="1">
                  <c:v>12.318899999999999</c:v>
                </c:pt>
                <c:pt idx="2">
                  <c:v>23.709200000000003</c:v>
                </c:pt>
                <c:pt idx="3">
                  <c:v>62.344300000000004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84-BA46-9F07-2DF606E1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591908"/>
        <c:axId val="1692002064"/>
      </c:scatterChart>
      <c:valAx>
        <c:axId val="82359190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92002064"/>
        <c:crosses val="autoZero"/>
        <c:crossBetween val="midCat"/>
      </c:valAx>
      <c:valAx>
        <c:axId val="1692002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235919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'R2_RR'!$U$21</c:f>
              <c:strCache>
                <c:ptCount val="1"/>
                <c:pt idx="0">
                  <c:v>Leu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(Leu)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'R2_RR'!$U$22:$U$25</c:f>
              <c:numCache>
                <c:formatCode>General</c:formatCode>
                <c:ptCount val="4"/>
                <c:pt idx="0">
                  <c:v>1.2611000000000001</c:v>
                </c:pt>
                <c:pt idx="1">
                  <c:v>10.829800000000001</c:v>
                </c:pt>
                <c:pt idx="2">
                  <c:v>21.0336</c:v>
                </c:pt>
                <c:pt idx="3">
                  <c:v>55.097699999999996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9-0B4D-8D89-B0737C2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44228"/>
        <c:axId val="1373906940"/>
      </c:scatterChart>
      <c:valAx>
        <c:axId val="192804422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73906940"/>
        <c:crosses val="autoZero"/>
        <c:crossBetween val="midCat"/>
      </c:valAx>
      <c:valAx>
        <c:axId val="1373906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2804422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'R2_RR'!$E$270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rgbClr val="436EA1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'R2_RR'!$E$271:$E$277</c:f>
              <c:numCache>
                <c:formatCode>0.00</c:formatCode>
                <c:ptCount val="7"/>
                <c:pt idx="0">
                  <c:v>12.648674237271301</c:v>
                </c:pt>
                <c:pt idx="1">
                  <c:v>10.250148920070973</c:v>
                </c:pt>
                <c:pt idx="2">
                  <c:v>8.3944208219745846</c:v>
                </c:pt>
                <c:pt idx="3">
                  <c:v>11.705719519807465</c:v>
                </c:pt>
                <c:pt idx="4">
                  <c:v>9.5237079202145658</c:v>
                </c:pt>
                <c:pt idx="6">
                  <c:v>8.4419440180357999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0F8-1840-A3D0-DEEF39D32443}"/>
            </c:ext>
          </c:extLst>
        </c:ser>
        <c:ser>
          <c:idx val="1"/>
          <c:order val="1"/>
          <c:tx>
            <c:strRef>
              <c:f>'R2_RR'!$F$270</c:f>
              <c:strCache>
                <c:ptCount val="1"/>
                <c:pt idx="0">
                  <c:v>Glu</c:v>
                </c:pt>
              </c:strCache>
            </c:strRef>
          </c:tx>
          <c:spPr>
            <a:solidFill>
              <a:srgbClr val="A34441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'R2_RR'!$F$271:$F$277</c:f>
              <c:numCache>
                <c:formatCode>0.00</c:formatCode>
                <c:ptCount val="7"/>
                <c:pt idx="0">
                  <c:v>8.3596311255943512</c:v>
                </c:pt>
                <c:pt idx="1">
                  <c:v>10.986994997116138</c:v>
                </c:pt>
                <c:pt idx="2">
                  <c:v>18.525250479082953</c:v>
                </c:pt>
                <c:pt idx="3">
                  <c:v>10.751041098517888</c:v>
                </c:pt>
                <c:pt idx="4">
                  <c:v>19.266441087781111</c:v>
                </c:pt>
                <c:pt idx="6">
                  <c:v>10.485713863167593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0F8-1840-A3D0-DEEF39D32443}"/>
            </c:ext>
          </c:extLst>
        </c:ser>
        <c:ser>
          <c:idx val="2"/>
          <c:order val="2"/>
          <c:tx>
            <c:strRef>
              <c:f>'R2_RR'!$G$270</c:f>
              <c:strCache>
                <c:ptCount val="1"/>
                <c:pt idx="0">
                  <c:v>His</c:v>
                </c:pt>
              </c:strCache>
            </c:strRef>
          </c:tx>
          <c:spPr>
            <a:solidFill>
              <a:srgbClr val="849F4C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'R2_RR'!$G$271:$G$277</c:f>
              <c:numCache>
                <c:formatCode>0.00</c:formatCode>
                <c:ptCount val="7"/>
                <c:pt idx="0">
                  <c:v>3.8995707031943078E-2</c:v>
                </c:pt>
                <c:pt idx="1">
                  <c:v>5.2855310955289983E-3</c:v>
                </c:pt>
                <c:pt idx="2">
                  <c:v>1.7718859689735147</c:v>
                </c:pt>
                <c:pt idx="3">
                  <c:v>0</c:v>
                </c:pt>
                <c:pt idx="4">
                  <c:v>1.1550525502602891</c:v>
                </c:pt>
                <c:pt idx="6">
                  <c:v>22.601913582415488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0F8-1840-A3D0-DEEF39D32443}"/>
            </c:ext>
          </c:extLst>
        </c:ser>
        <c:ser>
          <c:idx val="3"/>
          <c:order val="3"/>
          <c:tx>
            <c:strRef>
              <c:f>'R2_RR'!$H$270</c:f>
              <c:strCache>
                <c:ptCount val="1"/>
                <c:pt idx="0">
                  <c:v>Ser</c:v>
                </c:pt>
              </c:strCache>
            </c:strRef>
          </c:tx>
          <c:spPr>
            <a:solidFill>
              <a:srgbClr val="6D558A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'R2_RR'!$H$271:$H$277</c:f>
              <c:numCache>
                <c:formatCode>0.00</c:formatCode>
                <c:ptCount val="7"/>
                <c:pt idx="0">
                  <c:v>8.8014609387156924</c:v>
                </c:pt>
                <c:pt idx="1">
                  <c:v>9.3074013462817664</c:v>
                </c:pt>
                <c:pt idx="2">
                  <c:v>21.50696956364213</c:v>
                </c:pt>
                <c:pt idx="3">
                  <c:v>6.5692790842031226</c:v>
                </c:pt>
                <c:pt idx="4">
                  <c:v>18.442080708157832</c:v>
                </c:pt>
                <c:pt idx="6">
                  <c:v>6.6103830290534962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B0F8-1840-A3D0-DEEF39D32443}"/>
            </c:ext>
          </c:extLst>
        </c:ser>
        <c:ser>
          <c:idx val="4"/>
          <c:order val="4"/>
          <c:tx>
            <c:strRef>
              <c:f>'R2_RR'!$I$270</c:f>
              <c:strCache>
                <c:ptCount val="1"/>
                <c:pt idx="0">
                  <c:v>Arg</c:v>
                </c:pt>
              </c:strCache>
            </c:strRef>
          </c:tx>
          <c:spPr>
            <a:solidFill>
              <a:srgbClr val="4092A8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'R2_RR'!$I$271:$I$277</c:f>
              <c:numCache>
                <c:formatCode>0.00</c:formatCode>
                <c:ptCount val="7"/>
                <c:pt idx="0">
                  <c:v>4.3628847393052892</c:v>
                </c:pt>
                <c:pt idx="1">
                  <c:v>3.635541259736693</c:v>
                </c:pt>
                <c:pt idx="2">
                  <c:v>1.782878738236219</c:v>
                </c:pt>
                <c:pt idx="3">
                  <c:v>3.2621558216325126</c:v>
                </c:pt>
                <c:pt idx="4">
                  <c:v>2.0501818846455389</c:v>
                </c:pt>
                <c:pt idx="6">
                  <c:v>3.762181516453599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B0F8-1840-A3D0-DEEF39D32443}"/>
            </c:ext>
          </c:extLst>
        </c:ser>
        <c:ser>
          <c:idx val="5"/>
          <c:order val="5"/>
          <c:tx>
            <c:strRef>
              <c:f>'R2_RR'!$J$270</c:f>
              <c:strCache>
                <c:ptCount val="1"/>
                <c:pt idx="0">
                  <c:v>Thr</c:v>
                </c:pt>
              </c:strCache>
            </c:strRef>
          </c:tx>
          <c:spPr>
            <a:solidFill>
              <a:srgbClr val="D2803C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'R2_RR'!$J$271:$J$277</c:f>
              <c:numCache>
                <c:formatCode>0.00</c:formatCode>
                <c:ptCount val="7"/>
                <c:pt idx="0">
                  <c:v>6.7828432052155261</c:v>
                </c:pt>
                <c:pt idx="1">
                  <c:v>5.4753985390175579</c:v>
                </c:pt>
                <c:pt idx="2">
                  <c:v>4.0990444096188172</c:v>
                </c:pt>
                <c:pt idx="3">
                  <c:v>3.5565412048422083</c:v>
                </c:pt>
                <c:pt idx="4">
                  <c:v>2.7525385981469959</c:v>
                </c:pt>
                <c:pt idx="6">
                  <c:v>4.6198702068471418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B0F8-1840-A3D0-DEEF39D32443}"/>
            </c:ext>
          </c:extLst>
        </c:ser>
        <c:ser>
          <c:idx val="6"/>
          <c:order val="6"/>
          <c:tx>
            <c:strRef>
              <c:f>'R2_RR'!$K$270</c:f>
              <c:strCache>
                <c:ptCount val="1"/>
                <c:pt idx="0">
                  <c:v>Gly</c:v>
                </c:pt>
              </c:strCache>
            </c:strRef>
          </c:tx>
          <c:spPr>
            <a:solidFill>
              <a:srgbClr val="618EC4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'R2_RR'!$K$271:$K$277</c:f>
              <c:numCache>
                <c:formatCode>0.00</c:formatCode>
                <c:ptCount val="7"/>
                <c:pt idx="0">
                  <c:v>28.033707068414586</c:v>
                </c:pt>
                <c:pt idx="1">
                  <c:v>29.557148691643871</c:v>
                </c:pt>
                <c:pt idx="2">
                  <c:v>18.728005781242512</c:v>
                </c:pt>
                <c:pt idx="3">
                  <c:v>34.736733014016544</c:v>
                </c:pt>
                <c:pt idx="4">
                  <c:v>25.494475534921218</c:v>
                </c:pt>
                <c:pt idx="6">
                  <c:v>22.612171428718618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B0F8-1840-A3D0-DEEF39D32443}"/>
            </c:ext>
          </c:extLst>
        </c:ser>
        <c:ser>
          <c:idx val="7"/>
          <c:order val="7"/>
          <c:tx>
            <c:strRef>
              <c:f>'R2_RR'!$M$270</c:f>
              <c:strCache>
                <c:ptCount val="1"/>
                <c:pt idx="0">
                  <c:v>BAla</c:v>
                </c:pt>
              </c:strCache>
            </c:strRef>
          </c:tx>
          <c:spPr>
            <a:solidFill>
              <a:srgbClr val="C6625F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'R2_RR'!$M$271:$M$277</c:f>
              <c:numCache>
                <c:formatCode>0.00</c:formatCode>
                <c:ptCount val="7"/>
                <c:pt idx="0">
                  <c:v>5.0162251300920211</c:v>
                </c:pt>
                <c:pt idx="1">
                  <c:v>4.1572321005294359</c:v>
                </c:pt>
                <c:pt idx="2">
                  <c:v>0.52916450279374627</c:v>
                </c:pt>
                <c:pt idx="3">
                  <c:v>5.3279611536779656</c:v>
                </c:pt>
                <c:pt idx="4">
                  <c:v>1.7666052400267169</c:v>
                </c:pt>
                <c:pt idx="6">
                  <c:v>2.2346120838422854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B0F8-1840-A3D0-DEEF39D32443}"/>
            </c:ext>
          </c:extLst>
        </c:ser>
        <c:ser>
          <c:idx val="8"/>
          <c:order val="8"/>
          <c:tx>
            <c:strRef>
              <c:f>'R2_RR'!$N$270</c:f>
              <c:strCache>
                <c:ptCount val="1"/>
                <c:pt idx="0">
                  <c:v>Tyr</c:v>
                </c:pt>
              </c:strCache>
            </c:strRef>
          </c:tx>
          <c:spPr>
            <a:solidFill>
              <a:srgbClr val="A5C26A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'R2_RR'!$N$271:$N$277</c:f>
              <c:numCache>
                <c:formatCode>0.00</c:formatCode>
                <c:ptCount val="7"/>
                <c:pt idx="0">
                  <c:v>1.2516157522832976</c:v>
                </c:pt>
                <c:pt idx="1">
                  <c:v>1.9659449068464754</c:v>
                </c:pt>
                <c:pt idx="2">
                  <c:v>1.8131396056209332</c:v>
                </c:pt>
                <c:pt idx="3">
                  <c:v>1.0423651563800631</c:v>
                </c:pt>
                <c:pt idx="4">
                  <c:v>0.88933369565150144</c:v>
                </c:pt>
                <c:pt idx="6">
                  <c:v>1.1188639684868145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B0F8-1840-A3D0-DEEF39D32443}"/>
            </c:ext>
          </c:extLst>
        </c:ser>
        <c:ser>
          <c:idx val="9"/>
          <c:order val="9"/>
          <c:tx>
            <c:strRef>
              <c:f>'R2_RR'!$O$270</c:f>
              <c:strCache>
                <c:ptCount val="1"/>
                <c:pt idx="0">
                  <c:v>Ala</c:v>
                </c:pt>
              </c:strCache>
            </c:strRef>
          </c:tx>
          <c:spPr>
            <a:solidFill>
              <a:srgbClr val="8D74AB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'R2_RR'!$O$271:$O$277</c:f>
              <c:numCache>
                <c:formatCode>0.00</c:formatCode>
                <c:ptCount val="7"/>
                <c:pt idx="0">
                  <c:v>15.351153162502703</c:v>
                </c:pt>
                <c:pt idx="1">
                  <c:v>17.829221025577198</c:v>
                </c:pt>
                <c:pt idx="2">
                  <c:v>9.3941621524527612</c:v>
                </c:pt>
                <c:pt idx="3">
                  <c:v>16.22521424386802</c:v>
                </c:pt>
                <c:pt idx="4">
                  <c:v>9.5196309547292994</c:v>
                </c:pt>
                <c:pt idx="6">
                  <c:v>10.421865060166114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B0F8-1840-A3D0-DEEF39D32443}"/>
            </c:ext>
          </c:extLst>
        </c:ser>
        <c:ser>
          <c:idx val="10"/>
          <c:order val="10"/>
          <c:tx>
            <c:strRef>
              <c:f>'R2_RR'!$P$270</c:f>
              <c:strCache>
                <c:ptCount val="1"/>
                <c:pt idx="0">
                  <c:v>GABA</c:v>
                </c:pt>
              </c:strCache>
            </c:strRef>
          </c:tx>
          <c:spPr>
            <a:solidFill>
              <a:srgbClr val="5DB4CC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'R2_RR'!$P$271:$P$277</c:f>
              <c:numCache>
                <c:formatCode>0.00</c:formatCode>
                <c:ptCount val="7"/>
                <c:pt idx="0">
                  <c:v>2.3172421752339196E-2</c:v>
                </c:pt>
                <c:pt idx="1">
                  <c:v>0.23830869819225392</c:v>
                </c:pt>
                <c:pt idx="2">
                  <c:v>8.2884690095315725E-2</c:v>
                </c:pt>
                <c:pt idx="3">
                  <c:v>0</c:v>
                </c:pt>
                <c:pt idx="4">
                  <c:v>0.10119653087143228</c:v>
                </c:pt>
                <c:pt idx="6">
                  <c:v>5.2282986282837597E-2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B0F8-1840-A3D0-DEEF39D32443}"/>
            </c:ext>
          </c:extLst>
        </c:ser>
        <c:ser>
          <c:idx val="11"/>
          <c:order val="11"/>
          <c:tx>
            <c:strRef>
              <c:f>'R2_RR'!$Q$270</c:f>
              <c:strCache>
                <c:ptCount val="1"/>
                <c:pt idx="0">
                  <c:v>Met</c:v>
                </c:pt>
              </c:strCache>
            </c:strRef>
          </c:tx>
          <c:spPr>
            <a:solidFill>
              <a:srgbClr val="F8A159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'R2_RR'!$Q$271:$Q$277</c:f>
              <c:numCache>
                <c:formatCode>0.00</c:formatCode>
                <c:ptCount val="7"/>
                <c:pt idx="0">
                  <c:v>4.6245656000147767E-2</c:v>
                </c:pt>
                <c:pt idx="1">
                  <c:v>0</c:v>
                </c:pt>
                <c:pt idx="2">
                  <c:v>0.27587643120744959</c:v>
                </c:pt>
                <c:pt idx="3">
                  <c:v>0</c:v>
                </c:pt>
                <c:pt idx="4">
                  <c:v>0</c:v>
                </c:pt>
                <c:pt idx="6">
                  <c:v>7.9819193737326016E-2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B0F8-1840-A3D0-DEEF39D32443}"/>
            </c:ext>
          </c:extLst>
        </c:ser>
        <c:ser>
          <c:idx val="12"/>
          <c:order val="12"/>
          <c:tx>
            <c:strRef>
              <c:f>'R2_RR'!$R$270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rgbClr val="618EC4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'R2_RR'!$R$271:$R$277</c:f>
              <c:numCache>
                <c:formatCode>0.00</c:formatCode>
                <c:ptCount val="7"/>
                <c:pt idx="0">
                  <c:v>2.6927339299106094</c:v>
                </c:pt>
                <c:pt idx="1">
                  <c:v>2.4635064031354985</c:v>
                </c:pt>
                <c:pt idx="2">
                  <c:v>3.2985502572534644</c:v>
                </c:pt>
                <c:pt idx="3">
                  <c:v>3.2304802418470495</c:v>
                </c:pt>
                <c:pt idx="4">
                  <c:v>2.8349757016785113</c:v>
                </c:pt>
                <c:pt idx="6">
                  <c:v>0.90862487362063771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B0F8-1840-A3D0-DEEF39D32443}"/>
            </c:ext>
          </c:extLst>
        </c:ser>
        <c:ser>
          <c:idx val="13"/>
          <c:order val="13"/>
          <c:tx>
            <c:strRef>
              <c:f>'R2_RR'!$S$270</c:f>
              <c:strCache>
                <c:ptCount val="1"/>
                <c:pt idx="0">
                  <c:v>Phe</c:v>
                </c:pt>
              </c:strCache>
            </c:strRef>
          </c:tx>
          <c:spPr>
            <a:solidFill>
              <a:srgbClr val="6633CC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'R2_RR'!$S$271:$S$277</c:f>
              <c:numCache>
                <c:formatCode>0.00</c:formatCode>
                <c:ptCount val="7"/>
                <c:pt idx="0">
                  <c:v>0.61518611987895511</c:v>
                </c:pt>
                <c:pt idx="1">
                  <c:v>1.1703105717933451</c:v>
                </c:pt>
                <c:pt idx="2">
                  <c:v>1.7176563402707457</c:v>
                </c:pt>
                <c:pt idx="3">
                  <c:v>0</c:v>
                </c:pt>
                <c:pt idx="4">
                  <c:v>0.85342737124623225</c:v>
                </c:pt>
                <c:pt idx="6">
                  <c:v>0.77077527862237194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B0F8-1840-A3D0-DEEF39D32443}"/>
            </c:ext>
          </c:extLst>
        </c:ser>
        <c:ser>
          <c:idx val="14"/>
          <c:order val="14"/>
          <c:tx>
            <c:strRef>
              <c:f>'R2_RR'!$T$270</c:f>
              <c:strCache>
                <c:ptCount val="1"/>
                <c:pt idx="0">
                  <c:v>Ile</c:v>
                </c:pt>
              </c:strCache>
            </c:strRef>
          </c:tx>
          <c:spPr>
            <a:solidFill>
              <a:srgbClr val="E67300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'R2_RR'!$T$271:$T$277</c:f>
              <c:numCache>
                <c:formatCode>0.00</c:formatCode>
                <c:ptCount val="7"/>
                <c:pt idx="0">
                  <c:v>0.81435453231109145</c:v>
                </c:pt>
                <c:pt idx="1">
                  <c:v>0</c:v>
                </c:pt>
                <c:pt idx="2">
                  <c:v>2.0409362630898329</c:v>
                </c:pt>
                <c:pt idx="3">
                  <c:v>0</c:v>
                </c:pt>
                <c:pt idx="4">
                  <c:v>1.1606945207192985</c:v>
                </c:pt>
                <c:pt idx="6">
                  <c:v>0.46766576987819791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E-B0F8-1840-A3D0-DEEF39D32443}"/>
            </c:ext>
          </c:extLst>
        </c:ser>
        <c:ser>
          <c:idx val="15"/>
          <c:order val="15"/>
          <c:tx>
            <c:strRef>
              <c:f>'R2_RR'!$U$270</c:f>
              <c:strCache>
                <c:ptCount val="1"/>
                <c:pt idx="0">
                  <c:v>Leu</c:v>
                </c:pt>
              </c:strCache>
            </c:strRef>
          </c:tx>
          <c:spPr>
            <a:solidFill>
              <a:srgbClr val="8B0707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'R2_RR'!$U$271:$U$277</c:f>
              <c:numCache>
                <c:formatCode>0.00</c:formatCode>
                <c:ptCount val="7"/>
                <c:pt idx="0">
                  <c:v>3.0260886630225827</c:v>
                </c:pt>
                <c:pt idx="1">
                  <c:v>1.7157377537046108</c:v>
                </c:pt>
                <c:pt idx="2">
                  <c:v>3.2400594876525384</c:v>
                </c:pt>
                <c:pt idx="3">
                  <c:v>1.7164125443744591</c:v>
                </c:pt>
                <c:pt idx="4">
                  <c:v>2.0903577676921676</c:v>
                </c:pt>
                <c:pt idx="6">
                  <c:v>2.8599903369993509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F-B0F8-1840-A3D0-DEEF39D32443}"/>
            </c:ext>
          </c:extLst>
        </c:ser>
        <c:ser>
          <c:idx val="16"/>
          <c:order val="16"/>
          <c:tx>
            <c:strRef>
              <c:f>'R2_RR'!$V$270</c:f>
              <c:strCache>
                <c:ptCount val="1"/>
                <c:pt idx="0">
                  <c:v>Lys</c:v>
                </c:pt>
              </c:strCache>
            </c:strRef>
          </c:tx>
          <c:spPr>
            <a:solidFill>
              <a:srgbClr val="651067"/>
            </a:solidFill>
          </c:spPr>
          <c:invertIfNegative val="1"/>
          <c:cat>
            <c:strRef>
              <c:f>'R2_RR'!$A$271:$A$277</c:f>
              <c:strCache>
                <c:ptCount val="7"/>
                <c:pt idx="0">
                  <c:v>AT38_S6_C1_N23</c:v>
                </c:pt>
                <c:pt idx="1">
                  <c:v>AT39_S2_C3_N23</c:v>
                </c:pt>
                <c:pt idx="2">
                  <c:v>AT39_S2_ML_2</c:v>
                </c:pt>
                <c:pt idx="3">
                  <c:v>AT39_S2RF_1</c:v>
                </c:pt>
                <c:pt idx="4">
                  <c:v>AT39_S2RF_ML_1</c:v>
                </c:pt>
                <c:pt idx="6">
                  <c:v>Ref</c:v>
                </c:pt>
              </c:strCache>
            </c:strRef>
          </c:cat>
          <c:val>
            <c:numRef>
              <c:f>'R2_RR'!$V$271:$V$277</c:f>
              <c:numCache>
                <c:formatCode>0.00</c:formatCode>
                <c:ptCount val="7"/>
                <c:pt idx="0">
                  <c:v>2.1350276106975836</c:v>
                </c:pt>
                <c:pt idx="1">
                  <c:v>1.2418192552586562</c:v>
                </c:pt>
                <c:pt idx="2">
                  <c:v>2.7991145067924919</c:v>
                </c:pt>
                <c:pt idx="3">
                  <c:v>1.8760969168326931</c:v>
                </c:pt>
                <c:pt idx="4">
                  <c:v>2.0992999332572744</c:v>
                </c:pt>
                <c:pt idx="6">
                  <c:v>1.9513228036723358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0-B0F8-1840-A3D0-DEEF39D32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2213321"/>
        <c:axId val="2014071708"/>
      </c:barChart>
      <c:catAx>
        <c:axId val="2042213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Depths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14071708"/>
        <c:crosses val="autoZero"/>
        <c:auto val="1"/>
        <c:lblAlgn val="ctr"/>
        <c:lblOffset val="100"/>
        <c:noMultiLvlLbl val="1"/>
      </c:catAx>
      <c:valAx>
        <c:axId val="2014071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Mol%</a:t>
                </a:r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42213321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'R2_RR'!$V$21</c:f>
              <c:strCache>
                <c:ptCount val="1"/>
                <c:pt idx="0">
                  <c:v>Lys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(Lys)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'R2_RR'!$V$22:$V$25</c:f>
              <c:numCache>
                <c:formatCode>General</c:formatCode>
                <c:ptCount val="4"/>
                <c:pt idx="0">
                  <c:v>1.0488</c:v>
                </c:pt>
                <c:pt idx="1">
                  <c:v>8.9092000000000002</c:v>
                </c:pt>
                <c:pt idx="2">
                  <c:v>19.987299999999998</c:v>
                </c:pt>
                <c:pt idx="3">
                  <c:v>58.1342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B-B548-ADFA-7AD5908D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94398"/>
        <c:axId val="1963675786"/>
      </c:scatterChart>
      <c:valAx>
        <c:axId val="71419439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63675786"/>
        <c:crosses val="autoZero"/>
        <c:crossBetween val="midCat"/>
      </c:valAx>
      <c:valAx>
        <c:axId val="1963675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1419439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'R3'!$E$21</c:f>
              <c:strCache>
                <c:ptCount val="1"/>
                <c:pt idx="0">
                  <c:v>Asp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(Asp)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'R3'!$E$22:$E$25</c:f>
              <c:numCache>
                <c:formatCode>General</c:formatCode>
                <c:ptCount val="4"/>
                <c:pt idx="0">
                  <c:v>2.2736000000000001</c:v>
                </c:pt>
                <c:pt idx="1">
                  <c:v>13.455300000000001</c:v>
                </c:pt>
                <c:pt idx="2">
                  <c:v>28.258300000000002</c:v>
                </c:pt>
                <c:pt idx="3">
                  <c:v>69.151399999999995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23-1A43-A5C0-7BAED52C0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71012"/>
        <c:axId val="1541452659"/>
      </c:scatterChart>
      <c:valAx>
        <c:axId val="193057101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41452659"/>
        <c:crosses val="autoZero"/>
        <c:crossBetween val="midCat"/>
      </c:valAx>
      <c:valAx>
        <c:axId val="1541452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3057101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'R2'!$H$21</c:f>
              <c:strCache>
                <c:ptCount val="1"/>
                <c:pt idx="0">
                  <c:v>Ser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(Ser)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'R2'!$H$22:$H$25</c:f>
              <c:numCache>
                <c:formatCode>General</c:formatCode>
                <c:ptCount val="4"/>
                <c:pt idx="0">
                  <c:v>6.1800000000000008E-2</c:v>
                </c:pt>
                <c:pt idx="1">
                  <c:v>10.821</c:v>
                </c:pt>
                <c:pt idx="2">
                  <c:v>22.331499999999998</c:v>
                </c:pt>
                <c:pt idx="3">
                  <c:v>52.575600000000001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56-B340-BE19-EFBB992DF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056747"/>
        <c:axId val="882833755"/>
      </c:scatterChart>
      <c:valAx>
        <c:axId val="128305674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82833755"/>
        <c:crosses val="autoZero"/>
        <c:crossBetween val="midCat"/>
      </c:valAx>
      <c:valAx>
        <c:axId val="882833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8305674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'R3'!$F$21</c:f>
              <c:strCache>
                <c:ptCount val="1"/>
                <c:pt idx="0">
                  <c:v>Glu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(Glu)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'R3'!$F$22:$F$25</c:f>
              <c:numCache>
                <c:formatCode>General</c:formatCode>
                <c:ptCount val="4"/>
                <c:pt idx="0">
                  <c:v>1.2852000000000001</c:v>
                </c:pt>
                <c:pt idx="1">
                  <c:v>14.971200000000001</c:v>
                </c:pt>
                <c:pt idx="2">
                  <c:v>31.3231</c:v>
                </c:pt>
                <c:pt idx="3">
                  <c:v>76.447000000000003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F-4947-8507-10C0A2AAB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27273"/>
        <c:axId val="255228607"/>
      </c:scatterChart>
      <c:valAx>
        <c:axId val="123272727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55228607"/>
        <c:crosses val="autoZero"/>
        <c:crossBetween val="midCat"/>
      </c:valAx>
      <c:valAx>
        <c:axId val="255228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3272727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'R3'!$G$21</c:f>
              <c:strCache>
                <c:ptCount val="1"/>
                <c:pt idx="0">
                  <c:v>His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(His)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'R3'!$G$22:$G$25</c:f>
              <c:numCache>
                <c:formatCode>General</c:formatCode>
                <c:ptCount val="4"/>
                <c:pt idx="0">
                  <c:v>1.0258</c:v>
                </c:pt>
                <c:pt idx="1">
                  <c:v>9.4281000000000006</c:v>
                </c:pt>
                <c:pt idx="2">
                  <c:v>22.2742</c:v>
                </c:pt>
                <c:pt idx="3">
                  <c:v>58.894399999999997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80-4146-9F4A-BBF9F72A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71908"/>
        <c:axId val="904829001"/>
      </c:scatterChart>
      <c:valAx>
        <c:axId val="73857190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04829001"/>
        <c:crosses val="autoZero"/>
        <c:crossBetween val="midCat"/>
      </c:valAx>
      <c:valAx>
        <c:axId val="904829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85719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'R3'!$H$21</c:f>
              <c:strCache>
                <c:ptCount val="1"/>
                <c:pt idx="0">
                  <c:v>Ser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(Ser)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'R3'!$H$22:$H$25</c:f>
              <c:numCache>
                <c:formatCode>General</c:formatCode>
                <c:ptCount val="4"/>
                <c:pt idx="0">
                  <c:v>1.9218000000000002</c:v>
                </c:pt>
                <c:pt idx="1">
                  <c:v>16.8019</c:v>
                </c:pt>
                <c:pt idx="2">
                  <c:v>34.487400000000001</c:v>
                </c:pt>
                <c:pt idx="3">
                  <c:v>86.105199999999996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F9-594B-AC99-57192003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056747"/>
        <c:axId val="882833755"/>
      </c:scatterChart>
      <c:valAx>
        <c:axId val="128305674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82833755"/>
        <c:crosses val="autoZero"/>
        <c:crossBetween val="midCat"/>
      </c:valAx>
      <c:valAx>
        <c:axId val="882833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8305674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'R3'!$I$21</c:f>
              <c:strCache>
                <c:ptCount val="1"/>
                <c:pt idx="0">
                  <c:v>Arg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(Arg)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'R3'!$I$22:$I$25</c:f>
              <c:numCache>
                <c:formatCode>General</c:formatCode>
                <c:ptCount val="4"/>
                <c:pt idx="0">
                  <c:v>1.2511999999999999</c:v>
                </c:pt>
                <c:pt idx="1">
                  <c:v>12.6698</c:v>
                </c:pt>
                <c:pt idx="2">
                  <c:v>27.918299999999999</c:v>
                </c:pt>
                <c:pt idx="3">
                  <c:v>81.200699999999998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D-D046-BF7C-273AB5F80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40699"/>
        <c:axId val="1639889205"/>
      </c:scatterChart>
      <c:valAx>
        <c:axId val="90764069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39889205"/>
        <c:crosses val="autoZero"/>
        <c:crossBetween val="midCat"/>
      </c:valAx>
      <c:valAx>
        <c:axId val="1639889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0764069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'R3'!$J$21</c:f>
              <c:strCache>
                <c:ptCount val="1"/>
                <c:pt idx="0">
                  <c:v>Thr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(Thr)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'R3'!$J$22:$J$25</c:f>
              <c:numCache>
                <c:formatCode>General</c:formatCode>
                <c:ptCount val="4"/>
                <c:pt idx="0">
                  <c:v>0.92120000000000002</c:v>
                </c:pt>
                <c:pt idx="1">
                  <c:v>12.7653</c:v>
                </c:pt>
                <c:pt idx="2">
                  <c:v>28.929500000000001</c:v>
                </c:pt>
                <c:pt idx="3">
                  <c:v>70.019199999999998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8D-0048-983D-E4A01E9A4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02240"/>
        <c:axId val="187026175"/>
      </c:scatterChart>
      <c:valAx>
        <c:axId val="66090224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7026175"/>
        <c:crosses val="autoZero"/>
        <c:crossBetween val="midCat"/>
      </c:valAx>
      <c:valAx>
        <c:axId val="187026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6090224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'R3'!$K$21</c:f>
              <c:strCache>
                <c:ptCount val="1"/>
                <c:pt idx="0">
                  <c:v>Gly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(Gly)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'R3'!$K$22:$K$25</c:f>
              <c:numCache>
                <c:formatCode>General</c:formatCode>
                <c:ptCount val="4"/>
                <c:pt idx="0">
                  <c:v>2.0681000000000003</c:v>
                </c:pt>
                <c:pt idx="1">
                  <c:v>22.591999999999999</c:v>
                </c:pt>
                <c:pt idx="2">
                  <c:v>45.780300000000004</c:v>
                </c:pt>
                <c:pt idx="3">
                  <c:v>110.3364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6-F84D-83F1-21DCB3269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459"/>
        <c:axId val="543504716"/>
      </c:scatterChart>
      <c:valAx>
        <c:axId val="1723445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43504716"/>
        <c:crosses val="autoZero"/>
        <c:crossBetween val="midCat"/>
      </c:valAx>
      <c:valAx>
        <c:axId val="543504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23445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'R3'!$L$21</c:f>
              <c:strCache>
                <c:ptCount val="1"/>
                <c:pt idx="0">
                  <c:v>Tau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(Tau)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'R3'!$L$22:$L$25</c:f>
              <c:numCache>
                <c:formatCode>General</c:formatCode>
                <c:ptCount val="4"/>
                <c:pt idx="0">
                  <c:v>2.5998999999999999</c:v>
                </c:pt>
                <c:pt idx="1">
                  <c:v>26.704300000000003</c:v>
                </c:pt>
                <c:pt idx="2">
                  <c:v>54.432600000000001</c:v>
                </c:pt>
                <c:pt idx="3">
                  <c:v>134.4188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45-994D-8EB9-50EB59F87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791703"/>
        <c:axId val="914775776"/>
      </c:scatterChart>
      <c:valAx>
        <c:axId val="173179170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14775776"/>
        <c:crosses val="autoZero"/>
        <c:crossBetween val="midCat"/>
      </c:valAx>
      <c:valAx>
        <c:axId val="914775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3179170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'R3'!$M$21</c:f>
              <c:strCache>
                <c:ptCount val="1"/>
                <c:pt idx="0">
                  <c:v>BAla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(BAla)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'R3'!$M$22:$M$25</c:f>
              <c:numCache>
                <c:formatCode>General</c:formatCode>
                <c:ptCount val="4"/>
                <c:pt idx="0">
                  <c:v>1.9007000000000001</c:v>
                </c:pt>
                <c:pt idx="1">
                  <c:v>20.468100000000003</c:v>
                </c:pt>
                <c:pt idx="2">
                  <c:v>44.614999999999995</c:v>
                </c:pt>
                <c:pt idx="3">
                  <c:v>109.9649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C9-E147-8019-A0BFB7377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906014"/>
        <c:axId val="971085502"/>
      </c:scatterChart>
      <c:valAx>
        <c:axId val="89590601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71085502"/>
        <c:crosses val="autoZero"/>
        <c:crossBetween val="midCat"/>
      </c:valAx>
      <c:valAx>
        <c:axId val="971085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9590601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'R3'!$N$21</c:f>
              <c:strCache>
                <c:ptCount val="1"/>
                <c:pt idx="0">
                  <c:v>Tyr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(Tyr)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'R3'!$N$22:$N$25</c:f>
              <c:numCache>
                <c:formatCode>General</c:formatCode>
                <c:ptCount val="4"/>
                <c:pt idx="0">
                  <c:v>1.6975</c:v>
                </c:pt>
                <c:pt idx="1">
                  <c:v>16.692499999999999</c:v>
                </c:pt>
                <c:pt idx="2">
                  <c:v>34.745599999999996</c:v>
                </c:pt>
                <c:pt idx="3">
                  <c:v>86.475099999999998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6F-7149-9CAD-24E3FA9E2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935536"/>
        <c:axId val="2083255193"/>
      </c:scatterChart>
      <c:valAx>
        <c:axId val="150993553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3255193"/>
        <c:crosses val="autoZero"/>
        <c:crossBetween val="midCat"/>
      </c:valAx>
      <c:valAx>
        <c:axId val="2083255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0993553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'R3'!$O$21</c:f>
              <c:strCache>
                <c:ptCount val="1"/>
                <c:pt idx="0">
                  <c:v>Ala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(Ala)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'R3'!$O$22:$O$25</c:f>
              <c:numCache>
                <c:formatCode>General</c:formatCode>
                <c:ptCount val="4"/>
                <c:pt idx="0">
                  <c:v>2.0049000000000001</c:v>
                </c:pt>
                <c:pt idx="1">
                  <c:v>17.288300000000003</c:v>
                </c:pt>
                <c:pt idx="2">
                  <c:v>36.264299999999999</c:v>
                </c:pt>
                <c:pt idx="3">
                  <c:v>88.197699999999998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3A-1040-AEFE-84F43AF7E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490225"/>
        <c:axId val="1324680044"/>
      </c:scatterChart>
      <c:valAx>
        <c:axId val="167149022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24680044"/>
        <c:crosses val="autoZero"/>
        <c:crossBetween val="midCat"/>
      </c:valAx>
      <c:valAx>
        <c:axId val="1324680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7149022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'R2'!$I$21</c:f>
              <c:strCache>
                <c:ptCount val="1"/>
                <c:pt idx="0">
                  <c:v>Arg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(Arg)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'R2'!$I$22:$I$25</c:f>
              <c:numCache>
                <c:formatCode>General</c:formatCode>
                <c:ptCount val="4"/>
                <c:pt idx="0">
                  <c:v>1.4623999999999999</c:v>
                </c:pt>
                <c:pt idx="1">
                  <c:v>14.015600000000001</c:v>
                </c:pt>
                <c:pt idx="2">
                  <c:v>31.410699999999999</c:v>
                </c:pt>
                <c:pt idx="3">
                  <c:v>77.747499999999988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9-2243-9C66-EF343865D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40699"/>
        <c:axId val="1639889205"/>
      </c:scatterChart>
      <c:valAx>
        <c:axId val="90764069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39889205"/>
        <c:crosses val="autoZero"/>
        <c:crossBetween val="midCat"/>
      </c:valAx>
      <c:valAx>
        <c:axId val="1639889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0764069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'R3'!$P$21</c:f>
              <c:strCache>
                <c:ptCount val="1"/>
                <c:pt idx="0">
                  <c:v>GABA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(GABA)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'R3'!$P$22:$P$25</c:f>
              <c:numCache>
                <c:formatCode>General</c:formatCode>
                <c:ptCount val="4"/>
                <c:pt idx="0">
                  <c:v>2.9542000000000002</c:v>
                </c:pt>
                <c:pt idx="1">
                  <c:v>30.371100000000002</c:v>
                </c:pt>
                <c:pt idx="2">
                  <c:v>63.6661</c:v>
                </c:pt>
                <c:pt idx="3">
                  <c:v>154.02260000000001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2E-8442-BC74-255F9B326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45789"/>
        <c:axId val="343264546"/>
      </c:scatterChart>
      <c:valAx>
        <c:axId val="53424578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43264546"/>
        <c:crosses val="autoZero"/>
        <c:crossBetween val="midCat"/>
      </c:valAx>
      <c:valAx>
        <c:axId val="343264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424578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'R3'!$Q$21</c:f>
              <c:strCache>
                <c:ptCount val="1"/>
                <c:pt idx="0">
                  <c:v>Met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(Met)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'R3'!$Q$22:$Q$25</c:f>
              <c:numCache>
                <c:formatCode>General</c:formatCode>
                <c:ptCount val="4"/>
                <c:pt idx="0">
                  <c:v>1.3058000000000001</c:v>
                </c:pt>
                <c:pt idx="1">
                  <c:v>17.727499999999999</c:v>
                </c:pt>
                <c:pt idx="2">
                  <c:v>37.523399999999995</c:v>
                </c:pt>
                <c:pt idx="3">
                  <c:v>96.122599999999991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5-324B-9BC5-8386ADF16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5257"/>
        <c:axId val="976040009"/>
      </c:scatterChart>
      <c:valAx>
        <c:axId val="78844525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76040009"/>
        <c:crosses val="autoZero"/>
        <c:crossBetween val="midCat"/>
      </c:valAx>
      <c:valAx>
        <c:axId val="976040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8844525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'R3'!$R$21</c:f>
              <c:strCache>
                <c:ptCount val="1"/>
                <c:pt idx="0">
                  <c:v>Val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(Val)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'R3'!$R$22:$R$25</c:f>
              <c:numCache>
                <c:formatCode>General</c:formatCode>
                <c:ptCount val="4"/>
                <c:pt idx="0">
                  <c:v>2.8786999999999998</c:v>
                </c:pt>
                <c:pt idx="1">
                  <c:v>20.6541</c:v>
                </c:pt>
                <c:pt idx="2">
                  <c:v>43.270699999999998</c:v>
                </c:pt>
                <c:pt idx="3">
                  <c:v>107.59829999999999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8C-CF45-BD49-D8CFCD03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34396"/>
        <c:axId val="1748187384"/>
      </c:scatterChart>
      <c:valAx>
        <c:axId val="198953439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48187384"/>
        <c:crosses val="autoZero"/>
        <c:crossBetween val="midCat"/>
      </c:valAx>
      <c:valAx>
        <c:axId val="1748187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8953439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'R3'!$S$21</c:f>
              <c:strCache>
                <c:ptCount val="1"/>
                <c:pt idx="0">
                  <c:v>Phe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(Phe)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'R3'!$S$22:$S$25</c:f>
              <c:numCache>
                <c:formatCode>General</c:formatCode>
                <c:ptCount val="4"/>
                <c:pt idx="0">
                  <c:v>1.5733000000000001</c:v>
                </c:pt>
                <c:pt idx="1">
                  <c:v>18.099</c:v>
                </c:pt>
                <c:pt idx="2">
                  <c:v>38.983899999999998</c:v>
                </c:pt>
                <c:pt idx="3">
                  <c:v>90.623199999999997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D-7547-A7E5-9C71C7CC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41415"/>
        <c:axId val="1570764538"/>
      </c:scatterChart>
      <c:valAx>
        <c:axId val="211284141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70764538"/>
        <c:crosses val="autoZero"/>
        <c:crossBetween val="midCat"/>
      </c:valAx>
      <c:valAx>
        <c:axId val="1570764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284141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'R3'!$T$21</c:f>
              <c:strCache>
                <c:ptCount val="1"/>
                <c:pt idx="0">
                  <c:v>Ile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(Ile)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'R3'!$T$22:$T$25</c:f>
              <c:numCache>
                <c:formatCode>General</c:formatCode>
                <c:ptCount val="4"/>
                <c:pt idx="0">
                  <c:v>3.1151</c:v>
                </c:pt>
                <c:pt idx="1">
                  <c:v>22.9054</c:v>
                </c:pt>
                <c:pt idx="2">
                  <c:v>47.972899999999996</c:v>
                </c:pt>
                <c:pt idx="3">
                  <c:v>118.74039999999999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F1-9C41-AAEF-1518B5B6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591908"/>
        <c:axId val="1692002064"/>
      </c:scatterChart>
      <c:valAx>
        <c:axId val="82359190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92002064"/>
        <c:crosses val="autoZero"/>
        <c:crossBetween val="midCat"/>
      </c:valAx>
      <c:valAx>
        <c:axId val="1692002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235919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'R3'!$U$21</c:f>
              <c:strCache>
                <c:ptCount val="1"/>
                <c:pt idx="0">
                  <c:v>Leu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(Leu)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'R3'!$U$22:$U$25</c:f>
              <c:numCache>
                <c:formatCode>General</c:formatCode>
                <c:ptCount val="4"/>
                <c:pt idx="0">
                  <c:v>-2.7324000000000002</c:v>
                </c:pt>
                <c:pt idx="1">
                  <c:v>14.967000000000001</c:v>
                </c:pt>
                <c:pt idx="2">
                  <c:v>37.408100000000005</c:v>
                </c:pt>
                <c:pt idx="3">
                  <c:v>97.042599999999993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9B-8D4F-A6F6-CD36703B6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44228"/>
        <c:axId val="1373906940"/>
      </c:scatterChart>
      <c:valAx>
        <c:axId val="192804422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73906940"/>
        <c:crosses val="autoZero"/>
        <c:crossBetween val="midCat"/>
      </c:valAx>
      <c:valAx>
        <c:axId val="1373906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2804422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'R3'!$E$270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rgbClr val="436EA1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'R3'!$E$271:$E$277</c:f>
              <c:numCache>
                <c:formatCode>0.00</c:formatCode>
                <c:ptCount val="7"/>
                <c:pt idx="0">
                  <c:v>6.3253072253614508</c:v>
                </c:pt>
                <c:pt idx="1">
                  <c:v>8.5570680923881621</c:v>
                </c:pt>
                <c:pt idx="2">
                  <c:v>11.135411799209722</c:v>
                </c:pt>
                <c:pt idx="3">
                  <c:v>8.80284616924021</c:v>
                </c:pt>
                <c:pt idx="4">
                  <c:v>10.603075229897554</c:v>
                </c:pt>
                <c:pt idx="5">
                  <c:v>8.4496251431863811</c:v>
                </c:pt>
                <c:pt idx="6">
                  <c:v>9.1617057484184752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B80-EA4D-A255-1D61445A209F}"/>
            </c:ext>
          </c:extLst>
        </c:ser>
        <c:ser>
          <c:idx val="1"/>
          <c:order val="1"/>
          <c:tx>
            <c:strRef>
              <c:f>'R3'!$F$270</c:f>
              <c:strCache>
                <c:ptCount val="1"/>
                <c:pt idx="0">
                  <c:v>Glu</c:v>
                </c:pt>
              </c:strCache>
            </c:strRef>
          </c:tx>
          <c:spPr>
            <a:solidFill>
              <a:srgbClr val="A34441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'R3'!$F$271:$F$277</c:f>
              <c:numCache>
                <c:formatCode>0.00</c:formatCode>
                <c:ptCount val="7"/>
                <c:pt idx="0">
                  <c:v>5.286243877221354</c:v>
                </c:pt>
                <c:pt idx="1">
                  <c:v>14.21188334942444</c:v>
                </c:pt>
                <c:pt idx="2">
                  <c:v>8.8242321680849898</c:v>
                </c:pt>
                <c:pt idx="3">
                  <c:v>17.464562904445323</c:v>
                </c:pt>
                <c:pt idx="4">
                  <c:v>8.7332565998618783</c:v>
                </c:pt>
                <c:pt idx="5">
                  <c:v>18.035821518789351</c:v>
                </c:pt>
                <c:pt idx="6">
                  <c:v>10.031672637655005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B80-EA4D-A255-1D61445A209F}"/>
            </c:ext>
          </c:extLst>
        </c:ser>
        <c:ser>
          <c:idx val="2"/>
          <c:order val="2"/>
          <c:tx>
            <c:strRef>
              <c:f>'R3'!$G$270</c:f>
              <c:strCache>
                <c:ptCount val="1"/>
                <c:pt idx="0">
                  <c:v>His</c:v>
                </c:pt>
              </c:strCache>
            </c:strRef>
          </c:tx>
          <c:spPr>
            <a:solidFill>
              <a:srgbClr val="849F4C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'R3'!$G$271:$G$277</c:f>
              <c:numCache>
                <c:formatCode>0.00</c:formatCode>
                <c:ptCount val="7"/>
                <c:pt idx="0">
                  <c:v>15.99631475136726</c:v>
                </c:pt>
                <c:pt idx="1">
                  <c:v>3.1075955033033513</c:v>
                </c:pt>
                <c:pt idx="2">
                  <c:v>21.109945224459562</c:v>
                </c:pt>
                <c:pt idx="3">
                  <c:v>2.3414192483170484</c:v>
                </c:pt>
                <c:pt idx="4">
                  <c:v>22.050441811971478</c:v>
                </c:pt>
                <c:pt idx="5">
                  <c:v>4.3959295595664898</c:v>
                </c:pt>
                <c:pt idx="6">
                  <c:v>21.293548186861962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B80-EA4D-A255-1D61445A209F}"/>
            </c:ext>
          </c:extLst>
        </c:ser>
        <c:ser>
          <c:idx val="3"/>
          <c:order val="3"/>
          <c:tx>
            <c:strRef>
              <c:f>'R3'!$H$270</c:f>
              <c:strCache>
                <c:ptCount val="1"/>
                <c:pt idx="0">
                  <c:v>Ser</c:v>
                </c:pt>
              </c:strCache>
            </c:strRef>
          </c:tx>
          <c:spPr>
            <a:solidFill>
              <a:srgbClr val="6D558A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'R3'!$H$271:$H$277</c:f>
              <c:numCache>
                <c:formatCode>0.00</c:formatCode>
                <c:ptCount val="7"/>
                <c:pt idx="0">
                  <c:v>3.7851093667154556</c:v>
                </c:pt>
                <c:pt idx="1">
                  <c:v>18.551184644583753</c:v>
                </c:pt>
                <c:pt idx="2">
                  <c:v>0</c:v>
                </c:pt>
                <c:pt idx="3">
                  <c:v>19.606846872683324</c:v>
                </c:pt>
                <c:pt idx="4">
                  <c:v>0.5896331841862682</c:v>
                </c:pt>
                <c:pt idx="5">
                  <c:v>17.967594730162642</c:v>
                </c:pt>
                <c:pt idx="6">
                  <c:v>5.6867260219587408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2B80-EA4D-A255-1D61445A209F}"/>
            </c:ext>
          </c:extLst>
        </c:ser>
        <c:ser>
          <c:idx val="4"/>
          <c:order val="4"/>
          <c:tx>
            <c:strRef>
              <c:f>'R3'!$I$270</c:f>
              <c:strCache>
                <c:ptCount val="1"/>
                <c:pt idx="0">
                  <c:v>Arg</c:v>
                </c:pt>
              </c:strCache>
            </c:strRef>
          </c:tx>
          <c:spPr>
            <a:solidFill>
              <a:srgbClr val="4092A8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'R3'!$I$271:$I$277</c:f>
              <c:numCache>
                <c:formatCode>0.00</c:formatCode>
                <c:ptCount val="7"/>
                <c:pt idx="0">
                  <c:v>3.2124394304432702</c:v>
                </c:pt>
                <c:pt idx="1">
                  <c:v>1.9911713383712943</c:v>
                </c:pt>
                <c:pt idx="2">
                  <c:v>6.5261800308296412</c:v>
                </c:pt>
                <c:pt idx="3">
                  <c:v>2.8881718880451959</c:v>
                </c:pt>
                <c:pt idx="4">
                  <c:v>5.1021155234445041</c:v>
                </c:pt>
                <c:pt idx="5">
                  <c:v>3.2762723746000129</c:v>
                </c:pt>
                <c:pt idx="6">
                  <c:v>4.3561280884202773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2B80-EA4D-A255-1D61445A209F}"/>
            </c:ext>
          </c:extLst>
        </c:ser>
        <c:ser>
          <c:idx val="5"/>
          <c:order val="5"/>
          <c:tx>
            <c:strRef>
              <c:f>'R3'!$J$270</c:f>
              <c:strCache>
                <c:ptCount val="1"/>
                <c:pt idx="0">
                  <c:v>Thr</c:v>
                </c:pt>
              </c:strCache>
            </c:strRef>
          </c:tx>
          <c:spPr>
            <a:solidFill>
              <a:srgbClr val="D2803C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'R3'!$J$271:$J$277</c:f>
              <c:numCache>
                <c:formatCode>0.00</c:formatCode>
                <c:ptCount val="7"/>
                <c:pt idx="0">
                  <c:v>2.2871878296278578</c:v>
                </c:pt>
                <c:pt idx="1">
                  <c:v>3.2509993742017391</c:v>
                </c:pt>
                <c:pt idx="2">
                  <c:v>2.8690657014783421</c:v>
                </c:pt>
                <c:pt idx="3">
                  <c:v>4.0881200037007073</c:v>
                </c:pt>
                <c:pt idx="4">
                  <c:v>5.0323732700491268</c:v>
                </c:pt>
                <c:pt idx="5">
                  <c:v>4.5185909625049785</c:v>
                </c:pt>
                <c:pt idx="6">
                  <c:v>3.604354265219698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2B80-EA4D-A255-1D61445A209F}"/>
            </c:ext>
          </c:extLst>
        </c:ser>
        <c:ser>
          <c:idx val="6"/>
          <c:order val="6"/>
          <c:tx>
            <c:strRef>
              <c:f>'R3'!$K$270</c:f>
              <c:strCache>
                <c:ptCount val="1"/>
                <c:pt idx="0">
                  <c:v>Gly</c:v>
                </c:pt>
              </c:strCache>
            </c:strRef>
          </c:tx>
          <c:spPr>
            <a:solidFill>
              <a:srgbClr val="618EC4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'R3'!$K$271:$K$277</c:f>
              <c:numCache>
                <c:formatCode>0.00</c:formatCode>
                <c:ptCount val="7"/>
                <c:pt idx="0">
                  <c:v>23.295412832199961</c:v>
                </c:pt>
                <c:pt idx="1">
                  <c:v>17.517225358407398</c:v>
                </c:pt>
                <c:pt idx="2">
                  <c:v>24.225171470675463</c:v>
                </c:pt>
                <c:pt idx="3">
                  <c:v>20.538320930050354</c:v>
                </c:pt>
                <c:pt idx="4">
                  <c:v>20.820071876292698</c:v>
                </c:pt>
                <c:pt idx="5">
                  <c:v>20.112272407871309</c:v>
                </c:pt>
                <c:pt idx="6">
                  <c:v>23.018654573315413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2B80-EA4D-A255-1D61445A209F}"/>
            </c:ext>
          </c:extLst>
        </c:ser>
        <c:ser>
          <c:idx val="7"/>
          <c:order val="7"/>
          <c:tx>
            <c:strRef>
              <c:f>'R3'!$M$270</c:f>
              <c:strCache>
                <c:ptCount val="1"/>
                <c:pt idx="0">
                  <c:v>BAla</c:v>
                </c:pt>
              </c:strCache>
            </c:strRef>
          </c:tx>
          <c:spPr>
            <a:solidFill>
              <a:srgbClr val="C6625F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'R3'!$M$271:$M$277</c:f>
              <c:numCache>
                <c:formatCode>0.00</c:formatCode>
                <c:ptCount val="7"/>
                <c:pt idx="0">
                  <c:v>1.875842011564504</c:v>
                </c:pt>
                <c:pt idx="1">
                  <c:v>0.60042372725043525</c:v>
                </c:pt>
                <c:pt idx="2">
                  <c:v>4.6312361678894289</c:v>
                </c:pt>
                <c:pt idx="3">
                  <c:v>0.78954119162307701</c:v>
                </c:pt>
                <c:pt idx="4">
                  <c:v>4.8663710017972459</c:v>
                </c:pt>
                <c:pt idx="5">
                  <c:v>1.3681393414371172</c:v>
                </c:pt>
                <c:pt idx="6">
                  <c:v>2.6465859683438171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2B80-EA4D-A255-1D61445A209F}"/>
            </c:ext>
          </c:extLst>
        </c:ser>
        <c:ser>
          <c:idx val="8"/>
          <c:order val="8"/>
          <c:tx>
            <c:strRef>
              <c:f>'R3'!$N$270</c:f>
              <c:strCache>
                <c:ptCount val="1"/>
                <c:pt idx="0">
                  <c:v>Tyr</c:v>
                </c:pt>
              </c:strCache>
            </c:strRef>
          </c:tx>
          <c:spPr>
            <a:solidFill>
              <a:srgbClr val="A5C26A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'R3'!$N$271:$N$277</c:f>
              <c:numCache>
                <c:formatCode>0.00</c:formatCode>
                <c:ptCount val="7"/>
                <c:pt idx="0">
                  <c:v>0.73273768640583947</c:v>
                </c:pt>
                <c:pt idx="1">
                  <c:v>1.0727008786498646</c:v>
                </c:pt>
                <c:pt idx="2">
                  <c:v>0.74557841035265715</c:v>
                </c:pt>
                <c:pt idx="3">
                  <c:v>1.3620420934684885</c:v>
                </c:pt>
                <c:pt idx="4">
                  <c:v>0.50328086499485158</c:v>
                </c:pt>
                <c:pt idx="5">
                  <c:v>0.67343256254260775</c:v>
                </c:pt>
                <c:pt idx="6">
                  <c:v>1.1487613976744064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2B80-EA4D-A255-1D61445A209F}"/>
            </c:ext>
          </c:extLst>
        </c:ser>
        <c:ser>
          <c:idx val="9"/>
          <c:order val="9"/>
          <c:tx>
            <c:strRef>
              <c:f>'R3'!$O$270</c:f>
              <c:strCache>
                <c:ptCount val="1"/>
                <c:pt idx="0">
                  <c:v>Ala</c:v>
                </c:pt>
              </c:strCache>
            </c:strRef>
          </c:tx>
          <c:spPr>
            <a:solidFill>
              <a:srgbClr val="8D74AB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'R3'!$O$271:$O$277</c:f>
              <c:numCache>
                <c:formatCode>0.00</c:formatCode>
                <c:ptCount val="7"/>
                <c:pt idx="0">
                  <c:v>7.1103981993488485</c:v>
                </c:pt>
                <c:pt idx="1">
                  <c:v>7.6209935320115525</c:v>
                </c:pt>
                <c:pt idx="2">
                  <c:v>9.2195122500814097</c:v>
                </c:pt>
                <c:pt idx="3">
                  <c:v>9.0155128916108307</c:v>
                </c:pt>
                <c:pt idx="4">
                  <c:v>10.587631127533136</c:v>
                </c:pt>
                <c:pt idx="5">
                  <c:v>9.4516836480806798</c:v>
                </c:pt>
                <c:pt idx="6">
                  <c:v>8.4323298461022098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2B80-EA4D-A255-1D61445A209F}"/>
            </c:ext>
          </c:extLst>
        </c:ser>
        <c:ser>
          <c:idx val="10"/>
          <c:order val="10"/>
          <c:tx>
            <c:strRef>
              <c:f>'R3'!$P$270</c:f>
              <c:strCache>
                <c:ptCount val="1"/>
                <c:pt idx="0">
                  <c:v>GABA</c:v>
                </c:pt>
              </c:strCache>
            </c:strRef>
          </c:tx>
          <c:spPr>
            <a:solidFill>
              <a:srgbClr val="5DB4CC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'R3'!$P$271:$P$277</c:f>
              <c:numCache>
                <c:formatCode>0.00</c:formatCode>
                <c:ptCount val="7"/>
                <c:pt idx="0">
                  <c:v>0.33907200736162013</c:v>
                </c:pt>
                <c:pt idx="1">
                  <c:v>0.1431131318696017</c:v>
                </c:pt>
                <c:pt idx="2">
                  <c:v>1.1950325538171929</c:v>
                </c:pt>
                <c:pt idx="3">
                  <c:v>8.1539329953366851E-2</c:v>
                </c:pt>
                <c:pt idx="4">
                  <c:v>0.22882828685268081</c:v>
                </c:pt>
                <c:pt idx="5">
                  <c:v>0.76895909236480964</c:v>
                </c:pt>
                <c:pt idx="6">
                  <c:v>0.45348214014466032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2B80-EA4D-A255-1D61445A209F}"/>
            </c:ext>
          </c:extLst>
        </c:ser>
        <c:ser>
          <c:idx val="11"/>
          <c:order val="11"/>
          <c:tx>
            <c:strRef>
              <c:f>'R3'!$Q$270</c:f>
              <c:strCache>
                <c:ptCount val="1"/>
                <c:pt idx="0">
                  <c:v>Met</c:v>
                </c:pt>
              </c:strCache>
            </c:strRef>
          </c:tx>
          <c:spPr>
            <a:solidFill>
              <a:srgbClr val="F8A159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'R3'!$Q$271:$Q$277</c:f>
              <c:numCache>
                <c:formatCode>0.00</c:formatCode>
                <c:ptCount val="7"/>
                <c:pt idx="0">
                  <c:v>10.213822042083203</c:v>
                </c:pt>
                <c:pt idx="1">
                  <c:v>13.946872541392546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2B80-EA4D-A255-1D61445A209F}"/>
            </c:ext>
          </c:extLst>
        </c:ser>
        <c:ser>
          <c:idx val="12"/>
          <c:order val="12"/>
          <c:tx>
            <c:strRef>
              <c:f>'R3'!$R$270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rgbClr val="618EC4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'R3'!$R$271:$R$277</c:f>
              <c:numCache>
                <c:formatCode>0.00</c:formatCode>
                <c:ptCount val="7"/>
                <c:pt idx="0">
                  <c:v>3.8361064395340621</c:v>
                </c:pt>
                <c:pt idx="1">
                  <c:v>2.6355456444001604</c:v>
                </c:pt>
                <c:pt idx="2">
                  <c:v>6.6663002559318425</c:v>
                </c:pt>
                <c:pt idx="3">
                  <c:v>3.5710309286087547</c:v>
                </c:pt>
                <c:pt idx="4">
                  <c:v>5.6660306727161336</c:v>
                </c:pt>
                <c:pt idx="5">
                  <c:v>3.4904290830362568</c:v>
                </c:pt>
                <c:pt idx="6">
                  <c:v>4.5069710427702958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2B80-EA4D-A255-1D61445A209F}"/>
            </c:ext>
          </c:extLst>
        </c:ser>
        <c:ser>
          <c:idx val="13"/>
          <c:order val="13"/>
          <c:tx>
            <c:strRef>
              <c:f>'R3'!$S$270</c:f>
              <c:strCache>
                <c:ptCount val="1"/>
                <c:pt idx="0">
                  <c:v>Phe</c:v>
                </c:pt>
              </c:strCache>
            </c:strRef>
          </c:tx>
          <c:spPr>
            <a:solidFill>
              <a:srgbClr val="6633CC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'R3'!$S$271:$S$277</c:f>
              <c:numCache>
                <c:formatCode>0.00</c:formatCode>
                <c:ptCount val="7"/>
                <c:pt idx="0">
                  <c:v>0</c:v>
                </c:pt>
                <c:pt idx="1">
                  <c:v>0.92515087931254858</c:v>
                </c:pt>
                <c:pt idx="2">
                  <c:v>0</c:v>
                </c:pt>
                <c:pt idx="3">
                  <c:v>1.6180329524990351</c:v>
                </c:pt>
                <c:pt idx="4">
                  <c:v>7.8697557595567028E-2</c:v>
                </c:pt>
                <c:pt idx="5">
                  <c:v>1.2934117882472234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2B80-EA4D-A255-1D61445A209F}"/>
            </c:ext>
          </c:extLst>
        </c:ser>
        <c:ser>
          <c:idx val="14"/>
          <c:order val="14"/>
          <c:tx>
            <c:strRef>
              <c:f>'R3'!$T$270</c:f>
              <c:strCache>
                <c:ptCount val="1"/>
                <c:pt idx="0">
                  <c:v>Ile</c:v>
                </c:pt>
              </c:strCache>
            </c:strRef>
          </c:tx>
          <c:spPr>
            <a:solidFill>
              <a:srgbClr val="E67300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'R3'!$T$271:$T$277</c:f>
              <c:numCache>
                <c:formatCode>0.00</c:formatCode>
                <c:ptCount val="7"/>
                <c:pt idx="0">
                  <c:v>1.072349875649065</c:v>
                </c:pt>
                <c:pt idx="1">
                  <c:v>1.4515428103310897</c:v>
                </c:pt>
                <c:pt idx="2">
                  <c:v>0.50694482598686808</c:v>
                </c:pt>
                <c:pt idx="3">
                  <c:v>1.909859598643366</c:v>
                </c:pt>
                <c:pt idx="4">
                  <c:v>0.67415606151148055</c:v>
                </c:pt>
                <c:pt idx="5">
                  <c:v>1.3486155307928969</c:v>
                </c:pt>
                <c:pt idx="6">
                  <c:v>0.82204893355066333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E-2B80-EA4D-A255-1D61445A209F}"/>
            </c:ext>
          </c:extLst>
        </c:ser>
        <c:ser>
          <c:idx val="15"/>
          <c:order val="15"/>
          <c:tx>
            <c:strRef>
              <c:f>'R3'!$U$270</c:f>
              <c:strCache>
                <c:ptCount val="1"/>
                <c:pt idx="0">
                  <c:v>Leu</c:v>
                </c:pt>
              </c:strCache>
            </c:strRef>
          </c:tx>
          <c:spPr>
            <a:solidFill>
              <a:srgbClr val="8B0707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'R3'!$U$271:$U$277</c:f>
              <c:numCache>
                <c:formatCode>0.00</c:formatCode>
                <c:ptCount val="7"/>
                <c:pt idx="0">
                  <c:v>13.35073723726437</c:v>
                </c:pt>
                <c:pt idx="1">
                  <c:v>2.4861457511175078</c:v>
                </c:pt>
                <c:pt idx="2">
                  <c:v>1.9965519205621389</c:v>
                </c:pt>
                <c:pt idx="3">
                  <c:v>3.3043229082786487</c:v>
                </c:pt>
                <c:pt idx="4">
                  <c:v>2.5299865819863689</c:v>
                </c:pt>
                <c:pt idx="5">
                  <c:v>2.5358904641343729</c:v>
                </c:pt>
                <c:pt idx="6">
                  <c:v>2.8494942538538246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F-2B80-EA4D-A255-1D61445A209F}"/>
            </c:ext>
          </c:extLst>
        </c:ser>
        <c:ser>
          <c:idx val="16"/>
          <c:order val="16"/>
          <c:tx>
            <c:strRef>
              <c:f>'R3'!$V$270</c:f>
              <c:strCache>
                <c:ptCount val="1"/>
                <c:pt idx="0">
                  <c:v>Lys</c:v>
                </c:pt>
              </c:strCache>
            </c:strRef>
          </c:tx>
          <c:spPr>
            <a:solidFill>
              <a:srgbClr val="651067"/>
            </a:solidFill>
          </c:spPr>
          <c:invertIfNegative val="1"/>
          <c:cat>
            <c:strRef>
              <c:f>'R3'!$A$271:$A$277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'R3'!$V$271:$V$277</c:f>
              <c:numCache>
                <c:formatCode>0.00</c:formatCode>
                <c:ptCount val="7"/>
                <c:pt idx="0">
                  <c:v>1.2809191878518713</c:v>
                </c:pt>
                <c:pt idx="1">
                  <c:v>1.9303834429845883</c:v>
                </c:pt>
                <c:pt idx="2">
                  <c:v>0.34883722064074996</c:v>
                </c:pt>
                <c:pt idx="3">
                  <c:v>2.6178300888322856</c:v>
                </c:pt>
                <c:pt idx="4">
                  <c:v>1.9340503493090491</c:v>
                </c:pt>
                <c:pt idx="5">
                  <c:v>2.3133317926828627</c:v>
                </c:pt>
                <c:pt idx="6">
                  <c:v>1.9875368957105479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0-2B80-EA4D-A255-1D61445A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2213321"/>
        <c:axId val="2014071708"/>
      </c:barChart>
      <c:catAx>
        <c:axId val="2042213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Depths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14071708"/>
        <c:crosses val="autoZero"/>
        <c:auto val="1"/>
        <c:lblAlgn val="ctr"/>
        <c:lblOffset val="100"/>
        <c:noMultiLvlLbl val="1"/>
      </c:catAx>
      <c:valAx>
        <c:axId val="2014071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Mol%</a:t>
                </a:r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42213321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'R3'!$V$21</c:f>
              <c:strCache>
                <c:ptCount val="1"/>
                <c:pt idx="0">
                  <c:v>Lys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(Lys)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'R3'!$V$22:$V$25</c:f>
              <c:numCache>
                <c:formatCode>General</c:formatCode>
                <c:ptCount val="4"/>
                <c:pt idx="0">
                  <c:v>0.99209999999999998</c:v>
                </c:pt>
                <c:pt idx="1">
                  <c:v>12.888500000000001</c:v>
                </c:pt>
                <c:pt idx="2">
                  <c:v>30.5505</c:v>
                </c:pt>
                <c:pt idx="3">
                  <c:v>90.0899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D-1746-A467-AAC2B704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94398"/>
        <c:axId val="1963675786"/>
      </c:scatterChart>
      <c:valAx>
        <c:axId val="71419439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63675786"/>
        <c:crosses val="autoZero"/>
        <c:crossBetween val="midCat"/>
      </c:valAx>
      <c:valAx>
        <c:axId val="1963675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1419439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'R3_RR'!$E$21</c:f>
              <c:strCache>
                <c:ptCount val="1"/>
                <c:pt idx="0">
                  <c:v>Asp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(Asp)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'R3_RR'!$E$22:$E$25</c:f>
              <c:numCache>
                <c:formatCode>General</c:formatCode>
                <c:ptCount val="4"/>
                <c:pt idx="0">
                  <c:v>0.66480000000000006</c:v>
                </c:pt>
                <c:pt idx="1">
                  <c:v>6.3098999999999998</c:v>
                </c:pt>
                <c:pt idx="2">
                  <c:v>12.2561</c:v>
                </c:pt>
                <c:pt idx="3">
                  <c:v>33.514100000000006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10-5A4A-B714-69F1E90E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71012"/>
        <c:axId val="1541452659"/>
      </c:scatterChart>
      <c:valAx>
        <c:axId val="193057101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41452659"/>
        <c:crosses val="autoZero"/>
        <c:crossBetween val="midCat"/>
      </c:valAx>
      <c:valAx>
        <c:axId val="1541452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3057101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'R3_RR'!$F$21</c:f>
              <c:strCache>
                <c:ptCount val="1"/>
                <c:pt idx="0">
                  <c:v>Glu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(Glu)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'R3_RR'!$F$22:$F$25</c:f>
              <c:numCache>
                <c:formatCode>General</c:formatCode>
                <c:ptCount val="4"/>
                <c:pt idx="0">
                  <c:v>0.77689999999999992</c:v>
                </c:pt>
                <c:pt idx="1">
                  <c:v>8.0821000000000005</c:v>
                </c:pt>
                <c:pt idx="2">
                  <c:v>15.967799999999999</c:v>
                </c:pt>
                <c:pt idx="3">
                  <c:v>40.617200000000004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91-5A46-84D3-C12F488A8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27273"/>
        <c:axId val="255228607"/>
      </c:scatterChart>
      <c:valAx>
        <c:axId val="123272727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55228607"/>
        <c:crosses val="autoZero"/>
        <c:crossBetween val="midCat"/>
      </c:valAx>
      <c:valAx>
        <c:axId val="255228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3272727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'R2'!$J$21</c:f>
              <c:strCache>
                <c:ptCount val="1"/>
                <c:pt idx="0">
                  <c:v>Thr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(Thr)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'R2'!$J$22:$J$25</c:f>
              <c:numCache>
                <c:formatCode>General</c:formatCode>
                <c:ptCount val="4"/>
                <c:pt idx="0">
                  <c:v>1.5597999999999999</c:v>
                </c:pt>
                <c:pt idx="1">
                  <c:v>11.277699999999999</c:v>
                </c:pt>
                <c:pt idx="2">
                  <c:v>23.230700000000002</c:v>
                </c:pt>
                <c:pt idx="3">
                  <c:v>64.331599999999995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6D-8D4E-B9CB-1CCC1B4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02240"/>
        <c:axId val="187026175"/>
      </c:scatterChart>
      <c:valAx>
        <c:axId val="66090224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7026175"/>
        <c:crosses val="autoZero"/>
        <c:crossBetween val="midCat"/>
      </c:valAx>
      <c:valAx>
        <c:axId val="187026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6090224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'R3_RR'!$G$21</c:f>
              <c:strCache>
                <c:ptCount val="1"/>
                <c:pt idx="0">
                  <c:v>His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(His)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'R3_RR'!$G$22:$G$25</c:f>
              <c:numCache>
                <c:formatCode>General</c:formatCode>
                <c:ptCount val="4"/>
                <c:pt idx="0">
                  <c:v>0.59970000000000001</c:v>
                </c:pt>
                <c:pt idx="1">
                  <c:v>4.3178999999999998</c:v>
                </c:pt>
                <c:pt idx="2">
                  <c:v>12.313599999999999</c:v>
                </c:pt>
                <c:pt idx="3">
                  <c:v>32.152100000000004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8-EC4B-B3BD-1D6C246FA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71908"/>
        <c:axId val="904829001"/>
      </c:scatterChart>
      <c:valAx>
        <c:axId val="73857190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04829001"/>
        <c:crosses val="autoZero"/>
        <c:crossBetween val="midCat"/>
      </c:valAx>
      <c:valAx>
        <c:axId val="904829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85719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'R3_RR'!$H$21</c:f>
              <c:strCache>
                <c:ptCount val="1"/>
                <c:pt idx="0">
                  <c:v>Ser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(Ser)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'R3_RR'!$H$22:$H$25</c:f>
              <c:numCache>
                <c:formatCode>General</c:formatCode>
                <c:ptCount val="4"/>
                <c:pt idx="0">
                  <c:v>1.8310999999999997</c:v>
                </c:pt>
                <c:pt idx="1">
                  <c:v>10.286100000000001</c:v>
                </c:pt>
                <c:pt idx="2">
                  <c:v>21.127599999999997</c:v>
                </c:pt>
                <c:pt idx="3">
                  <c:v>50.998599999999996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44-DF4B-92F2-0937FC85D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056747"/>
        <c:axId val="882833755"/>
      </c:scatterChart>
      <c:valAx>
        <c:axId val="128305674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82833755"/>
        <c:crosses val="autoZero"/>
        <c:crossBetween val="midCat"/>
      </c:valAx>
      <c:valAx>
        <c:axId val="882833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8305674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'R3_RR'!$I$21</c:f>
              <c:strCache>
                <c:ptCount val="1"/>
                <c:pt idx="0">
                  <c:v>Arg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(Arg)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'R3_RR'!$I$22:$I$25</c:f>
              <c:numCache>
                <c:formatCode>General</c:formatCode>
                <c:ptCount val="4"/>
                <c:pt idx="0">
                  <c:v>0.79830000000000001</c:v>
                </c:pt>
                <c:pt idx="1">
                  <c:v>9.8769000000000009</c:v>
                </c:pt>
                <c:pt idx="2">
                  <c:v>20.4391</c:v>
                </c:pt>
                <c:pt idx="3">
                  <c:v>50.428199999999997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F6-B046-A71B-CCCF0C18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40699"/>
        <c:axId val="1639889205"/>
      </c:scatterChart>
      <c:valAx>
        <c:axId val="90764069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39889205"/>
        <c:crosses val="autoZero"/>
        <c:crossBetween val="midCat"/>
      </c:valAx>
      <c:valAx>
        <c:axId val="1639889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0764069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'R3_RR'!$J$21</c:f>
              <c:strCache>
                <c:ptCount val="1"/>
                <c:pt idx="0">
                  <c:v>Thr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(Thr)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'R3_RR'!$J$22:$J$25</c:f>
              <c:numCache>
                <c:formatCode>General</c:formatCode>
                <c:ptCount val="4"/>
                <c:pt idx="0">
                  <c:v>0.91859999999999997</c:v>
                </c:pt>
                <c:pt idx="1">
                  <c:v>6.9098000000000006</c:v>
                </c:pt>
                <c:pt idx="2">
                  <c:v>14.785500000000001</c:v>
                </c:pt>
                <c:pt idx="3">
                  <c:v>35.9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D9-3B47-93C4-5518EAB2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02240"/>
        <c:axId val="187026175"/>
      </c:scatterChart>
      <c:valAx>
        <c:axId val="66090224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7026175"/>
        <c:crosses val="autoZero"/>
        <c:crossBetween val="midCat"/>
      </c:valAx>
      <c:valAx>
        <c:axId val="187026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6090224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'R3_RR'!$K$21</c:f>
              <c:strCache>
                <c:ptCount val="1"/>
                <c:pt idx="0">
                  <c:v>Gly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(Gly)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'R3_RR'!$K$22:$K$25</c:f>
              <c:numCache>
                <c:formatCode>General</c:formatCode>
                <c:ptCount val="4"/>
                <c:pt idx="0">
                  <c:v>2.0581</c:v>
                </c:pt>
                <c:pt idx="1">
                  <c:v>13.4094</c:v>
                </c:pt>
                <c:pt idx="2">
                  <c:v>28.571899999999999</c:v>
                </c:pt>
                <c:pt idx="3">
                  <c:v>67.214099999999988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1E-8748-85C3-CA0857406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459"/>
        <c:axId val="543504716"/>
      </c:scatterChart>
      <c:valAx>
        <c:axId val="1723445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43504716"/>
        <c:crosses val="autoZero"/>
        <c:crossBetween val="midCat"/>
      </c:valAx>
      <c:valAx>
        <c:axId val="543504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23445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'R3_RR'!$L$21</c:f>
              <c:strCache>
                <c:ptCount val="1"/>
                <c:pt idx="0">
                  <c:v>Tau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(Tau)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'R3_RR'!$L$22:$L$25</c:f>
              <c:numCache>
                <c:formatCode>General</c:formatCode>
                <c:ptCount val="4"/>
                <c:pt idx="0">
                  <c:v>1.3536000000000001</c:v>
                </c:pt>
                <c:pt idx="1">
                  <c:v>14.797499999999999</c:v>
                </c:pt>
                <c:pt idx="2">
                  <c:v>30.0778</c:v>
                </c:pt>
                <c:pt idx="3">
                  <c:v>72.914600000000007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6-8142-A1BD-D65680078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791703"/>
        <c:axId val="914775776"/>
      </c:scatterChart>
      <c:valAx>
        <c:axId val="173179170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14775776"/>
        <c:crosses val="autoZero"/>
        <c:crossBetween val="midCat"/>
      </c:valAx>
      <c:valAx>
        <c:axId val="914775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3179170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'R3_RR'!$M$21</c:f>
              <c:strCache>
                <c:ptCount val="1"/>
                <c:pt idx="0">
                  <c:v>BAla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(BAla)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'R3_RR'!$M$22:$M$25</c:f>
              <c:numCache>
                <c:formatCode>General</c:formatCode>
                <c:ptCount val="4"/>
                <c:pt idx="0">
                  <c:v>1.1282000000000001</c:v>
                </c:pt>
                <c:pt idx="1">
                  <c:v>11.886800000000001</c:v>
                </c:pt>
                <c:pt idx="2">
                  <c:v>26.398900000000001</c:v>
                </c:pt>
                <c:pt idx="3">
                  <c:v>63.505299999999998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A-1B4E-B686-F517BACD2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906014"/>
        <c:axId val="971085502"/>
      </c:scatterChart>
      <c:valAx>
        <c:axId val="89590601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71085502"/>
        <c:crosses val="autoZero"/>
        <c:crossBetween val="midCat"/>
      </c:valAx>
      <c:valAx>
        <c:axId val="971085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9590601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'R3_RR'!$N$21</c:f>
              <c:strCache>
                <c:ptCount val="1"/>
                <c:pt idx="0">
                  <c:v>Tyr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(Tyr)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'R3_RR'!$N$22:$N$25</c:f>
              <c:numCache>
                <c:formatCode>General</c:formatCode>
                <c:ptCount val="4"/>
                <c:pt idx="0">
                  <c:v>0.87980000000000003</c:v>
                </c:pt>
                <c:pt idx="1">
                  <c:v>9.3469999999999995</c:v>
                </c:pt>
                <c:pt idx="2">
                  <c:v>19.3963</c:v>
                </c:pt>
                <c:pt idx="3">
                  <c:v>47.978200000000001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8D-F64F-A752-AF850A66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935536"/>
        <c:axId val="2083255193"/>
      </c:scatterChart>
      <c:valAx>
        <c:axId val="150993553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3255193"/>
        <c:crosses val="autoZero"/>
        <c:crossBetween val="midCat"/>
      </c:valAx>
      <c:valAx>
        <c:axId val="2083255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0993553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'R3_RR'!$O$21</c:f>
              <c:strCache>
                <c:ptCount val="1"/>
                <c:pt idx="0">
                  <c:v>Ala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(Ala)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'R3_RR'!$O$22:$O$25</c:f>
              <c:numCache>
                <c:formatCode>General</c:formatCode>
                <c:ptCount val="4"/>
                <c:pt idx="0">
                  <c:v>1.1231</c:v>
                </c:pt>
                <c:pt idx="1">
                  <c:v>9.6800999999999995</c:v>
                </c:pt>
                <c:pt idx="2">
                  <c:v>20.421700000000001</c:v>
                </c:pt>
                <c:pt idx="3">
                  <c:v>49.601900000000001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A5-2248-8B25-B2811BF86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490225"/>
        <c:axId val="1324680044"/>
      </c:scatterChart>
      <c:valAx>
        <c:axId val="167149022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24680044"/>
        <c:crosses val="autoZero"/>
        <c:crossBetween val="midCat"/>
      </c:valAx>
      <c:valAx>
        <c:axId val="1324680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7149022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'R3_RR'!$P$21</c:f>
              <c:strCache>
                <c:ptCount val="1"/>
                <c:pt idx="0">
                  <c:v>GABA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(GABA)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'R3_RR'!$P$22:$P$25</c:f>
              <c:numCache>
                <c:formatCode>General</c:formatCode>
                <c:ptCount val="4"/>
                <c:pt idx="0">
                  <c:v>1.581</c:v>
                </c:pt>
                <c:pt idx="1">
                  <c:v>17.2014</c:v>
                </c:pt>
                <c:pt idx="2">
                  <c:v>36.403099999999995</c:v>
                </c:pt>
                <c:pt idx="3">
                  <c:v>87.444699999999997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0A-DE4F-8D6F-EAF6F3144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45789"/>
        <c:axId val="343264546"/>
      </c:scatterChart>
      <c:valAx>
        <c:axId val="53424578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43264546"/>
        <c:crosses val="autoZero"/>
        <c:crossBetween val="midCat"/>
      </c:valAx>
      <c:valAx>
        <c:axId val="343264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424578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'R2'!$K$21</c:f>
              <c:strCache>
                <c:ptCount val="1"/>
                <c:pt idx="0">
                  <c:v>Gly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(Gly)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'R2'!$K$22:$K$25</c:f>
              <c:numCache>
                <c:formatCode>General</c:formatCode>
                <c:ptCount val="4"/>
                <c:pt idx="0">
                  <c:v>3.8409000000000004</c:v>
                </c:pt>
                <c:pt idx="1">
                  <c:v>20.0077</c:v>
                </c:pt>
                <c:pt idx="2">
                  <c:v>42.577500000000001</c:v>
                </c:pt>
                <c:pt idx="3">
                  <c:v>97.594700000000003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7-3044-99E1-25918A8DF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459"/>
        <c:axId val="543504716"/>
      </c:scatterChart>
      <c:valAx>
        <c:axId val="1723445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43504716"/>
        <c:crosses val="autoZero"/>
        <c:crossBetween val="midCat"/>
      </c:valAx>
      <c:valAx>
        <c:axId val="543504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23445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'R3_RR'!$Q$21</c:f>
              <c:strCache>
                <c:ptCount val="1"/>
                <c:pt idx="0">
                  <c:v>Met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(Met)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'R3_RR'!$Q$22:$Q$25</c:f>
              <c:numCache>
                <c:formatCode>General</c:formatCode>
                <c:ptCount val="4"/>
                <c:pt idx="0">
                  <c:v>0.73950000000000005</c:v>
                </c:pt>
                <c:pt idx="1">
                  <c:v>9.5010999999999992</c:v>
                </c:pt>
                <c:pt idx="2">
                  <c:v>20.330500000000001</c:v>
                </c:pt>
                <c:pt idx="3">
                  <c:v>51.279700000000005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E1-D54B-ADB4-F7335BA9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5257"/>
        <c:axId val="976040009"/>
      </c:scatterChart>
      <c:valAx>
        <c:axId val="78844525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76040009"/>
        <c:crosses val="autoZero"/>
        <c:crossBetween val="midCat"/>
      </c:valAx>
      <c:valAx>
        <c:axId val="976040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8844525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'R3_RR'!$R$21</c:f>
              <c:strCache>
                <c:ptCount val="1"/>
                <c:pt idx="0">
                  <c:v>Val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(Val)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'R3_RR'!$R$22:$R$25</c:f>
              <c:numCache>
                <c:formatCode>General</c:formatCode>
                <c:ptCount val="4"/>
                <c:pt idx="0">
                  <c:v>1.4264999999999999</c:v>
                </c:pt>
                <c:pt idx="1">
                  <c:v>12.314299999999999</c:v>
                </c:pt>
                <c:pt idx="2">
                  <c:v>25.192699999999999</c:v>
                </c:pt>
                <c:pt idx="3">
                  <c:v>63.433599999999991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95-F649-A0DA-C0448F5BC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34396"/>
        <c:axId val="1748187384"/>
      </c:scatterChart>
      <c:valAx>
        <c:axId val="198953439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48187384"/>
        <c:crosses val="autoZero"/>
        <c:crossBetween val="midCat"/>
      </c:valAx>
      <c:valAx>
        <c:axId val="1748187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8953439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'R3_RR'!$S$21</c:f>
              <c:strCache>
                <c:ptCount val="1"/>
                <c:pt idx="0">
                  <c:v>Phe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(Phe)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'R3_RR'!$S$22:$S$25</c:f>
              <c:numCache>
                <c:formatCode>General</c:formatCode>
                <c:ptCount val="4"/>
                <c:pt idx="0">
                  <c:v>10.544499999999999</c:v>
                </c:pt>
                <c:pt idx="1">
                  <c:v>10.675999999999998</c:v>
                </c:pt>
                <c:pt idx="2">
                  <c:v>21.828800000000001</c:v>
                </c:pt>
                <c:pt idx="3">
                  <c:v>53.170500000000004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A2-324B-885F-66377909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41415"/>
        <c:axId val="1570764538"/>
      </c:scatterChart>
      <c:valAx>
        <c:axId val="211284141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70764538"/>
        <c:crosses val="autoZero"/>
        <c:crossBetween val="midCat"/>
      </c:valAx>
      <c:valAx>
        <c:axId val="1570764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284141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'R3_RR'!$T$21</c:f>
              <c:strCache>
                <c:ptCount val="1"/>
                <c:pt idx="0">
                  <c:v>Ile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(Ile)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'R3_RR'!$T$22:$T$25</c:f>
              <c:numCache>
                <c:formatCode>General</c:formatCode>
                <c:ptCount val="4"/>
                <c:pt idx="0">
                  <c:v>1.4699</c:v>
                </c:pt>
                <c:pt idx="1">
                  <c:v>12.4976</c:v>
                </c:pt>
                <c:pt idx="2">
                  <c:v>25.795999999999999</c:v>
                </c:pt>
                <c:pt idx="3">
                  <c:v>65.889399999999995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83-8348-B2EC-ADA5B6A5E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591908"/>
        <c:axId val="1692002064"/>
      </c:scatterChart>
      <c:valAx>
        <c:axId val="82359190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92002064"/>
        <c:crosses val="autoZero"/>
        <c:crossBetween val="midCat"/>
      </c:valAx>
      <c:valAx>
        <c:axId val="1692002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235919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'R3_RR'!$U$21</c:f>
              <c:strCache>
                <c:ptCount val="1"/>
                <c:pt idx="0">
                  <c:v>Leu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(Leu)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'R3_RR'!$U$22:$U$25</c:f>
              <c:numCache>
                <c:formatCode>General</c:formatCode>
                <c:ptCount val="4"/>
                <c:pt idx="0">
                  <c:v>1.3558999999999999</c:v>
                </c:pt>
                <c:pt idx="1">
                  <c:v>11.3393</c:v>
                </c:pt>
                <c:pt idx="2">
                  <c:v>23.1249</c:v>
                </c:pt>
                <c:pt idx="3">
                  <c:v>57.173699999999997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52-044F-86A4-BA60B1F2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44228"/>
        <c:axId val="1373906940"/>
      </c:scatterChart>
      <c:valAx>
        <c:axId val="192804422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73906940"/>
        <c:crosses val="autoZero"/>
        <c:crossBetween val="midCat"/>
      </c:valAx>
      <c:valAx>
        <c:axId val="1373906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2804422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'R3_RR'!$E$299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rgbClr val="436EA1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'R3_RR'!$E$300:$E$306</c:f>
              <c:numCache>
                <c:formatCode>0.00</c:formatCode>
                <c:ptCount val="7"/>
                <c:pt idx="0">
                  <c:v>8.0607665628960863</c:v>
                </c:pt>
                <c:pt idx="1">
                  <c:v>9.6801704973036848</c:v>
                </c:pt>
                <c:pt idx="2">
                  <c:v>8.1652230068914573</c:v>
                </c:pt>
                <c:pt idx="3">
                  <c:v>6.755750348711655</c:v>
                </c:pt>
                <c:pt idx="4">
                  <c:v>7.1646069295299109</c:v>
                </c:pt>
                <c:pt idx="5">
                  <c:v>8.2281670624392476</c:v>
                </c:pt>
                <c:pt idx="6">
                  <c:v>7.6029102211679547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7BB-1C4D-B5FD-16818B6DBAF3}"/>
            </c:ext>
          </c:extLst>
        </c:ser>
        <c:ser>
          <c:idx val="1"/>
          <c:order val="1"/>
          <c:tx>
            <c:strRef>
              <c:f>'R3_RR'!$F$299</c:f>
              <c:strCache>
                <c:ptCount val="1"/>
                <c:pt idx="0">
                  <c:v>Glu</c:v>
                </c:pt>
              </c:strCache>
            </c:strRef>
          </c:tx>
          <c:spPr>
            <a:solidFill>
              <a:srgbClr val="A34441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'R3_RR'!$F$300:$F$306</c:f>
              <c:numCache>
                <c:formatCode>0.00</c:formatCode>
                <c:ptCount val="7"/>
                <c:pt idx="0">
                  <c:v>10.986846741263809</c:v>
                </c:pt>
                <c:pt idx="1">
                  <c:v>17.198021651662454</c:v>
                </c:pt>
                <c:pt idx="2">
                  <c:v>7.0626981593913065</c:v>
                </c:pt>
                <c:pt idx="3">
                  <c:v>15.666674174050192</c:v>
                </c:pt>
                <c:pt idx="4">
                  <c:v>8.0977404132805191</c:v>
                </c:pt>
                <c:pt idx="5">
                  <c:v>19.340973873781032</c:v>
                </c:pt>
                <c:pt idx="6">
                  <c:v>9.3953474047902361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7BB-1C4D-B5FD-16818B6DBAF3}"/>
            </c:ext>
          </c:extLst>
        </c:ser>
        <c:ser>
          <c:idx val="2"/>
          <c:order val="2"/>
          <c:tx>
            <c:strRef>
              <c:f>'R3_RR'!$G$299</c:f>
              <c:strCache>
                <c:ptCount val="1"/>
                <c:pt idx="0">
                  <c:v>His</c:v>
                </c:pt>
              </c:strCache>
            </c:strRef>
          </c:tx>
          <c:spPr>
            <a:solidFill>
              <a:srgbClr val="849F4C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'R3_RR'!$G$300:$G$306</c:f>
              <c:numCache>
                <c:formatCode>0.00</c:formatCode>
                <c:ptCount val="7"/>
                <c:pt idx="0">
                  <c:v>0.73771024642467542</c:v>
                </c:pt>
                <c:pt idx="1">
                  <c:v>1.5650919250951527</c:v>
                </c:pt>
                <c:pt idx="2">
                  <c:v>1.9052259675038912</c:v>
                </c:pt>
                <c:pt idx="3">
                  <c:v>1.6723998153279505</c:v>
                </c:pt>
                <c:pt idx="4">
                  <c:v>1.9410438567422212</c:v>
                </c:pt>
                <c:pt idx="5">
                  <c:v>0.7674619759322977</c:v>
                </c:pt>
                <c:pt idx="6">
                  <c:v>1.3501189601296502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7BB-1C4D-B5FD-16818B6DBAF3}"/>
            </c:ext>
          </c:extLst>
        </c:ser>
        <c:ser>
          <c:idx val="3"/>
          <c:order val="3"/>
          <c:tx>
            <c:strRef>
              <c:f>'R3_RR'!$H$299</c:f>
              <c:strCache>
                <c:ptCount val="1"/>
                <c:pt idx="0">
                  <c:v>Ser</c:v>
                </c:pt>
              </c:strCache>
            </c:strRef>
          </c:tx>
          <c:spPr>
            <a:solidFill>
              <a:srgbClr val="6D558A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'R3_RR'!$H$300:$H$306</c:f>
              <c:numCache>
                <c:formatCode>0.00</c:formatCode>
                <c:ptCount val="7"/>
                <c:pt idx="0">
                  <c:v>7.9480880205278188</c:v>
                </c:pt>
                <c:pt idx="1">
                  <c:v>22.57093657870811</c:v>
                </c:pt>
                <c:pt idx="2">
                  <c:v>0</c:v>
                </c:pt>
                <c:pt idx="3">
                  <c:v>21.034679790659098</c:v>
                </c:pt>
                <c:pt idx="4">
                  <c:v>14.43252245492897</c:v>
                </c:pt>
                <c:pt idx="5">
                  <c:v>19.903004761932795</c:v>
                </c:pt>
                <c:pt idx="6">
                  <c:v>16.014819927248229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7BB-1C4D-B5FD-16818B6DBAF3}"/>
            </c:ext>
          </c:extLst>
        </c:ser>
        <c:ser>
          <c:idx val="4"/>
          <c:order val="4"/>
          <c:tx>
            <c:strRef>
              <c:f>'R3_RR'!$I$299</c:f>
              <c:strCache>
                <c:ptCount val="1"/>
                <c:pt idx="0">
                  <c:v>Arg</c:v>
                </c:pt>
              </c:strCache>
            </c:strRef>
          </c:tx>
          <c:spPr>
            <a:solidFill>
              <a:srgbClr val="4092A8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'R3_RR'!$I$300:$I$306</c:f>
              <c:numCache>
                <c:formatCode>0.00</c:formatCode>
                <c:ptCount val="7"/>
                <c:pt idx="0">
                  <c:v>5.2846681762863321</c:v>
                </c:pt>
                <c:pt idx="1">
                  <c:v>2.0631343659936956</c:v>
                </c:pt>
                <c:pt idx="2">
                  <c:v>3.122534464440986</c:v>
                </c:pt>
                <c:pt idx="3">
                  <c:v>2.8561994592039972</c:v>
                </c:pt>
                <c:pt idx="4">
                  <c:v>6.6253452239180364</c:v>
                </c:pt>
                <c:pt idx="5">
                  <c:v>2.7844560710643744</c:v>
                </c:pt>
                <c:pt idx="6">
                  <c:v>3.9175825698093707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7BB-1C4D-B5FD-16818B6DBAF3}"/>
            </c:ext>
          </c:extLst>
        </c:ser>
        <c:ser>
          <c:idx val="5"/>
          <c:order val="5"/>
          <c:tx>
            <c:strRef>
              <c:f>'R3_RR'!$J$299</c:f>
              <c:strCache>
                <c:ptCount val="1"/>
                <c:pt idx="0">
                  <c:v>Thr</c:v>
                </c:pt>
              </c:strCache>
            </c:strRef>
          </c:tx>
          <c:spPr>
            <a:solidFill>
              <a:srgbClr val="D2803C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'R3_RR'!$J$300:$J$306</c:f>
              <c:numCache>
                <c:formatCode>0.00</c:formatCode>
                <c:ptCount val="7"/>
                <c:pt idx="0">
                  <c:v>4.8618847312410889</c:v>
                </c:pt>
                <c:pt idx="1">
                  <c:v>3.5932988613554713</c:v>
                </c:pt>
                <c:pt idx="2">
                  <c:v>6.8683799990132455</c:v>
                </c:pt>
                <c:pt idx="3">
                  <c:v>4.0042211072083385</c:v>
                </c:pt>
                <c:pt idx="4">
                  <c:v>5.4950623009943804</c:v>
                </c:pt>
                <c:pt idx="5">
                  <c:v>4.3848632781825128</c:v>
                </c:pt>
                <c:pt idx="6">
                  <c:v>6.6289454447334943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67BB-1C4D-B5FD-16818B6DBAF3}"/>
            </c:ext>
          </c:extLst>
        </c:ser>
        <c:ser>
          <c:idx val="6"/>
          <c:order val="6"/>
          <c:tx>
            <c:strRef>
              <c:f>'R3_RR'!$K$299</c:f>
              <c:strCache>
                <c:ptCount val="1"/>
                <c:pt idx="0">
                  <c:v>Gly</c:v>
                </c:pt>
              </c:strCache>
            </c:strRef>
          </c:tx>
          <c:spPr>
            <a:solidFill>
              <a:srgbClr val="618EC4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'R3_RR'!$K$300:$K$306</c:f>
              <c:numCache>
                <c:formatCode>0.00</c:formatCode>
                <c:ptCount val="7"/>
                <c:pt idx="0">
                  <c:v>29.73313291895807</c:v>
                </c:pt>
                <c:pt idx="1">
                  <c:v>20.691727143205419</c:v>
                </c:pt>
                <c:pt idx="2">
                  <c:v>34.966178277586543</c:v>
                </c:pt>
                <c:pt idx="3">
                  <c:v>23.106575813624751</c:v>
                </c:pt>
                <c:pt idx="4">
                  <c:v>22.73107864908048</c:v>
                </c:pt>
                <c:pt idx="5">
                  <c:v>20.254930092393206</c:v>
                </c:pt>
                <c:pt idx="6">
                  <c:v>24.44348894757546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67BB-1C4D-B5FD-16818B6DBAF3}"/>
            </c:ext>
          </c:extLst>
        </c:ser>
        <c:ser>
          <c:idx val="7"/>
          <c:order val="7"/>
          <c:tx>
            <c:strRef>
              <c:f>'R3_RR'!$M$299</c:f>
              <c:strCache>
                <c:ptCount val="1"/>
                <c:pt idx="0">
                  <c:v>BAla</c:v>
                </c:pt>
              </c:strCache>
            </c:strRef>
          </c:tx>
          <c:spPr>
            <a:solidFill>
              <a:srgbClr val="C6625F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'R3_RR'!$M$300:$M$306</c:f>
              <c:numCache>
                <c:formatCode>0.00</c:formatCode>
                <c:ptCount val="7"/>
                <c:pt idx="0">
                  <c:v>3.6393107377409146</c:v>
                </c:pt>
                <c:pt idx="1">
                  <c:v>0.80633178828999008</c:v>
                </c:pt>
                <c:pt idx="2">
                  <c:v>5.4243241835628035</c:v>
                </c:pt>
                <c:pt idx="3">
                  <c:v>1.0676270916022828</c:v>
                </c:pt>
                <c:pt idx="4">
                  <c:v>3.0162605035009862</c:v>
                </c:pt>
                <c:pt idx="5">
                  <c:v>1.4490954773335556</c:v>
                </c:pt>
                <c:pt idx="6">
                  <c:v>2.4829657674783028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67BB-1C4D-B5FD-16818B6DBAF3}"/>
            </c:ext>
          </c:extLst>
        </c:ser>
        <c:ser>
          <c:idx val="8"/>
          <c:order val="8"/>
          <c:tx>
            <c:strRef>
              <c:f>'R3_RR'!$N$299</c:f>
              <c:strCache>
                <c:ptCount val="1"/>
                <c:pt idx="0">
                  <c:v>Tyr</c:v>
                </c:pt>
              </c:strCache>
            </c:strRef>
          </c:tx>
          <c:spPr>
            <a:solidFill>
              <a:srgbClr val="A5C26A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'R3_RR'!$N$300:$N$306</c:f>
              <c:numCache>
                <c:formatCode>0.00</c:formatCode>
                <c:ptCount val="7"/>
                <c:pt idx="0">
                  <c:v>1.3804910845448037</c:v>
                </c:pt>
                <c:pt idx="1">
                  <c:v>1.2598388004057255</c:v>
                </c:pt>
                <c:pt idx="2">
                  <c:v>0.26564924042723304</c:v>
                </c:pt>
                <c:pt idx="3">
                  <c:v>1.2856010507065525</c:v>
                </c:pt>
                <c:pt idx="4">
                  <c:v>1.8885197998723564</c:v>
                </c:pt>
                <c:pt idx="5">
                  <c:v>0.86791234763175085</c:v>
                </c:pt>
                <c:pt idx="6">
                  <c:v>1.7043397974760681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67BB-1C4D-B5FD-16818B6DBAF3}"/>
            </c:ext>
          </c:extLst>
        </c:ser>
        <c:ser>
          <c:idx val="9"/>
          <c:order val="9"/>
          <c:tx>
            <c:strRef>
              <c:f>'R3_RR'!$O$299</c:f>
              <c:strCache>
                <c:ptCount val="1"/>
                <c:pt idx="0">
                  <c:v>Ala</c:v>
                </c:pt>
              </c:strCache>
            </c:strRef>
          </c:tx>
          <c:spPr>
            <a:solidFill>
              <a:srgbClr val="8D74AB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'R3_RR'!$O$300:$O$306</c:f>
              <c:numCache>
                <c:formatCode>0.00</c:formatCode>
                <c:ptCount val="7"/>
                <c:pt idx="0">
                  <c:v>14.094333714477672</c:v>
                </c:pt>
                <c:pt idx="1">
                  <c:v>9.177309663324424</c:v>
                </c:pt>
                <c:pt idx="2">
                  <c:v>16.776399058051073</c:v>
                </c:pt>
                <c:pt idx="3">
                  <c:v>10.047741820949978</c:v>
                </c:pt>
                <c:pt idx="4">
                  <c:v>15.791661960555183</c:v>
                </c:pt>
                <c:pt idx="5">
                  <c:v>10.233065049496979</c:v>
                </c:pt>
                <c:pt idx="6">
                  <c:v>12.448049605926464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67BB-1C4D-B5FD-16818B6DBAF3}"/>
            </c:ext>
          </c:extLst>
        </c:ser>
        <c:ser>
          <c:idx val="10"/>
          <c:order val="10"/>
          <c:tx>
            <c:strRef>
              <c:f>'R3_RR'!$P$299</c:f>
              <c:strCache>
                <c:ptCount val="1"/>
                <c:pt idx="0">
                  <c:v>GABA</c:v>
                </c:pt>
              </c:strCache>
            </c:strRef>
          </c:tx>
          <c:spPr>
            <a:solidFill>
              <a:srgbClr val="5DB4CC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'R3_RR'!$P$300:$P$306</c:f>
              <c:numCache>
                <c:formatCode>0.00</c:formatCode>
                <c:ptCount val="7"/>
                <c:pt idx="0">
                  <c:v>0.3224534862494991</c:v>
                </c:pt>
                <c:pt idx="1">
                  <c:v>0.17230887530382466</c:v>
                </c:pt>
                <c:pt idx="2">
                  <c:v>5.2455010785015581</c:v>
                </c:pt>
                <c:pt idx="3">
                  <c:v>0.11671526051170325</c:v>
                </c:pt>
                <c:pt idx="4">
                  <c:v>0.39318235014800312</c:v>
                </c:pt>
                <c:pt idx="5">
                  <c:v>1.127901441514692</c:v>
                </c:pt>
                <c:pt idx="6">
                  <c:v>0.14499725763046933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67BB-1C4D-B5FD-16818B6DBAF3}"/>
            </c:ext>
          </c:extLst>
        </c:ser>
        <c:ser>
          <c:idx val="11"/>
          <c:order val="11"/>
          <c:tx>
            <c:strRef>
              <c:f>'R3_RR'!$Q$299</c:f>
              <c:strCache>
                <c:ptCount val="1"/>
                <c:pt idx="0">
                  <c:v>Met</c:v>
                </c:pt>
              </c:strCache>
            </c:strRef>
          </c:tx>
          <c:spPr>
            <a:solidFill>
              <a:srgbClr val="F8A159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'R3_RR'!$Q$300:$Q$306</c:f>
              <c:numCache>
                <c:formatCode>0.00</c:formatCode>
                <c:ptCount val="7"/>
                <c:pt idx="0">
                  <c:v>0</c:v>
                </c:pt>
                <c:pt idx="1">
                  <c:v>2.1785697441286608E-2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67BB-1C4D-B5FD-16818B6DBAF3}"/>
            </c:ext>
          </c:extLst>
        </c:ser>
        <c:ser>
          <c:idx val="12"/>
          <c:order val="12"/>
          <c:tx>
            <c:strRef>
              <c:f>'R3_RR'!$R$299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rgbClr val="618EC4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'R3_RR'!$R$300:$R$306</c:f>
              <c:numCache>
                <c:formatCode>0.00</c:formatCode>
                <c:ptCount val="7"/>
                <c:pt idx="0">
                  <c:v>4.2102335317132731</c:v>
                </c:pt>
                <c:pt idx="1">
                  <c:v>3.0663385557221634</c:v>
                </c:pt>
                <c:pt idx="2">
                  <c:v>5.1065674561181957</c:v>
                </c:pt>
                <c:pt idx="3">
                  <c:v>2.5804309644284871</c:v>
                </c:pt>
                <c:pt idx="4">
                  <c:v>3.5926805095340653</c:v>
                </c:pt>
                <c:pt idx="5">
                  <c:v>2.9142628501528884</c:v>
                </c:pt>
                <c:pt idx="6">
                  <c:v>3.7882117195070943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67BB-1C4D-B5FD-16818B6DBAF3}"/>
            </c:ext>
          </c:extLst>
        </c:ser>
        <c:ser>
          <c:idx val="13"/>
          <c:order val="13"/>
          <c:tx>
            <c:strRef>
              <c:f>'R3_RR'!$S$299</c:f>
              <c:strCache>
                <c:ptCount val="1"/>
                <c:pt idx="0">
                  <c:v>Phe</c:v>
                </c:pt>
              </c:strCache>
            </c:strRef>
          </c:tx>
          <c:spPr>
            <a:solidFill>
              <a:srgbClr val="6633CC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'R3_RR'!$S$300:$S$306</c:f>
              <c:numCache>
                <c:formatCode>0.00</c:formatCode>
                <c:ptCount val="7"/>
                <c:pt idx="0">
                  <c:v>0</c:v>
                </c:pt>
                <c:pt idx="1">
                  <c:v>1.3746582563562986</c:v>
                </c:pt>
                <c:pt idx="2">
                  <c:v>0</c:v>
                </c:pt>
                <c:pt idx="3">
                  <c:v>0.70799475346108864</c:v>
                </c:pt>
                <c:pt idx="4">
                  <c:v>0.98131773157476043</c:v>
                </c:pt>
                <c:pt idx="5">
                  <c:v>0.97966977743153327</c:v>
                </c:pt>
                <c:pt idx="6">
                  <c:v>0.20988122813116916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67BB-1C4D-B5FD-16818B6DBAF3}"/>
            </c:ext>
          </c:extLst>
        </c:ser>
        <c:ser>
          <c:idx val="14"/>
          <c:order val="14"/>
          <c:tx>
            <c:strRef>
              <c:f>'R3_RR'!$T$299</c:f>
              <c:strCache>
                <c:ptCount val="1"/>
                <c:pt idx="0">
                  <c:v>Ile</c:v>
                </c:pt>
              </c:strCache>
            </c:strRef>
          </c:tx>
          <c:spPr>
            <a:solidFill>
              <a:srgbClr val="E67300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'R3_RR'!$T$300:$T$306</c:f>
              <c:numCache>
                <c:formatCode>0.00</c:formatCode>
                <c:ptCount val="7"/>
                <c:pt idx="0">
                  <c:v>1.7488275961002751</c:v>
                </c:pt>
                <c:pt idx="1">
                  <c:v>1.6138091616711463</c:v>
                </c:pt>
                <c:pt idx="2">
                  <c:v>1.2621631026699527</c:v>
                </c:pt>
                <c:pt idx="3">
                  <c:v>1.7984002196203854</c:v>
                </c:pt>
                <c:pt idx="4">
                  <c:v>1.6718785138677199</c:v>
                </c:pt>
                <c:pt idx="5">
                  <c:v>1.4073910687346345</c:v>
                </c:pt>
                <c:pt idx="6">
                  <c:v>1.7520795259236999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E-67BB-1C4D-B5FD-16818B6DBAF3}"/>
            </c:ext>
          </c:extLst>
        </c:ser>
        <c:ser>
          <c:idx val="15"/>
          <c:order val="15"/>
          <c:tx>
            <c:strRef>
              <c:f>'R3_RR'!$U$299</c:f>
              <c:strCache>
                <c:ptCount val="1"/>
                <c:pt idx="0">
                  <c:v>Leu</c:v>
                </c:pt>
              </c:strCache>
            </c:strRef>
          </c:tx>
          <c:spPr>
            <a:solidFill>
              <a:srgbClr val="8B0707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'R3_RR'!$U$300:$U$306</c:f>
              <c:numCache>
                <c:formatCode>0.00</c:formatCode>
                <c:ptCount val="7"/>
                <c:pt idx="0">
                  <c:v>4.7704717098031706</c:v>
                </c:pt>
                <c:pt idx="1">
                  <c:v>2.6612975169110378</c:v>
                </c:pt>
                <c:pt idx="2">
                  <c:v>3.8291560058417535</c:v>
                </c:pt>
                <c:pt idx="3">
                  <c:v>3.6111325222687527</c:v>
                </c:pt>
                <c:pt idx="4">
                  <c:v>3.8706960178674663</c:v>
                </c:pt>
                <c:pt idx="5">
                  <c:v>2.808402471948507</c:v>
                </c:pt>
                <c:pt idx="6">
                  <c:v>5.5114567145885083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F-67BB-1C4D-B5FD-16818B6DBAF3}"/>
            </c:ext>
          </c:extLst>
        </c:ser>
        <c:ser>
          <c:idx val="16"/>
          <c:order val="16"/>
          <c:tx>
            <c:strRef>
              <c:f>'R3_RR'!$V$299</c:f>
              <c:strCache>
                <c:ptCount val="1"/>
                <c:pt idx="0">
                  <c:v>Lys</c:v>
                </c:pt>
              </c:strCache>
            </c:strRef>
          </c:tx>
          <c:spPr>
            <a:solidFill>
              <a:srgbClr val="651067"/>
            </a:solidFill>
          </c:spPr>
          <c:invertIfNegative val="1"/>
          <c:cat>
            <c:strRef>
              <c:f>'R3_RR'!$A$300:$A$306</c:f>
              <c:strCache>
                <c:ptCount val="7"/>
                <c:pt idx="0">
                  <c:v>AT38_S1_C1_N24</c:v>
                </c:pt>
                <c:pt idx="1">
                  <c:v>AT38_S1_ML_2</c:v>
                </c:pt>
                <c:pt idx="2">
                  <c:v>AT39_S4_C3_N23</c:v>
                </c:pt>
                <c:pt idx="3">
                  <c:v>AT39_S4_ML_1</c:v>
                </c:pt>
                <c:pt idx="4">
                  <c:v>AT38_S6_C1_N23</c:v>
                </c:pt>
                <c:pt idx="5">
                  <c:v>AT38_S6_ML_2</c:v>
                </c:pt>
                <c:pt idx="6">
                  <c:v>Ref</c:v>
                </c:pt>
              </c:strCache>
            </c:strRef>
          </c:cat>
          <c:val>
            <c:numRef>
              <c:f>'R3_RR'!$V$300:$V$306</c:f>
              <c:numCache>
                <c:formatCode>0.00</c:formatCode>
                <c:ptCount val="7"/>
                <c:pt idx="0">
                  <c:v>2.22078074177253</c:v>
                </c:pt>
                <c:pt idx="1">
                  <c:v>2.4839406612501431</c:v>
                </c:pt>
                <c:pt idx="2">
                  <c:v>0</c:v>
                </c:pt>
                <c:pt idx="3">
                  <c:v>3.6878558076647581</c:v>
                </c:pt>
                <c:pt idx="4">
                  <c:v>2.3064027846049391</c:v>
                </c:pt>
                <c:pt idx="5">
                  <c:v>2.5484424000299799</c:v>
                </c:pt>
                <c:pt idx="6">
                  <c:v>2.6048049078838185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0-67BB-1C4D-B5FD-16818B6DB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2213321"/>
        <c:axId val="2014071708"/>
      </c:barChart>
      <c:catAx>
        <c:axId val="2042213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Depths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14071708"/>
        <c:crosses val="autoZero"/>
        <c:auto val="1"/>
        <c:lblAlgn val="ctr"/>
        <c:lblOffset val="100"/>
        <c:noMultiLvlLbl val="1"/>
      </c:catAx>
      <c:valAx>
        <c:axId val="2014071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Mol%</a:t>
                </a:r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42213321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'R3_RR'!$V$21</c:f>
              <c:strCache>
                <c:ptCount val="1"/>
                <c:pt idx="0">
                  <c:v>Lys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(Lys)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'R3_RR'!$B$22:$B$25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'R3_RR'!$V$22:$V$25</c:f>
              <c:numCache>
                <c:formatCode>General</c:formatCode>
                <c:ptCount val="4"/>
                <c:pt idx="0">
                  <c:v>0.8669</c:v>
                </c:pt>
                <c:pt idx="1">
                  <c:v>10.631399999999999</c:v>
                </c:pt>
                <c:pt idx="2">
                  <c:v>22.733699999999999</c:v>
                </c:pt>
                <c:pt idx="3">
                  <c:v>56.968199999999996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E-AA40-A0E6-17DCF3E1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94398"/>
        <c:axId val="1963675786"/>
      </c:scatterChart>
      <c:valAx>
        <c:axId val="71419439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63675786"/>
        <c:crosses val="autoZero"/>
        <c:crossBetween val="midCat"/>
      </c:valAx>
      <c:valAx>
        <c:axId val="1963675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1419439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'R4'!$E$21</c:f>
              <c:strCache>
                <c:ptCount val="1"/>
                <c:pt idx="0">
                  <c:v>Asp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(Asp)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'R4'!$E$22:$E$25</c:f>
              <c:numCache>
                <c:formatCode>General</c:formatCode>
                <c:ptCount val="4"/>
                <c:pt idx="0">
                  <c:v>0.14859999999999995</c:v>
                </c:pt>
                <c:pt idx="1">
                  <c:v>7.4974999999999996</c:v>
                </c:pt>
                <c:pt idx="2">
                  <c:v>15.727399999999999</c:v>
                </c:pt>
                <c:pt idx="3">
                  <c:v>36.543699999999994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2-074C-9D4E-8449551A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71012"/>
        <c:axId val="1541452659"/>
      </c:scatterChart>
      <c:valAx>
        <c:axId val="193057101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41452659"/>
        <c:crosses val="autoZero"/>
        <c:crossBetween val="midCat"/>
      </c:valAx>
      <c:valAx>
        <c:axId val="1541452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3057101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'R4'!$F$21</c:f>
              <c:strCache>
                <c:ptCount val="1"/>
                <c:pt idx="0">
                  <c:v>Glu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(Glu)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'R4'!$F$22:$F$25</c:f>
              <c:numCache>
                <c:formatCode>General</c:formatCode>
                <c:ptCount val="4"/>
                <c:pt idx="0">
                  <c:v>0.52959999999999996</c:v>
                </c:pt>
                <c:pt idx="1">
                  <c:v>8.9211000000000009</c:v>
                </c:pt>
                <c:pt idx="2">
                  <c:v>18.573899999999998</c:v>
                </c:pt>
                <c:pt idx="3">
                  <c:v>46.123799999999996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C9-C74C-A77C-46092F96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27273"/>
        <c:axId val="255228607"/>
      </c:scatterChart>
      <c:valAx>
        <c:axId val="123272727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55228607"/>
        <c:crosses val="autoZero"/>
        <c:crossBetween val="midCat"/>
      </c:valAx>
      <c:valAx>
        <c:axId val="255228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3272727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'R4'!$G$21</c:f>
              <c:strCache>
                <c:ptCount val="1"/>
                <c:pt idx="0">
                  <c:v>His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(His)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'R4'!$G$22:$G$25</c:f>
              <c:numCache>
                <c:formatCode>General</c:formatCode>
                <c:ptCount val="4"/>
                <c:pt idx="0">
                  <c:v>0.29450000000000004</c:v>
                </c:pt>
                <c:pt idx="1">
                  <c:v>6.2484000000000002</c:v>
                </c:pt>
                <c:pt idx="2">
                  <c:v>13.745800000000001</c:v>
                </c:pt>
                <c:pt idx="3">
                  <c:v>32.382600000000004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4-264F-83C0-23E69240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71908"/>
        <c:axId val="904829001"/>
      </c:scatterChart>
      <c:valAx>
        <c:axId val="73857190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04829001"/>
        <c:crosses val="autoZero"/>
        <c:crossBetween val="midCat"/>
      </c:valAx>
      <c:valAx>
        <c:axId val="904829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85719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'R2'!$L$21</c:f>
              <c:strCache>
                <c:ptCount val="1"/>
                <c:pt idx="0">
                  <c:v>Tau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(Tau)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'R2'!$L$22:$L$25</c:f>
              <c:numCache>
                <c:formatCode>General</c:formatCode>
                <c:ptCount val="4"/>
                <c:pt idx="0">
                  <c:v>1.7632999999999999</c:v>
                </c:pt>
                <c:pt idx="1">
                  <c:v>20.8904</c:v>
                </c:pt>
                <c:pt idx="2">
                  <c:v>42.2254</c:v>
                </c:pt>
                <c:pt idx="3">
                  <c:v>105.98960000000001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72-FD4D-ACE6-8D1A9CDE7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791703"/>
        <c:axId val="914775776"/>
      </c:scatterChart>
      <c:valAx>
        <c:axId val="173179170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14775776"/>
        <c:crosses val="autoZero"/>
        <c:crossBetween val="midCat"/>
      </c:valAx>
      <c:valAx>
        <c:axId val="914775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3179170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'R4'!$H$21</c:f>
              <c:strCache>
                <c:ptCount val="1"/>
                <c:pt idx="0">
                  <c:v>Ser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(Ser)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'R4'!$H$22:$H$25</c:f>
              <c:numCache>
                <c:formatCode>General</c:formatCode>
                <c:ptCount val="4"/>
                <c:pt idx="0">
                  <c:v>0.49330000000000007</c:v>
                </c:pt>
                <c:pt idx="1">
                  <c:v>11.140700000000001</c:v>
                </c:pt>
                <c:pt idx="2">
                  <c:v>23.067599999999999</c:v>
                </c:pt>
                <c:pt idx="3">
                  <c:v>58.369900000000001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40-144E-8B6D-FF5C73FD2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056747"/>
        <c:axId val="882833755"/>
      </c:scatterChart>
      <c:valAx>
        <c:axId val="128305674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82833755"/>
        <c:crosses val="autoZero"/>
        <c:crossBetween val="midCat"/>
      </c:valAx>
      <c:valAx>
        <c:axId val="882833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8305674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'R4'!$I$21</c:f>
              <c:strCache>
                <c:ptCount val="1"/>
                <c:pt idx="0">
                  <c:v>Arg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(Arg)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'R4'!$I$22:$I$25</c:f>
              <c:numCache>
                <c:formatCode>General</c:formatCode>
                <c:ptCount val="4"/>
                <c:pt idx="0">
                  <c:v>0.81830000000000003</c:v>
                </c:pt>
                <c:pt idx="1">
                  <c:v>10.8611</c:v>
                </c:pt>
                <c:pt idx="2">
                  <c:v>22.6495</c:v>
                </c:pt>
                <c:pt idx="3">
                  <c:v>54.936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42-244B-94AB-721827433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40699"/>
        <c:axId val="1639889205"/>
      </c:scatterChart>
      <c:valAx>
        <c:axId val="90764069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39889205"/>
        <c:crosses val="autoZero"/>
        <c:crossBetween val="midCat"/>
      </c:valAx>
      <c:valAx>
        <c:axId val="1639889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0764069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'R4'!$J$21</c:f>
              <c:strCache>
                <c:ptCount val="1"/>
                <c:pt idx="0">
                  <c:v>Thr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(Thr)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'R4'!$J$22:$J$25</c:f>
              <c:numCache>
                <c:formatCode>General</c:formatCode>
                <c:ptCount val="4"/>
                <c:pt idx="0">
                  <c:v>0.26040000000000008</c:v>
                </c:pt>
                <c:pt idx="1">
                  <c:v>7.742799999999999</c:v>
                </c:pt>
                <c:pt idx="2">
                  <c:v>15.139099999999999</c:v>
                </c:pt>
                <c:pt idx="3">
                  <c:v>38.502099999999999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22-F74D-A35C-58C929FF4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02240"/>
        <c:axId val="187026175"/>
      </c:scatterChart>
      <c:valAx>
        <c:axId val="66090224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7026175"/>
        <c:crosses val="autoZero"/>
        <c:crossBetween val="midCat"/>
      </c:valAx>
      <c:valAx>
        <c:axId val="187026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6090224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'R4'!$K$21</c:f>
              <c:strCache>
                <c:ptCount val="1"/>
                <c:pt idx="0">
                  <c:v>Gly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(Gly)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'R4'!$K$22:$K$25</c:f>
              <c:numCache>
                <c:formatCode>General</c:formatCode>
                <c:ptCount val="4"/>
                <c:pt idx="0">
                  <c:v>1.3924999999999998</c:v>
                </c:pt>
                <c:pt idx="1">
                  <c:v>14.194700000000001</c:v>
                </c:pt>
                <c:pt idx="2">
                  <c:v>30.228400000000001</c:v>
                </c:pt>
                <c:pt idx="3">
                  <c:v>74.464100000000002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4A-FE40-B197-434B3D8B9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459"/>
        <c:axId val="543504716"/>
      </c:scatterChart>
      <c:valAx>
        <c:axId val="1723445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43504716"/>
        <c:crosses val="autoZero"/>
        <c:crossBetween val="midCat"/>
      </c:valAx>
      <c:valAx>
        <c:axId val="543504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23445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'R4'!$L$21</c:f>
              <c:strCache>
                <c:ptCount val="1"/>
                <c:pt idx="0">
                  <c:v>Tau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(Tau)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'R4'!$L$22:$L$25</c:f>
              <c:numCache>
                <c:formatCode>General</c:formatCode>
                <c:ptCount val="4"/>
                <c:pt idx="0">
                  <c:v>1.67</c:v>
                </c:pt>
                <c:pt idx="1">
                  <c:v>16.4939</c:v>
                </c:pt>
                <c:pt idx="2">
                  <c:v>32.954900000000002</c:v>
                </c:pt>
                <c:pt idx="3">
                  <c:v>82.802400000000006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2E-E44D-AB11-9F6868594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791703"/>
        <c:axId val="914775776"/>
      </c:scatterChart>
      <c:valAx>
        <c:axId val="173179170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14775776"/>
        <c:crosses val="autoZero"/>
        <c:crossBetween val="midCat"/>
      </c:valAx>
      <c:valAx>
        <c:axId val="914775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3179170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'R4'!$M$21</c:f>
              <c:strCache>
                <c:ptCount val="1"/>
                <c:pt idx="0">
                  <c:v>BAla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(BAla)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'R4'!$M$22:$M$25</c:f>
              <c:numCache>
                <c:formatCode>General</c:formatCode>
                <c:ptCount val="4"/>
                <c:pt idx="0">
                  <c:v>1.2535000000000001</c:v>
                </c:pt>
                <c:pt idx="1">
                  <c:v>13.2844</c:v>
                </c:pt>
                <c:pt idx="2">
                  <c:v>28.288400000000003</c:v>
                </c:pt>
                <c:pt idx="3">
                  <c:v>68.025599999999997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B6-3A4E-9B1C-2DC1CDA4D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906014"/>
        <c:axId val="971085502"/>
      </c:scatterChart>
      <c:valAx>
        <c:axId val="89590601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71085502"/>
        <c:crosses val="autoZero"/>
        <c:crossBetween val="midCat"/>
      </c:valAx>
      <c:valAx>
        <c:axId val="971085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9590601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'R4'!$N$21</c:f>
              <c:strCache>
                <c:ptCount val="1"/>
                <c:pt idx="0">
                  <c:v>Tyr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(Tyr)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'R4'!$N$22:$N$25</c:f>
              <c:numCache>
                <c:formatCode>General</c:formatCode>
                <c:ptCount val="4"/>
                <c:pt idx="0">
                  <c:v>1.1528</c:v>
                </c:pt>
                <c:pt idx="1">
                  <c:v>10.246499999999999</c:v>
                </c:pt>
                <c:pt idx="2">
                  <c:v>20.9696</c:v>
                </c:pt>
                <c:pt idx="3">
                  <c:v>52.599800000000002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BB-1C45-8783-406B1C5D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935536"/>
        <c:axId val="2083255193"/>
      </c:scatterChart>
      <c:valAx>
        <c:axId val="150993553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3255193"/>
        <c:crosses val="autoZero"/>
        <c:crossBetween val="midCat"/>
      </c:valAx>
      <c:valAx>
        <c:axId val="2083255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0993553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'R4'!$O$21</c:f>
              <c:strCache>
                <c:ptCount val="1"/>
                <c:pt idx="0">
                  <c:v>Ala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(Ala)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'R4'!$O$22:$O$25</c:f>
              <c:numCache>
                <c:formatCode>General</c:formatCode>
                <c:ptCount val="4"/>
                <c:pt idx="0">
                  <c:v>1.3361999999999998</c:v>
                </c:pt>
                <c:pt idx="1">
                  <c:v>30.304300000000001</c:v>
                </c:pt>
                <c:pt idx="2">
                  <c:v>21.143900000000002</c:v>
                </c:pt>
                <c:pt idx="3">
                  <c:v>54.812100000000001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0942-A6A2-A7D1FCCF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490225"/>
        <c:axId val="1324680044"/>
      </c:scatterChart>
      <c:valAx>
        <c:axId val="167149022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24680044"/>
        <c:crosses val="autoZero"/>
        <c:crossBetween val="midCat"/>
      </c:valAx>
      <c:valAx>
        <c:axId val="1324680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7149022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'R4'!$P$21</c:f>
              <c:strCache>
                <c:ptCount val="1"/>
                <c:pt idx="0">
                  <c:v>GABA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(GABA)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'R4'!$P$22:$P$25</c:f>
              <c:numCache>
                <c:formatCode>General</c:formatCode>
                <c:ptCount val="4"/>
                <c:pt idx="0">
                  <c:v>2.0593000000000004</c:v>
                </c:pt>
                <c:pt idx="1">
                  <c:v>10.485999999999999</c:v>
                </c:pt>
                <c:pt idx="2">
                  <c:v>37.604100000000003</c:v>
                </c:pt>
                <c:pt idx="3">
                  <c:v>97.132800000000003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6-024A-A367-2F3C9E4E7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45789"/>
        <c:axId val="343264546"/>
      </c:scatterChart>
      <c:valAx>
        <c:axId val="53424578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43264546"/>
        <c:crosses val="autoZero"/>
        <c:crossBetween val="midCat"/>
      </c:valAx>
      <c:valAx>
        <c:axId val="343264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424578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'R4'!$Q$21</c:f>
              <c:strCache>
                <c:ptCount val="1"/>
                <c:pt idx="0">
                  <c:v>Met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(Met)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'R4'!$Q$22:$Q$25</c:f>
              <c:numCache>
                <c:formatCode>General</c:formatCode>
                <c:ptCount val="4"/>
                <c:pt idx="0">
                  <c:v>0.53660000000000008</c:v>
                </c:pt>
                <c:pt idx="1">
                  <c:v>14.0296</c:v>
                </c:pt>
                <c:pt idx="2">
                  <c:v>21.802600000000002</c:v>
                </c:pt>
                <c:pt idx="3">
                  <c:v>56.334999999999994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71-6640-8FFD-E6AA88448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5257"/>
        <c:axId val="976040009"/>
      </c:scatterChart>
      <c:valAx>
        <c:axId val="78844525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76040009"/>
        <c:crosses val="autoZero"/>
        <c:crossBetween val="midCat"/>
      </c:valAx>
      <c:valAx>
        <c:axId val="976040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8844525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'R2'!$M$21</c:f>
              <c:strCache>
                <c:ptCount val="1"/>
                <c:pt idx="0">
                  <c:v>BAla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(BAla)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'R2'!$B$22:$B$25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'R2'!$M$22:$M$25</c:f>
              <c:numCache>
                <c:formatCode>General</c:formatCode>
                <c:ptCount val="4"/>
                <c:pt idx="0">
                  <c:v>1.8625</c:v>
                </c:pt>
                <c:pt idx="1">
                  <c:v>22.438000000000002</c:v>
                </c:pt>
                <c:pt idx="2">
                  <c:v>51.7483</c:v>
                </c:pt>
                <c:pt idx="3">
                  <c:v>120.32159999999999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A2-8347-8F72-B5AD1318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906014"/>
        <c:axId val="971085502"/>
      </c:scatterChart>
      <c:valAx>
        <c:axId val="89590601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71085502"/>
        <c:crosses val="autoZero"/>
        <c:crossBetween val="midCat"/>
      </c:valAx>
      <c:valAx>
        <c:axId val="971085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9590601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'R4'!$R$21</c:f>
              <c:strCache>
                <c:ptCount val="1"/>
                <c:pt idx="0">
                  <c:v>Val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(Val)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'R4'!$R$22:$R$25</c:f>
              <c:numCache>
                <c:formatCode>General</c:formatCode>
                <c:ptCount val="4"/>
                <c:pt idx="0">
                  <c:v>1.9437</c:v>
                </c:pt>
                <c:pt idx="1">
                  <c:v>11.1655</c:v>
                </c:pt>
                <c:pt idx="2">
                  <c:v>28.210999999999999</c:v>
                </c:pt>
                <c:pt idx="3">
                  <c:v>69.994100000000003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F3-C64E-9DEA-68225E3A4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34396"/>
        <c:axId val="1748187384"/>
      </c:scatterChart>
      <c:valAx>
        <c:axId val="198953439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48187384"/>
        <c:crosses val="autoZero"/>
        <c:crossBetween val="midCat"/>
      </c:valAx>
      <c:valAx>
        <c:axId val="1748187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8953439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'R4'!$S$21</c:f>
              <c:strCache>
                <c:ptCount val="1"/>
                <c:pt idx="0">
                  <c:v>Phe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(Phe)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'R4'!$S$22:$S$25</c:f>
              <c:numCache>
                <c:formatCode>General</c:formatCode>
                <c:ptCount val="4"/>
                <c:pt idx="0">
                  <c:v>7.9000000000000015E-2</c:v>
                </c:pt>
                <c:pt idx="1">
                  <c:v>19.471</c:v>
                </c:pt>
                <c:pt idx="2">
                  <c:v>22.671900000000001</c:v>
                </c:pt>
                <c:pt idx="3">
                  <c:v>56.301899999999996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BB-D948-BDBA-BE3C0D83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41415"/>
        <c:axId val="1570764538"/>
      </c:scatterChart>
      <c:valAx>
        <c:axId val="211284141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70764538"/>
        <c:crosses val="autoZero"/>
        <c:crossBetween val="midCat"/>
      </c:valAx>
      <c:valAx>
        <c:axId val="1570764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284141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'R4'!$T$21</c:f>
              <c:strCache>
                <c:ptCount val="1"/>
                <c:pt idx="0">
                  <c:v>Ile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(Ile)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'R4'!$T$22:$T$25</c:f>
              <c:numCache>
                <c:formatCode>General</c:formatCode>
                <c:ptCount val="4"/>
                <c:pt idx="0">
                  <c:v>1.6944999999999999</c:v>
                </c:pt>
                <c:pt idx="1">
                  <c:v>12.2545</c:v>
                </c:pt>
                <c:pt idx="2">
                  <c:v>33.942399999999999</c:v>
                </c:pt>
                <c:pt idx="3">
                  <c:v>77.09129999999999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A5-8A4E-BD4C-DC40CA76F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591908"/>
        <c:axId val="1692002064"/>
      </c:scatterChart>
      <c:valAx>
        <c:axId val="82359190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92002064"/>
        <c:crosses val="autoZero"/>
        <c:crossBetween val="midCat"/>
      </c:valAx>
      <c:valAx>
        <c:axId val="1692002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235919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'R4'!$U$21</c:f>
              <c:strCache>
                <c:ptCount val="1"/>
                <c:pt idx="0">
                  <c:v>Leu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(Leu)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'R4'!$U$22:$U$25</c:f>
              <c:numCache>
                <c:formatCode>General</c:formatCode>
                <c:ptCount val="4"/>
                <c:pt idx="0">
                  <c:v>-5.7462</c:v>
                </c:pt>
                <c:pt idx="1">
                  <c:v>3.2186000000000003</c:v>
                </c:pt>
                <c:pt idx="2">
                  <c:v>20.365200000000002</c:v>
                </c:pt>
                <c:pt idx="3">
                  <c:v>58.300900000000006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1-B442-8ED7-B04B78A7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44228"/>
        <c:axId val="1373906940"/>
      </c:scatterChart>
      <c:valAx>
        <c:axId val="192804422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73906940"/>
        <c:crosses val="autoZero"/>
        <c:crossBetween val="midCat"/>
      </c:valAx>
      <c:valAx>
        <c:axId val="1373906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2804422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'R4'!$E$293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rgbClr val="436EA1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'R4'!$E$294:$E$300</c:f>
              <c:numCache>
                <c:formatCode>0.00</c:formatCode>
                <c:ptCount val="7"/>
                <c:pt idx="0">
                  <c:v>7.9434159331420533</c:v>
                </c:pt>
                <c:pt idx="1">
                  <c:v>7.8712916296253228</c:v>
                </c:pt>
                <c:pt idx="2">
                  <c:v>7.0491823953627408</c:v>
                </c:pt>
                <c:pt idx="3">
                  <c:v>8.8163615734733671</c:v>
                </c:pt>
                <c:pt idx="4">
                  <c:v>7.7158764279589205</c:v>
                </c:pt>
                <c:pt idx="5">
                  <c:v>3.1299497755895849</c:v>
                </c:pt>
                <c:pt idx="6">
                  <c:v>6.4710009607743064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AAD-D54D-AABE-1C55A0732970}"/>
            </c:ext>
          </c:extLst>
        </c:ser>
        <c:ser>
          <c:idx val="1"/>
          <c:order val="1"/>
          <c:tx>
            <c:strRef>
              <c:f>'R4'!$F$293</c:f>
              <c:strCache>
                <c:ptCount val="1"/>
                <c:pt idx="0">
                  <c:v>Glu</c:v>
                </c:pt>
              </c:strCache>
            </c:strRef>
          </c:tx>
          <c:spPr>
            <a:solidFill>
              <a:srgbClr val="A34441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'R4'!$F$294:$F$300</c:f>
              <c:numCache>
                <c:formatCode>0.00</c:formatCode>
                <c:ptCount val="7"/>
                <c:pt idx="0">
                  <c:v>8.4687529868482585</c:v>
                </c:pt>
                <c:pt idx="1">
                  <c:v>8.3347734608394877</c:v>
                </c:pt>
                <c:pt idx="2">
                  <c:v>4.878635088054244</c:v>
                </c:pt>
                <c:pt idx="3">
                  <c:v>9.9218070590009617</c:v>
                </c:pt>
                <c:pt idx="4">
                  <c:v>10.075608256976382</c:v>
                </c:pt>
                <c:pt idx="5">
                  <c:v>10.825428807338698</c:v>
                </c:pt>
                <c:pt idx="6">
                  <c:v>9.5400867480697062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AAD-D54D-AABE-1C55A0732970}"/>
            </c:ext>
          </c:extLst>
        </c:ser>
        <c:ser>
          <c:idx val="2"/>
          <c:order val="2"/>
          <c:tx>
            <c:strRef>
              <c:f>'R4'!$G$293</c:f>
              <c:strCache>
                <c:ptCount val="1"/>
                <c:pt idx="0">
                  <c:v>His</c:v>
                </c:pt>
              </c:strCache>
            </c:strRef>
          </c:tx>
          <c:spPr>
            <a:solidFill>
              <a:srgbClr val="849F4C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'R4'!$G$294:$G$300</c:f>
              <c:numCache>
                <c:formatCode>0.00</c:formatCode>
                <c:ptCount val="7"/>
                <c:pt idx="0">
                  <c:v>15.264452366436251</c:v>
                </c:pt>
                <c:pt idx="1">
                  <c:v>0</c:v>
                </c:pt>
                <c:pt idx="2">
                  <c:v>0.75101887659364641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AAD-D54D-AABE-1C55A0732970}"/>
            </c:ext>
          </c:extLst>
        </c:ser>
        <c:ser>
          <c:idx val="3"/>
          <c:order val="3"/>
          <c:tx>
            <c:strRef>
              <c:f>'R4'!$H$293</c:f>
              <c:strCache>
                <c:ptCount val="1"/>
                <c:pt idx="0">
                  <c:v>Ser</c:v>
                </c:pt>
              </c:strCache>
            </c:strRef>
          </c:tx>
          <c:spPr>
            <a:solidFill>
              <a:srgbClr val="6D558A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'R4'!$H$294:$H$300</c:f>
              <c:numCache>
                <c:formatCode>0.00</c:formatCode>
                <c:ptCount val="7"/>
                <c:pt idx="0">
                  <c:v>13.574095163682664</c:v>
                </c:pt>
                <c:pt idx="1">
                  <c:v>19.266243570505072</c:v>
                </c:pt>
                <c:pt idx="2">
                  <c:v>27.210919282082312</c:v>
                </c:pt>
                <c:pt idx="3">
                  <c:v>13.332155793370507</c:v>
                </c:pt>
                <c:pt idx="4">
                  <c:v>15.880071191773087</c:v>
                </c:pt>
                <c:pt idx="5">
                  <c:v>15.669286129042053</c:v>
                </c:pt>
                <c:pt idx="6">
                  <c:v>18.5964160799555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FAAD-D54D-AABE-1C55A0732970}"/>
            </c:ext>
          </c:extLst>
        </c:ser>
        <c:ser>
          <c:idx val="4"/>
          <c:order val="4"/>
          <c:tx>
            <c:strRef>
              <c:f>'R4'!$I$293</c:f>
              <c:strCache>
                <c:ptCount val="1"/>
                <c:pt idx="0">
                  <c:v>Arg</c:v>
                </c:pt>
              </c:strCache>
            </c:strRef>
          </c:tx>
          <c:spPr>
            <a:solidFill>
              <a:srgbClr val="4092A8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'R4'!$I$294:$I$300</c:f>
              <c:numCache>
                <c:formatCode>0.00</c:formatCode>
                <c:ptCount val="7"/>
                <c:pt idx="0">
                  <c:v>0</c:v>
                </c:pt>
                <c:pt idx="1">
                  <c:v>0.77548604639239849</c:v>
                </c:pt>
                <c:pt idx="2">
                  <c:v>2.9545115817023744</c:v>
                </c:pt>
                <c:pt idx="3">
                  <c:v>1.0843477440889246</c:v>
                </c:pt>
                <c:pt idx="4">
                  <c:v>0</c:v>
                </c:pt>
                <c:pt idx="5">
                  <c:v>0</c:v>
                </c:pt>
                <c:pt idx="6">
                  <c:v>0.72435629926325162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FAAD-D54D-AABE-1C55A0732970}"/>
            </c:ext>
          </c:extLst>
        </c:ser>
        <c:ser>
          <c:idx val="5"/>
          <c:order val="5"/>
          <c:tx>
            <c:strRef>
              <c:f>'R4'!$J$293</c:f>
              <c:strCache>
                <c:ptCount val="1"/>
                <c:pt idx="0">
                  <c:v>Thr</c:v>
                </c:pt>
              </c:strCache>
            </c:strRef>
          </c:tx>
          <c:spPr>
            <a:solidFill>
              <a:srgbClr val="D2803C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'R4'!$J$294:$J$300</c:f>
              <c:numCache>
                <c:formatCode>0.00</c:formatCode>
                <c:ptCount val="7"/>
                <c:pt idx="0">
                  <c:v>4.3740771706828401</c:v>
                </c:pt>
                <c:pt idx="1">
                  <c:v>5.8748331351098848</c:v>
                </c:pt>
                <c:pt idx="2">
                  <c:v>5.1593870644009669</c:v>
                </c:pt>
                <c:pt idx="3">
                  <c:v>6.3375418484889066</c:v>
                </c:pt>
                <c:pt idx="4">
                  <c:v>3.5521624902906836</c:v>
                </c:pt>
                <c:pt idx="5">
                  <c:v>4.205063421386809</c:v>
                </c:pt>
                <c:pt idx="6">
                  <c:v>3.9301796299202518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FAAD-D54D-AABE-1C55A0732970}"/>
            </c:ext>
          </c:extLst>
        </c:ser>
        <c:ser>
          <c:idx val="6"/>
          <c:order val="6"/>
          <c:tx>
            <c:strRef>
              <c:f>'R4'!$K$293</c:f>
              <c:strCache>
                <c:ptCount val="1"/>
                <c:pt idx="0">
                  <c:v>Gly</c:v>
                </c:pt>
              </c:strCache>
            </c:strRef>
          </c:tx>
          <c:spPr>
            <a:solidFill>
              <a:srgbClr val="618EC4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'R4'!$K$294:$K$300</c:f>
              <c:numCache>
                <c:formatCode>0.00</c:formatCode>
                <c:ptCount val="7"/>
                <c:pt idx="0">
                  <c:v>25.3973938413756</c:v>
                </c:pt>
                <c:pt idx="1">
                  <c:v>27.879738877565842</c:v>
                </c:pt>
                <c:pt idx="2">
                  <c:v>26.056953737123333</c:v>
                </c:pt>
                <c:pt idx="3">
                  <c:v>23.339327057520851</c:v>
                </c:pt>
                <c:pt idx="4">
                  <c:v>32.066350894649396</c:v>
                </c:pt>
                <c:pt idx="5">
                  <c:v>36.96840727223325</c:v>
                </c:pt>
                <c:pt idx="6">
                  <c:v>29.939126746756926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FAAD-D54D-AABE-1C55A0732970}"/>
            </c:ext>
          </c:extLst>
        </c:ser>
        <c:ser>
          <c:idx val="7"/>
          <c:order val="7"/>
          <c:tx>
            <c:strRef>
              <c:f>'R4'!$M$293</c:f>
              <c:strCache>
                <c:ptCount val="1"/>
                <c:pt idx="0">
                  <c:v>BAla</c:v>
                </c:pt>
              </c:strCache>
            </c:strRef>
          </c:tx>
          <c:spPr>
            <a:solidFill>
              <a:srgbClr val="C6625F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'R4'!$M$294:$M$300</c:f>
              <c:numCache>
                <c:formatCode>0.00</c:formatCode>
                <c:ptCount val="7"/>
                <c:pt idx="0">
                  <c:v>3.9619253634743918</c:v>
                </c:pt>
                <c:pt idx="1">
                  <c:v>2.85256377847415</c:v>
                </c:pt>
                <c:pt idx="2">
                  <c:v>1.3923186575346091</c:v>
                </c:pt>
                <c:pt idx="3">
                  <c:v>2.7046263610322456</c:v>
                </c:pt>
                <c:pt idx="4">
                  <c:v>3.7252200123889354</c:v>
                </c:pt>
                <c:pt idx="5">
                  <c:v>4.6833011056066107</c:v>
                </c:pt>
                <c:pt idx="6">
                  <c:v>3.6269312695993308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FAAD-D54D-AABE-1C55A0732970}"/>
            </c:ext>
          </c:extLst>
        </c:ser>
        <c:ser>
          <c:idx val="8"/>
          <c:order val="8"/>
          <c:tx>
            <c:strRef>
              <c:f>'R4'!$N$293</c:f>
              <c:strCache>
                <c:ptCount val="1"/>
                <c:pt idx="0">
                  <c:v>Tyr</c:v>
                </c:pt>
              </c:strCache>
            </c:strRef>
          </c:tx>
          <c:spPr>
            <a:solidFill>
              <a:srgbClr val="A5C26A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'R4'!$N$294:$N$300</c:f>
              <c:numCache>
                <c:formatCode>0.00</c:formatCode>
                <c:ptCount val="7"/>
                <c:pt idx="0">
                  <c:v>0.38379566924355418</c:v>
                </c:pt>
                <c:pt idx="1">
                  <c:v>0.92091317732653877</c:v>
                </c:pt>
                <c:pt idx="2">
                  <c:v>1.088095247267113</c:v>
                </c:pt>
                <c:pt idx="3">
                  <c:v>1.2980640864655169</c:v>
                </c:pt>
                <c:pt idx="4">
                  <c:v>0.32491542876932789</c:v>
                </c:pt>
                <c:pt idx="5">
                  <c:v>0</c:v>
                </c:pt>
                <c:pt idx="6">
                  <c:v>0.64851517631805744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FAAD-D54D-AABE-1C55A0732970}"/>
            </c:ext>
          </c:extLst>
        </c:ser>
        <c:ser>
          <c:idx val="9"/>
          <c:order val="9"/>
          <c:tx>
            <c:strRef>
              <c:f>'R4'!$O$293</c:f>
              <c:strCache>
                <c:ptCount val="1"/>
                <c:pt idx="0">
                  <c:v>Ala</c:v>
                </c:pt>
              </c:strCache>
            </c:strRef>
          </c:tx>
          <c:spPr>
            <a:solidFill>
              <a:srgbClr val="8D74AB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'R4'!$O$294:$O$300</c:f>
              <c:numCache>
                <c:formatCode>0.00</c:formatCode>
                <c:ptCount val="7"/>
                <c:pt idx="0">
                  <c:v>13.206319485960726</c:v>
                </c:pt>
                <c:pt idx="1">
                  <c:v>15.892465829036714</c:v>
                </c:pt>
                <c:pt idx="2">
                  <c:v>14.881905095974338</c:v>
                </c:pt>
                <c:pt idx="3">
                  <c:v>17.601135242067343</c:v>
                </c:pt>
                <c:pt idx="4">
                  <c:v>17.807348087313631</c:v>
                </c:pt>
                <c:pt idx="5">
                  <c:v>18.552376265221106</c:v>
                </c:pt>
                <c:pt idx="6">
                  <c:v>17.705939103531279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FAAD-D54D-AABE-1C55A0732970}"/>
            </c:ext>
          </c:extLst>
        </c:ser>
        <c:ser>
          <c:idx val="10"/>
          <c:order val="10"/>
          <c:tx>
            <c:strRef>
              <c:f>'R4'!$P$293</c:f>
              <c:strCache>
                <c:ptCount val="1"/>
                <c:pt idx="0">
                  <c:v>GABA</c:v>
                </c:pt>
              </c:strCache>
            </c:strRef>
          </c:tx>
          <c:spPr>
            <a:solidFill>
              <a:srgbClr val="5DB4CC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'R4'!$P$294:$P$300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FAAD-D54D-AABE-1C55A0732970}"/>
            </c:ext>
          </c:extLst>
        </c:ser>
        <c:ser>
          <c:idx val="11"/>
          <c:order val="11"/>
          <c:tx>
            <c:strRef>
              <c:f>'R4'!$Q$293</c:f>
              <c:strCache>
                <c:ptCount val="1"/>
                <c:pt idx="0">
                  <c:v>Met</c:v>
                </c:pt>
              </c:strCache>
            </c:strRef>
          </c:tx>
          <c:spPr>
            <a:solidFill>
              <a:srgbClr val="F8A159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'R4'!$Q$294:$Q$300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FAAD-D54D-AABE-1C55A0732970}"/>
            </c:ext>
          </c:extLst>
        </c:ser>
        <c:ser>
          <c:idx val="12"/>
          <c:order val="12"/>
          <c:tx>
            <c:strRef>
              <c:f>'R4'!$R$293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rgbClr val="618EC4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'R4'!$R$294:$R$300</c:f>
              <c:numCache>
                <c:formatCode>0.00</c:formatCode>
                <c:ptCount val="7"/>
                <c:pt idx="0">
                  <c:v>3.8114104046113471</c:v>
                </c:pt>
                <c:pt idx="1">
                  <c:v>4.5553881763995534</c:v>
                </c:pt>
                <c:pt idx="2">
                  <c:v>3.5789641280263287</c:v>
                </c:pt>
                <c:pt idx="3">
                  <c:v>5.3235585053092906</c:v>
                </c:pt>
                <c:pt idx="4">
                  <c:v>5.4408612651105326</c:v>
                </c:pt>
                <c:pt idx="5">
                  <c:v>4.2127844669786061</c:v>
                </c:pt>
                <c:pt idx="6">
                  <c:v>4.0492658183135699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FAAD-D54D-AABE-1C55A0732970}"/>
            </c:ext>
          </c:extLst>
        </c:ser>
        <c:ser>
          <c:idx val="13"/>
          <c:order val="13"/>
          <c:tx>
            <c:strRef>
              <c:f>'R4'!$S$293</c:f>
              <c:strCache>
                <c:ptCount val="1"/>
                <c:pt idx="0">
                  <c:v>Phe</c:v>
                </c:pt>
              </c:strCache>
            </c:strRef>
          </c:tx>
          <c:spPr>
            <a:solidFill>
              <a:srgbClr val="6633CC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'R4'!$S$294:$S$300</c:f>
              <c:numCache>
                <c:formatCode>0.00</c:formatCode>
                <c:ptCount val="7"/>
                <c:pt idx="0">
                  <c:v>0.71806946425144946</c:v>
                </c:pt>
                <c:pt idx="1">
                  <c:v>1.0182393461964245</c:v>
                </c:pt>
                <c:pt idx="2">
                  <c:v>0.88420006151671349</c:v>
                </c:pt>
                <c:pt idx="3">
                  <c:v>1.5243386593333428</c:v>
                </c:pt>
                <c:pt idx="4">
                  <c:v>0.23634798102340515</c:v>
                </c:pt>
                <c:pt idx="5">
                  <c:v>0</c:v>
                </c:pt>
                <c:pt idx="6">
                  <c:v>0.46177546627125393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FAAD-D54D-AABE-1C55A0732970}"/>
            </c:ext>
          </c:extLst>
        </c:ser>
        <c:ser>
          <c:idx val="14"/>
          <c:order val="14"/>
          <c:tx>
            <c:strRef>
              <c:f>'R4'!$T$293</c:f>
              <c:strCache>
                <c:ptCount val="1"/>
                <c:pt idx="0">
                  <c:v>Ile</c:v>
                </c:pt>
              </c:strCache>
            </c:strRef>
          </c:tx>
          <c:spPr>
            <a:solidFill>
              <a:srgbClr val="E67300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'R4'!$T$294:$T$300</c:f>
              <c:numCache>
                <c:formatCode>0.00</c:formatCode>
                <c:ptCount val="7"/>
                <c:pt idx="0">
                  <c:v>1.4699432488208506</c:v>
                </c:pt>
                <c:pt idx="1">
                  <c:v>1.0602144011607302</c:v>
                </c:pt>
                <c:pt idx="2">
                  <c:v>1.2546477593153285</c:v>
                </c:pt>
                <c:pt idx="3">
                  <c:v>2.3816667734288961</c:v>
                </c:pt>
                <c:pt idx="4">
                  <c:v>1.3032976702156895</c:v>
                </c:pt>
                <c:pt idx="5">
                  <c:v>0.87083064326513826</c:v>
                </c:pt>
                <c:pt idx="6">
                  <c:v>1.0964901686118096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E-FAAD-D54D-AABE-1C55A0732970}"/>
            </c:ext>
          </c:extLst>
        </c:ser>
        <c:ser>
          <c:idx val="15"/>
          <c:order val="15"/>
          <c:tx>
            <c:strRef>
              <c:f>'R4'!$U$293</c:f>
              <c:strCache>
                <c:ptCount val="1"/>
                <c:pt idx="0">
                  <c:v>Leu</c:v>
                </c:pt>
              </c:strCache>
            </c:strRef>
          </c:tx>
          <c:spPr>
            <a:solidFill>
              <a:srgbClr val="8B0707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'R4'!$U$294:$U$300</c:f>
              <c:numCache>
                <c:formatCode>0.00</c:formatCode>
                <c:ptCount val="7"/>
                <c:pt idx="0">
                  <c:v>0.4104643843242754</c:v>
                </c:pt>
                <c:pt idx="1">
                  <c:v>1.5412851356684554</c:v>
                </c:pt>
                <c:pt idx="2">
                  <c:v>1.480740008364497</c:v>
                </c:pt>
                <c:pt idx="3">
                  <c:v>3.9204126200337148</c:v>
                </c:pt>
                <c:pt idx="4">
                  <c:v>0.5284078884828044</c:v>
                </c:pt>
                <c:pt idx="5">
                  <c:v>0.11977287900852783</c:v>
                </c:pt>
                <c:pt idx="6">
                  <c:v>1.3684637577052385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F-FAAD-D54D-AABE-1C55A0732970}"/>
            </c:ext>
          </c:extLst>
        </c:ser>
        <c:ser>
          <c:idx val="16"/>
          <c:order val="16"/>
          <c:tx>
            <c:strRef>
              <c:f>'R4'!$V$293</c:f>
              <c:strCache>
                <c:ptCount val="1"/>
                <c:pt idx="0">
                  <c:v>Lys</c:v>
                </c:pt>
              </c:strCache>
            </c:strRef>
          </c:tx>
          <c:spPr>
            <a:solidFill>
              <a:srgbClr val="651067"/>
            </a:solidFill>
          </c:spPr>
          <c:invertIfNegative val="1"/>
          <c:cat>
            <c:strRef>
              <c:f>'R4'!$A$294:$A$300</c:f>
              <c:strCache>
                <c:ptCount val="7"/>
                <c:pt idx="0">
                  <c:v>AT38_S2_C3_N21</c:v>
                </c:pt>
                <c:pt idx="1">
                  <c:v>AT38_S3_C3_N23</c:v>
                </c:pt>
                <c:pt idx="2">
                  <c:v>AT38_S4_C1_N23</c:v>
                </c:pt>
                <c:pt idx="3">
                  <c:v>AT38_S5_C3_N23</c:v>
                </c:pt>
                <c:pt idx="4">
                  <c:v>AT39_S1_C3_N23</c:v>
                </c:pt>
                <c:pt idx="5">
                  <c:v>AT39_S3_C3_N19</c:v>
                </c:pt>
                <c:pt idx="6">
                  <c:v>Ref</c:v>
                </c:pt>
              </c:strCache>
            </c:strRef>
          </c:cat>
          <c:val>
            <c:numRef>
              <c:f>'R4'!$V$294:$V$300</c:f>
              <c:numCache>
                <c:formatCode>0.00</c:formatCode>
                <c:ptCount val="7"/>
                <c:pt idx="0">
                  <c:v>1.0158845171457573</c:v>
                </c:pt>
                <c:pt idx="1">
                  <c:v>2.1565634356994412</c:v>
                </c:pt>
                <c:pt idx="2">
                  <c:v>1.3785210166814543</c:v>
                </c:pt>
                <c:pt idx="3">
                  <c:v>2.4146566763861297</c:v>
                </c:pt>
                <c:pt idx="4">
                  <c:v>1.3435324050471942</c:v>
                </c:pt>
                <c:pt idx="5">
                  <c:v>0.76279923432962649</c:v>
                </c:pt>
                <c:pt idx="6">
                  <c:v>1.84145277490953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0-FAAD-D54D-AABE-1C55A073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2213321"/>
        <c:axId val="2014071708"/>
      </c:barChart>
      <c:catAx>
        <c:axId val="2042213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Samples</a:t>
                </a:r>
              </a:p>
              <a:p>
                <a:pPr lvl="0">
                  <a:defRPr b="1" i="0"/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14071708"/>
        <c:crosses val="autoZero"/>
        <c:auto val="1"/>
        <c:lblAlgn val="ctr"/>
        <c:lblOffset val="100"/>
        <c:noMultiLvlLbl val="1"/>
      </c:catAx>
      <c:valAx>
        <c:axId val="2014071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Mol%</a:t>
                </a:r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42213321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'R4'!$V$21</c:f>
              <c:strCache>
                <c:ptCount val="1"/>
                <c:pt idx="0">
                  <c:v>Lys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(Lys)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'R4'!$B$22:$B$25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'R4'!$V$22:$V$25</c:f>
              <c:numCache>
                <c:formatCode>General</c:formatCode>
                <c:ptCount val="4"/>
                <c:pt idx="0">
                  <c:v>0.76090000000000002</c:v>
                </c:pt>
                <c:pt idx="1">
                  <c:v>11.399000000000001</c:v>
                </c:pt>
                <c:pt idx="2">
                  <c:v>25.297799999999999</c:v>
                </c:pt>
                <c:pt idx="3">
                  <c:v>56.954599999999999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A6-E547-A333-3B743EF78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94398"/>
        <c:axId val="1963675786"/>
      </c:scatterChart>
      <c:valAx>
        <c:axId val="71419439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63675786"/>
        <c:crosses val="autoZero"/>
        <c:crossBetween val="midCat"/>
      </c:valAx>
      <c:valAx>
        <c:axId val="1963675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1419439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'R5'!$E$21</c:f>
              <c:strCache>
                <c:ptCount val="1"/>
                <c:pt idx="0">
                  <c:v>Asp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(Asp)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'R5'!$E$22:$E$25</c:f>
              <c:numCache>
                <c:formatCode>General</c:formatCode>
                <c:ptCount val="4"/>
                <c:pt idx="0">
                  <c:v>1.0544</c:v>
                </c:pt>
                <c:pt idx="1">
                  <c:v>6.4300000000000006</c:v>
                </c:pt>
                <c:pt idx="2">
                  <c:v>13.883900000000001</c:v>
                </c:pt>
                <c:pt idx="3">
                  <c:v>34.805700000000002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5-6246-B8C3-8133818D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71012"/>
        <c:axId val="1541452659"/>
      </c:scatterChart>
      <c:valAx>
        <c:axId val="193057101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41452659"/>
        <c:crosses val="autoZero"/>
        <c:crossBetween val="midCat"/>
      </c:valAx>
      <c:valAx>
        <c:axId val="1541452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3057101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'R5'!$F$21</c:f>
              <c:strCache>
                <c:ptCount val="1"/>
                <c:pt idx="0">
                  <c:v>Glu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(Glu)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'R5'!$F$22:$F$25</c:f>
              <c:numCache>
                <c:formatCode>General</c:formatCode>
                <c:ptCount val="4"/>
                <c:pt idx="0">
                  <c:v>1.2654000000000001</c:v>
                </c:pt>
                <c:pt idx="1">
                  <c:v>8.6059999999999999</c:v>
                </c:pt>
                <c:pt idx="2">
                  <c:v>17.565099999999997</c:v>
                </c:pt>
                <c:pt idx="3">
                  <c:v>43.861000000000004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61-224E-9A63-18EE4505F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27273"/>
        <c:axId val="255228607"/>
      </c:scatterChart>
      <c:valAx>
        <c:axId val="123272727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55228607"/>
        <c:crosses val="autoZero"/>
        <c:crossBetween val="midCat"/>
      </c:valAx>
      <c:valAx>
        <c:axId val="255228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3272727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'R5'!$G$21</c:f>
              <c:strCache>
                <c:ptCount val="1"/>
                <c:pt idx="0">
                  <c:v>His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(His)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'R5'!$G$22:$G$25</c:f>
              <c:numCache>
                <c:formatCode>General</c:formatCode>
                <c:ptCount val="4"/>
                <c:pt idx="0">
                  <c:v>0.50780000000000003</c:v>
                </c:pt>
                <c:pt idx="1">
                  <c:v>6.1036999999999999</c:v>
                </c:pt>
                <c:pt idx="2">
                  <c:v>13.890400000000001</c:v>
                </c:pt>
                <c:pt idx="3">
                  <c:v>33.802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BA-CE4C-A64F-B270B4EA1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71908"/>
        <c:axId val="904829001"/>
      </c:scatterChart>
      <c:valAx>
        <c:axId val="73857190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04829001"/>
        <c:crosses val="autoZero"/>
        <c:crossBetween val="midCat"/>
      </c:valAx>
      <c:valAx>
        <c:axId val="904829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85719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'R5'!$H$21</c:f>
              <c:strCache>
                <c:ptCount val="1"/>
                <c:pt idx="0">
                  <c:v>Ser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(Ser)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'R5'!$B$22:$B$25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'R5'!$H$22:$H$25</c:f>
              <c:numCache>
                <c:formatCode>General</c:formatCode>
                <c:ptCount val="4"/>
                <c:pt idx="0">
                  <c:v>1.589</c:v>
                </c:pt>
                <c:pt idx="1">
                  <c:v>10.773199999999999</c:v>
                </c:pt>
                <c:pt idx="2">
                  <c:v>21.251900000000003</c:v>
                </c:pt>
                <c:pt idx="3">
                  <c:v>53.815199999999997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FE-214B-87FB-965F95163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056747"/>
        <c:axId val="882833755"/>
      </c:scatterChart>
      <c:valAx>
        <c:axId val="128305674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82833755"/>
        <c:crosses val="autoZero"/>
        <c:crossBetween val="midCat"/>
      </c:valAx>
      <c:valAx>
        <c:axId val="882833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8305674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13" Type="http://schemas.openxmlformats.org/officeDocument/2006/relationships/chart" Target="../charts/chart51.xml"/><Relationship Id="rId18" Type="http://schemas.openxmlformats.org/officeDocument/2006/relationships/chart" Target="../charts/chart5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17" Type="http://schemas.openxmlformats.org/officeDocument/2006/relationships/chart" Target="../charts/chart55.xml"/><Relationship Id="rId2" Type="http://schemas.openxmlformats.org/officeDocument/2006/relationships/chart" Target="../charts/chart40.xml"/><Relationship Id="rId16" Type="http://schemas.openxmlformats.org/officeDocument/2006/relationships/chart" Target="../charts/chart54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5" Type="http://schemas.openxmlformats.org/officeDocument/2006/relationships/chart" Target="../charts/chart43.xml"/><Relationship Id="rId15" Type="http://schemas.openxmlformats.org/officeDocument/2006/relationships/chart" Target="../charts/chart53.xml"/><Relationship Id="rId10" Type="http://schemas.openxmlformats.org/officeDocument/2006/relationships/chart" Target="../charts/chart48.xml"/><Relationship Id="rId19" Type="http://schemas.openxmlformats.org/officeDocument/2006/relationships/chart" Target="../charts/chart57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13" Type="http://schemas.openxmlformats.org/officeDocument/2006/relationships/chart" Target="../charts/chart70.xml"/><Relationship Id="rId18" Type="http://schemas.openxmlformats.org/officeDocument/2006/relationships/chart" Target="../charts/chart7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12" Type="http://schemas.openxmlformats.org/officeDocument/2006/relationships/chart" Target="../charts/chart69.xml"/><Relationship Id="rId17" Type="http://schemas.openxmlformats.org/officeDocument/2006/relationships/chart" Target="../charts/chart74.xml"/><Relationship Id="rId2" Type="http://schemas.openxmlformats.org/officeDocument/2006/relationships/chart" Target="../charts/chart59.xml"/><Relationship Id="rId16" Type="http://schemas.openxmlformats.org/officeDocument/2006/relationships/chart" Target="../charts/chart73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11" Type="http://schemas.openxmlformats.org/officeDocument/2006/relationships/chart" Target="../charts/chart68.xml"/><Relationship Id="rId5" Type="http://schemas.openxmlformats.org/officeDocument/2006/relationships/chart" Target="../charts/chart62.xml"/><Relationship Id="rId15" Type="http://schemas.openxmlformats.org/officeDocument/2006/relationships/chart" Target="../charts/chart72.xml"/><Relationship Id="rId10" Type="http://schemas.openxmlformats.org/officeDocument/2006/relationships/chart" Target="../charts/chart67.xml"/><Relationship Id="rId19" Type="http://schemas.openxmlformats.org/officeDocument/2006/relationships/chart" Target="../charts/chart76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Relationship Id="rId14" Type="http://schemas.openxmlformats.org/officeDocument/2006/relationships/chart" Target="../charts/chart7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13" Type="http://schemas.openxmlformats.org/officeDocument/2006/relationships/chart" Target="../charts/chart89.xml"/><Relationship Id="rId18" Type="http://schemas.openxmlformats.org/officeDocument/2006/relationships/chart" Target="../charts/chart94.xml"/><Relationship Id="rId3" Type="http://schemas.openxmlformats.org/officeDocument/2006/relationships/chart" Target="../charts/chart79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17" Type="http://schemas.openxmlformats.org/officeDocument/2006/relationships/chart" Target="../charts/chart93.xml"/><Relationship Id="rId2" Type="http://schemas.openxmlformats.org/officeDocument/2006/relationships/chart" Target="../charts/chart78.xml"/><Relationship Id="rId16" Type="http://schemas.openxmlformats.org/officeDocument/2006/relationships/chart" Target="../charts/chart92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10" Type="http://schemas.openxmlformats.org/officeDocument/2006/relationships/chart" Target="../charts/chart86.xml"/><Relationship Id="rId19" Type="http://schemas.openxmlformats.org/officeDocument/2006/relationships/chart" Target="../charts/chart95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13" Type="http://schemas.openxmlformats.org/officeDocument/2006/relationships/chart" Target="../charts/chart108.xml"/><Relationship Id="rId18" Type="http://schemas.openxmlformats.org/officeDocument/2006/relationships/chart" Target="../charts/chart113.xml"/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12" Type="http://schemas.openxmlformats.org/officeDocument/2006/relationships/chart" Target="../charts/chart107.xml"/><Relationship Id="rId17" Type="http://schemas.openxmlformats.org/officeDocument/2006/relationships/chart" Target="../charts/chart112.xml"/><Relationship Id="rId2" Type="http://schemas.openxmlformats.org/officeDocument/2006/relationships/chart" Target="../charts/chart97.xml"/><Relationship Id="rId16" Type="http://schemas.openxmlformats.org/officeDocument/2006/relationships/chart" Target="../charts/chart111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11" Type="http://schemas.openxmlformats.org/officeDocument/2006/relationships/chart" Target="../charts/chart106.xml"/><Relationship Id="rId5" Type="http://schemas.openxmlformats.org/officeDocument/2006/relationships/chart" Target="../charts/chart100.xml"/><Relationship Id="rId15" Type="http://schemas.openxmlformats.org/officeDocument/2006/relationships/chart" Target="../charts/chart110.xml"/><Relationship Id="rId10" Type="http://schemas.openxmlformats.org/officeDocument/2006/relationships/chart" Target="../charts/chart105.xml"/><Relationship Id="rId19" Type="http://schemas.openxmlformats.org/officeDocument/2006/relationships/chart" Target="../charts/chart114.xml"/><Relationship Id="rId4" Type="http://schemas.openxmlformats.org/officeDocument/2006/relationships/chart" Target="../charts/chart99.xml"/><Relationship Id="rId9" Type="http://schemas.openxmlformats.org/officeDocument/2006/relationships/chart" Target="../charts/chart104.xml"/><Relationship Id="rId14" Type="http://schemas.openxmlformats.org/officeDocument/2006/relationships/chart" Target="../charts/chart10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27</xdr:row>
      <xdr:rowOff>104775</xdr:rowOff>
    </xdr:from>
    <xdr:ext cx="5095875" cy="28384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C9A9AD4-B233-B548-9056-A3282EEB1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133350</xdr:colOff>
      <xdr:row>27</xdr:row>
      <xdr:rowOff>95250</xdr:rowOff>
    </xdr:from>
    <xdr:ext cx="5172075" cy="2838450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E4194C51-141A-A44D-B0A2-E47185942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790575</xdr:colOff>
      <xdr:row>27</xdr:row>
      <xdr:rowOff>171450</xdr:rowOff>
    </xdr:from>
    <xdr:ext cx="5372100" cy="2847975"/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142B3A1B-D913-B44D-8F90-0E4206EDF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0</xdr:colOff>
      <xdr:row>28</xdr:row>
      <xdr:rowOff>0</xdr:rowOff>
    </xdr:from>
    <xdr:ext cx="5172075" cy="2838450"/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39837CD8-9A69-844B-A694-18FA3F75E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381000</xdr:colOff>
      <xdr:row>42</xdr:row>
      <xdr:rowOff>85725</xdr:rowOff>
    </xdr:from>
    <xdr:ext cx="5095875" cy="2838450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E3F3A9E-D497-C84F-A675-87F1CB019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190500</xdr:colOff>
      <xdr:row>42</xdr:row>
      <xdr:rowOff>104775</xdr:rowOff>
    </xdr:from>
    <xdr:ext cx="5172075" cy="2838450"/>
    <xdr:graphicFrame macro="">
      <xdr:nvGraphicFramePr>
        <xdr:cNvPr id="7" name="Chart 12">
          <a:extLst>
            <a:ext uri="{FF2B5EF4-FFF2-40B4-BE49-F238E27FC236}">
              <a16:creationId xmlns:a16="http://schemas.microsoft.com/office/drawing/2014/main" id="{788D6904-BB77-DC4C-B0A1-FEF2FEA59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10</xdr:col>
      <xdr:colOff>0</xdr:colOff>
      <xdr:row>43</xdr:row>
      <xdr:rowOff>0</xdr:rowOff>
    </xdr:from>
    <xdr:ext cx="5248275" cy="2838450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id="{9A0910C6-860F-6242-8BAF-CCEB3F612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790575</xdr:colOff>
      <xdr:row>43</xdr:row>
      <xdr:rowOff>19050</xdr:rowOff>
    </xdr:from>
    <xdr:ext cx="5295900" cy="2838450"/>
    <xdr:graphicFrame macro="">
      <xdr:nvGraphicFramePr>
        <xdr:cNvPr id="9" name="Chart 14">
          <a:extLst>
            <a:ext uri="{FF2B5EF4-FFF2-40B4-BE49-F238E27FC236}">
              <a16:creationId xmlns:a16="http://schemas.microsoft.com/office/drawing/2014/main" id="{E2874DAB-8A5E-274C-A06A-4007BDCAE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342900</xdr:colOff>
      <xdr:row>57</xdr:row>
      <xdr:rowOff>9525</xdr:rowOff>
    </xdr:from>
    <xdr:ext cx="5095875" cy="2838450"/>
    <xdr:graphicFrame macro="">
      <xdr:nvGraphicFramePr>
        <xdr:cNvPr id="10" name="Chart 15">
          <a:extLst>
            <a:ext uri="{FF2B5EF4-FFF2-40B4-BE49-F238E27FC236}">
              <a16:creationId xmlns:a16="http://schemas.microsoft.com/office/drawing/2014/main" id="{3280868A-570C-3847-890B-6AFF4273C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4</xdr:col>
      <xdr:colOff>257175</xdr:colOff>
      <xdr:row>57</xdr:row>
      <xdr:rowOff>57150</xdr:rowOff>
    </xdr:from>
    <xdr:ext cx="5172075" cy="2838450"/>
    <xdr:graphicFrame macro="">
      <xdr:nvGraphicFramePr>
        <xdr:cNvPr id="11" name="Chart 16">
          <a:extLst>
            <a:ext uri="{FF2B5EF4-FFF2-40B4-BE49-F238E27FC236}">
              <a16:creationId xmlns:a16="http://schemas.microsoft.com/office/drawing/2014/main" id="{25DD4F51-7A5A-1E44-9D7F-7AC671994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10</xdr:col>
      <xdr:colOff>76200</xdr:colOff>
      <xdr:row>57</xdr:row>
      <xdr:rowOff>95250</xdr:rowOff>
    </xdr:from>
    <xdr:ext cx="5248275" cy="2838450"/>
    <xdr:graphicFrame macro="">
      <xdr:nvGraphicFramePr>
        <xdr:cNvPr id="12" name="Chart 17">
          <a:extLst>
            <a:ext uri="{FF2B5EF4-FFF2-40B4-BE49-F238E27FC236}">
              <a16:creationId xmlns:a16="http://schemas.microsoft.com/office/drawing/2014/main" id="{BE1F7966-900A-5140-8A91-CE1AF78F5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16</xdr:col>
      <xdr:colOff>0</xdr:colOff>
      <xdr:row>58</xdr:row>
      <xdr:rowOff>0</xdr:rowOff>
    </xdr:from>
    <xdr:ext cx="5172075" cy="2838450"/>
    <xdr:graphicFrame macro="">
      <xdr:nvGraphicFramePr>
        <xdr:cNvPr id="13" name="Chart 18">
          <a:extLst>
            <a:ext uri="{FF2B5EF4-FFF2-40B4-BE49-F238E27FC236}">
              <a16:creationId xmlns:a16="http://schemas.microsoft.com/office/drawing/2014/main" id="{92C95088-586C-F34C-B4B8-B1EACBCC3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371475</xdr:colOff>
      <xdr:row>71</xdr:row>
      <xdr:rowOff>171450</xdr:rowOff>
    </xdr:from>
    <xdr:ext cx="5095875" cy="2847975"/>
    <xdr:graphicFrame macro="">
      <xdr:nvGraphicFramePr>
        <xdr:cNvPr id="14" name="Chart 19">
          <a:extLst>
            <a:ext uri="{FF2B5EF4-FFF2-40B4-BE49-F238E27FC236}">
              <a16:creationId xmlns:a16="http://schemas.microsoft.com/office/drawing/2014/main" id="{84F4AADE-45DD-B248-9E13-07DB825AF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4</xdr:col>
      <xdr:colOff>266700</xdr:colOff>
      <xdr:row>72</xdr:row>
      <xdr:rowOff>38100</xdr:rowOff>
    </xdr:from>
    <xdr:ext cx="5172075" cy="2838450"/>
    <xdr:graphicFrame macro="">
      <xdr:nvGraphicFramePr>
        <xdr:cNvPr id="15" name="Chart 20">
          <a:extLst>
            <a:ext uri="{FF2B5EF4-FFF2-40B4-BE49-F238E27FC236}">
              <a16:creationId xmlns:a16="http://schemas.microsoft.com/office/drawing/2014/main" id="{35DAF868-0CED-604A-92AF-59468E34E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10</xdr:col>
      <xdr:colOff>133350</xdr:colOff>
      <xdr:row>72</xdr:row>
      <xdr:rowOff>161925</xdr:rowOff>
    </xdr:from>
    <xdr:ext cx="5248275" cy="2847975"/>
    <xdr:graphicFrame macro="">
      <xdr:nvGraphicFramePr>
        <xdr:cNvPr id="16" name="Chart 21">
          <a:extLst>
            <a:ext uri="{FF2B5EF4-FFF2-40B4-BE49-F238E27FC236}">
              <a16:creationId xmlns:a16="http://schemas.microsoft.com/office/drawing/2014/main" id="{BB3DE8FB-6FEE-914E-BA9A-65A5F5174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16</xdr:col>
      <xdr:colOff>0</xdr:colOff>
      <xdr:row>73</xdr:row>
      <xdr:rowOff>0</xdr:rowOff>
    </xdr:from>
    <xdr:ext cx="5172075" cy="2838450"/>
    <xdr:graphicFrame macro="">
      <xdr:nvGraphicFramePr>
        <xdr:cNvPr id="17" name="Chart 22">
          <a:extLst>
            <a:ext uri="{FF2B5EF4-FFF2-40B4-BE49-F238E27FC236}">
              <a16:creationId xmlns:a16="http://schemas.microsoft.com/office/drawing/2014/main" id="{9BA668E7-C95A-AF4A-BF39-F56DC6F4B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22</xdr:col>
      <xdr:colOff>0</xdr:colOff>
      <xdr:row>73</xdr:row>
      <xdr:rowOff>0</xdr:rowOff>
    </xdr:from>
    <xdr:ext cx="5172075" cy="2838450"/>
    <xdr:graphicFrame macro="">
      <xdr:nvGraphicFramePr>
        <xdr:cNvPr id="18" name="Chart 23">
          <a:extLst>
            <a:ext uri="{FF2B5EF4-FFF2-40B4-BE49-F238E27FC236}">
              <a16:creationId xmlns:a16="http://schemas.microsoft.com/office/drawing/2014/main" id="{93EE3CBD-7C79-564F-8D71-F8B8C0C46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6</xdr:col>
      <xdr:colOff>333375</xdr:colOff>
      <xdr:row>309</xdr:row>
      <xdr:rowOff>114300</xdr:rowOff>
    </xdr:from>
    <xdr:ext cx="7981950" cy="3810000"/>
    <xdr:graphicFrame macro="">
      <xdr:nvGraphicFramePr>
        <xdr:cNvPr id="19" name="Chart 24">
          <a:extLst>
            <a:ext uri="{FF2B5EF4-FFF2-40B4-BE49-F238E27FC236}">
              <a16:creationId xmlns:a16="http://schemas.microsoft.com/office/drawing/2014/main" id="{863A8F16-E2C3-074E-9432-02B2F1C28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28</xdr:col>
      <xdr:colOff>0</xdr:colOff>
      <xdr:row>73</xdr:row>
      <xdr:rowOff>0</xdr:rowOff>
    </xdr:from>
    <xdr:ext cx="5172075" cy="2838450"/>
    <xdr:graphicFrame macro="">
      <xdr:nvGraphicFramePr>
        <xdr:cNvPr id="20" name="Chart 25">
          <a:extLst>
            <a:ext uri="{FF2B5EF4-FFF2-40B4-BE49-F238E27FC236}">
              <a16:creationId xmlns:a16="http://schemas.microsoft.com/office/drawing/2014/main" id="{A6CE25FC-9BF8-AD4C-9739-79DED4E72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27</xdr:row>
      <xdr:rowOff>104775</xdr:rowOff>
    </xdr:from>
    <xdr:ext cx="5095875" cy="28384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6714612-DBCE-054D-B076-913A2DF16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133350</xdr:colOff>
      <xdr:row>27</xdr:row>
      <xdr:rowOff>95250</xdr:rowOff>
    </xdr:from>
    <xdr:ext cx="5172075" cy="2838450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D755E3B7-6861-A044-BA70-348BF433E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790575</xdr:colOff>
      <xdr:row>27</xdr:row>
      <xdr:rowOff>171450</xdr:rowOff>
    </xdr:from>
    <xdr:ext cx="5372100" cy="2847975"/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6726F3C6-F73D-DF49-B97F-A6D72F9CD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0</xdr:colOff>
      <xdr:row>28</xdr:row>
      <xdr:rowOff>0</xdr:rowOff>
    </xdr:from>
    <xdr:ext cx="5172075" cy="2838450"/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F1CC5D69-1A9C-A44E-A6EE-99098DB60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381000</xdr:colOff>
      <xdr:row>42</xdr:row>
      <xdr:rowOff>85725</xdr:rowOff>
    </xdr:from>
    <xdr:ext cx="5095875" cy="2838450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5B9FFF5C-F955-634C-9D9D-940359DB9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190500</xdr:colOff>
      <xdr:row>42</xdr:row>
      <xdr:rowOff>104775</xdr:rowOff>
    </xdr:from>
    <xdr:ext cx="5172075" cy="2838450"/>
    <xdr:graphicFrame macro="">
      <xdr:nvGraphicFramePr>
        <xdr:cNvPr id="7" name="Chart 12">
          <a:extLst>
            <a:ext uri="{FF2B5EF4-FFF2-40B4-BE49-F238E27FC236}">
              <a16:creationId xmlns:a16="http://schemas.microsoft.com/office/drawing/2014/main" id="{22892B2A-14D1-A946-AD22-195C04D71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10</xdr:col>
      <xdr:colOff>0</xdr:colOff>
      <xdr:row>43</xdr:row>
      <xdr:rowOff>0</xdr:rowOff>
    </xdr:from>
    <xdr:ext cx="5248275" cy="2838450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id="{977A887A-222F-B94C-9DA4-DAFA107E2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790575</xdr:colOff>
      <xdr:row>43</xdr:row>
      <xdr:rowOff>19050</xdr:rowOff>
    </xdr:from>
    <xdr:ext cx="5295900" cy="2838450"/>
    <xdr:graphicFrame macro="">
      <xdr:nvGraphicFramePr>
        <xdr:cNvPr id="9" name="Chart 14">
          <a:extLst>
            <a:ext uri="{FF2B5EF4-FFF2-40B4-BE49-F238E27FC236}">
              <a16:creationId xmlns:a16="http://schemas.microsoft.com/office/drawing/2014/main" id="{38D45C41-15F0-D54B-AF24-C61A816F4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342900</xdr:colOff>
      <xdr:row>57</xdr:row>
      <xdr:rowOff>9525</xdr:rowOff>
    </xdr:from>
    <xdr:ext cx="5095875" cy="2838450"/>
    <xdr:graphicFrame macro="">
      <xdr:nvGraphicFramePr>
        <xdr:cNvPr id="10" name="Chart 15">
          <a:extLst>
            <a:ext uri="{FF2B5EF4-FFF2-40B4-BE49-F238E27FC236}">
              <a16:creationId xmlns:a16="http://schemas.microsoft.com/office/drawing/2014/main" id="{507B4304-54FF-FE43-B657-133B25892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4</xdr:col>
      <xdr:colOff>257175</xdr:colOff>
      <xdr:row>57</xdr:row>
      <xdr:rowOff>57150</xdr:rowOff>
    </xdr:from>
    <xdr:ext cx="5172075" cy="2838450"/>
    <xdr:graphicFrame macro="">
      <xdr:nvGraphicFramePr>
        <xdr:cNvPr id="11" name="Chart 16">
          <a:extLst>
            <a:ext uri="{FF2B5EF4-FFF2-40B4-BE49-F238E27FC236}">
              <a16:creationId xmlns:a16="http://schemas.microsoft.com/office/drawing/2014/main" id="{A7C08A01-06F4-3541-BF73-1CA22D572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10</xdr:col>
      <xdr:colOff>76200</xdr:colOff>
      <xdr:row>57</xdr:row>
      <xdr:rowOff>95250</xdr:rowOff>
    </xdr:from>
    <xdr:ext cx="5248275" cy="2838450"/>
    <xdr:graphicFrame macro="">
      <xdr:nvGraphicFramePr>
        <xdr:cNvPr id="12" name="Chart 17">
          <a:extLst>
            <a:ext uri="{FF2B5EF4-FFF2-40B4-BE49-F238E27FC236}">
              <a16:creationId xmlns:a16="http://schemas.microsoft.com/office/drawing/2014/main" id="{47725DBA-EFE4-CE42-B2A4-65BA107D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16</xdr:col>
      <xdr:colOff>0</xdr:colOff>
      <xdr:row>58</xdr:row>
      <xdr:rowOff>0</xdr:rowOff>
    </xdr:from>
    <xdr:ext cx="5172075" cy="2838450"/>
    <xdr:graphicFrame macro="">
      <xdr:nvGraphicFramePr>
        <xdr:cNvPr id="13" name="Chart 18">
          <a:extLst>
            <a:ext uri="{FF2B5EF4-FFF2-40B4-BE49-F238E27FC236}">
              <a16:creationId xmlns:a16="http://schemas.microsoft.com/office/drawing/2014/main" id="{0399BCAC-994C-B844-A911-EA1EE521A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371475</xdr:colOff>
      <xdr:row>71</xdr:row>
      <xdr:rowOff>171450</xdr:rowOff>
    </xdr:from>
    <xdr:ext cx="5095875" cy="2847975"/>
    <xdr:graphicFrame macro="">
      <xdr:nvGraphicFramePr>
        <xdr:cNvPr id="14" name="Chart 19">
          <a:extLst>
            <a:ext uri="{FF2B5EF4-FFF2-40B4-BE49-F238E27FC236}">
              <a16:creationId xmlns:a16="http://schemas.microsoft.com/office/drawing/2014/main" id="{6FBF301E-3D85-7046-AE6E-C74532449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4</xdr:col>
      <xdr:colOff>266700</xdr:colOff>
      <xdr:row>72</xdr:row>
      <xdr:rowOff>38100</xdr:rowOff>
    </xdr:from>
    <xdr:ext cx="5172075" cy="2838450"/>
    <xdr:graphicFrame macro="">
      <xdr:nvGraphicFramePr>
        <xdr:cNvPr id="15" name="Chart 20">
          <a:extLst>
            <a:ext uri="{FF2B5EF4-FFF2-40B4-BE49-F238E27FC236}">
              <a16:creationId xmlns:a16="http://schemas.microsoft.com/office/drawing/2014/main" id="{4BA2EE89-4CCA-CF4C-8967-10877ED6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10</xdr:col>
      <xdr:colOff>133350</xdr:colOff>
      <xdr:row>72</xdr:row>
      <xdr:rowOff>161925</xdr:rowOff>
    </xdr:from>
    <xdr:ext cx="5248275" cy="2847975"/>
    <xdr:graphicFrame macro="">
      <xdr:nvGraphicFramePr>
        <xdr:cNvPr id="16" name="Chart 21">
          <a:extLst>
            <a:ext uri="{FF2B5EF4-FFF2-40B4-BE49-F238E27FC236}">
              <a16:creationId xmlns:a16="http://schemas.microsoft.com/office/drawing/2014/main" id="{E558D788-242D-CF4C-A589-4492E29EE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16</xdr:col>
      <xdr:colOff>0</xdr:colOff>
      <xdr:row>73</xdr:row>
      <xdr:rowOff>0</xdr:rowOff>
    </xdr:from>
    <xdr:ext cx="5172075" cy="2838450"/>
    <xdr:graphicFrame macro="">
      <xdr:nvGraphicFramePr>
        <xdr:cNvPr id="17" name="Chart 22">
          <a:extLst>
            <a:ext uri="{FF2B5EF4-FFF2-40B4-BE49-F238E27FC236}">
              <a16:creationId xmlns:a16="http://schemas.microsoft.com/office/drawing/2014/main" id="{D3168B59-F25A-1B4C-97E2-CDE59EAAA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22</xdr:col>
      <xdr:colOff>0</xdr:colOff>
      <xdr:row>73</xdr:row>
      <xdr:rowOff>0</xdr:rowOff>
    </xdr:from>
    <xdr:ext cx="5172075" cy="2838450"/>
    <xdr:graphicFrame macro="">
      <xdr:nvGraphicFramePr>
        <xdr:cNvPr id="18" name="Chart 23">
          <a:extLst>
            <a:ext uri="{FF2B5EF4-FFF2-40B4-BE49-F238E27FC236}">
              <a16:creationId xmlns:a16="http://schemas.microsoft.com/office/drawing/2014/main" id="{D16D0198-3C02-BA4D-8AA7-D18D7C60F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6</xdr:col>
      <xdr:colOff>333375</xdr:colOff>
      <xdr:row>282</xdr:row>
      <xdr:rowOff>114300</xdr:rowOff>
    </xdr:from>
    <xdr:ext cx="7981950" cy="3810000"/>
    <xdr:graphicFrame macro="">
      <xdr:nvGraphicFramePr>
        <xdr:cNvPr id="19" name="Chart 24">
          <a:extLst>
            <a:ext uri="{FF2B5EF4-FFF2-40B4-BE49-F238E27FC236}">
              <a16:creationId xmlns:a16="http://schemas.microsoft.com/office/drawing/2014/main" id="{CE99610F-2178-D048-9B01-1BC2CF79D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28</xdr:col>
      <xdr:colOff>0</xdr:colOff>
      <xdr:row>73</xdr:row>
      <xdr:rowOff>0</xdr:rowOff>
    </xdr:from>
    <xdr:ext cx="5172075" cy="2838450"/>
    <xdr:graphicFrame macro="">
      <xdr:nvGraphicFramePr>
        <xdr:cNvPr id="20" name="Chart 25">
          <a:extLst>
            <a:ext uri="{FF2B5EF4-FFF2-40B4-BE49-F238E27FC236}">
              <a16:creationId xmlns:a16="http://schemas.microsoft.com/office/drawing/2014/main" id="{5B2DBF8D-4895-574C-AE9A-499CC097D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27</xdr:row>
      <xdr:rowOff>104775</xdr:rowOff>
    </xdr:from>
    <xdr:ext cx="5095875" cy="28384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2942E17-AB80-A240-B28A-C446F6BA3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133350</xdr:colOff>
      <xdr:row>27</xdr:row>
      <xdr:rowOff>95250</xdr:rowOff>
    </xdr:from>
    <xdr:ext cx="5172075" cy="2838450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A43C259F-7201-B643-AECD-FBBD49B35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790575</xdr:colOff>
      <xdr:row>27</xdr:row>
      <xdr:rowOff>171450</xdr:rowOff>
    </xdr:from>
    <xdr:ext cx="5372100" cy="2847975"/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8972FEFD-7CD0-1A45-9B4D-E84D26205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0</xdr:colOff>
      <xdr:row>28</xdr:row>
      <xdr:rowOff>0</xdr:rowOff>
    </xdr:from>
    <xdr:ext cx="5172075" cy="2838450"/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DEB50C3E-EC70-9B42-AD69-9B4F4C766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381000</xdr:colOff>
      <xdr:row>42</xdr:row>
      <xdr:rowOff>85725</xdr:rowOff>
    </xdr:from>
    <xdr:ext cx="5095875" cy="2838450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84942F78-988E-6D42-8446-408E64C9C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190500</xdr:colOff>
      <xdr:row>42</xdr:row>
      <xdr:rowOff>104775</xdr:rowOff>
    </xdr:from>
    <xdr:ext cx="5172075" cy="2838450"/>
    <xdr:graphicFrame macro="">
      <xdr:nvGraphicFramePr>
        <xdr:cNvPr id="7" name="Chart 12">
          <a:extLst>
            <a:ext uri="{FF2B5EF4-FFF2-40B4-BE49-F238E27FC236}">
              <a16:creationId xmlns:a16="http://schemas.microsoft.com/office/drawing/2014/main" id="{BDB993BC-0AAB-8A4C-8255-0F74957AD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10</xdr:col>
      <xdr:colOff>0</xdr:colOff>
      <xdr:row>43</xdr:row>
      <xdr:rowOff>0</xdr:rowOff>
    </xdr:from>
    <xdr:ext cx="5248275" cy="2838450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id="{EC5A54C4-B3C2-4A40-AB16-376FE1399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790575</xdr:colOff>
      <xdr:row>43</xdr:row>
      <xdr:rowOff>19050</xdr:rowOff>
    </xdr:from>
    <xdr:ext cx="5295900" cy="2838450"/>
    <xdr:graphicFrame macro="">
      <xdr:nvGraphicFramePr>
        <xdr:cNvPr id="9" name="Chart 14">
          <a:extLst>
            <a:ext uri="{FF2B5EF4-FFF2-40B4-BE49-F238E27FC236}">
              <a16:creationId xmlns:a16="http://schemas.microsoft.com/office/drawing/2014/main" id="{B3C10AE9-AFD7-504F-8202-F152B84F6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342900</xdr:colOff>
      <xdr:row>57</xdr:row>
      <xdr:rowOff>9525</xdr:rowOff>
    </xdr:from>
    <xdr:ext cx="5095875" cy="2838450"/>
    <xdr:graphicFrame macro="">
      <xdr:nvGraphicFramePr>
        <xdr:cNvPr id="10" name="Chart 15">
          <a:extLst>
            <a:ext uri="{FF2B5EF4-FFF2-40B4-BE49-F238E27FC236}">
              <a16:creationId xmlns:a16="http://schemas.microsoft.com/office/drawing/2014/main" id="{A854D741-FEEC-BE44-960D-E733400BF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4</xdr:col>
      <xdr:colOff>257175</xdr:colOff>
      <xdr:row>57</xdr:row>
      <xdr:rowOff>57150</xdr:rowOff>
    </xdr:from>
    <xdr:ext cx="5172075" cy="2838450"/>
    <xdr:graphicFrame macro="">
      <xdr:nvGraphicFramePr>
        <xdr:cNvPr id="11" name="Chart 16">
          <a:extLst>
            <a:ext uri="{FF2B5EF4-FFF2-40B4-BE49-F238E27FC236}">
              <a16:creationId xmlns:a16="http://schemas.microsoft.com/office/drawing/2014/main" id="{D6EBA639-D87A-5049-AB9A-0AA22A8F0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10</xdr:col>
      <xdr:colOff>76200</xdr:colOff>
      <xdr:row>57</xdr:row>
      <xdr:rowOff>95250</xdr:rowOff>
    </xdr:from>
    <xdr:ext cx="5248275" cy="2838450"/>
    <xdr:graphicFrame macro="">
      <xdr:nvGraphicFramePr>
        <xdr:cNvPr id="12" name="Chart 17">
          <a:extLst>
            <a:ext uri="{FF2B5EF4-FFF2-40B4-BE49-F238E27FC236}">
              <a16:creationId xmlns:a16="http://schemas.microsoft.com/office/drawing/2014/main" id="{B493001E-4205-8D44-A735-E27D0E901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16</xdr:col>
      <xdr:colOff>0</xdr:colOff>
      <xdr:row>58</xdr:row>
      <xdr:rowOff>0</xdr:rowOff>
    </xdr:from>
    <xdr:ext cx="5172075" cy="2838450"/>
    <xdr:graphicFrame macro="">
      <xdr:nvGraphicFramePr>
        <xdr:cNvPr id="13" name="Chart 18">
          <a:extLst>
            <a:ext uri="{FF2B5EF4-FFF2-40B4-BE49-F238E27FC236}">
              <a16:creationId xmlns:a16="http://schemas.microsoft.com/office/drawing/2014/main" id="{A4071DB9-F8F3-064B-98B6-867445108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371475</xdr:colOff>
      <xdr:row>71</xdr:row>
      <xdr:rowOff>171450</xdr:rowOff>
    </xdr:from>
    <xdr:ext cx="5095875" cy="2847975"/>
    <xdr:graphicFrame macro="">
      <xdr:nvGraphicFramePr>
        <xdr:cNvPr id="14" name="Chart 19">
          <a:extLst>
            <a:ext uri="{FF2B5EF4-FFF2-40B4-BE49-F238E27FC236}">
              <a16:creationId xmlns:a16="http://schemas.microsoft.com/office/drawing/2014/main" id="{DD836C95-46A5-F442-9F3F-ADEAB12C4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4</xdr:col>
      <xdr:colOff>266700</xdr:colOff>
      <xdr:row>72</xdr:row>
      <xdr:rowOff>38100</xdr:rowOff>
    </xdr:from>
    <xdr:ext cx="5172075" cy="2838450"/>
    <xdr:graphicFrame macro="">
      <xdr:nvGraphicFramePr>
        <xdr:cNvPr id="15" name="Chart 20">
          <a:extLst>
            <a:ext uri="{FF2B5EF4-FFF2-40B4-BE49-F238E27FC236}">
              <a16:creationId xmlns:a16="http://schemas.microsoft.com/office/drawing/2014/main" id="{C973F8C5-8D3D-6C43-980A-E795F2F5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10</xdr:col>
      <xdr:colOff>133350</xdr:colOff>
      <xdr:row>72</xdr:row>
      <xdr:rowOff>161925</xdr:rowOff>
    </xdr:from>
    <xdr:ext cx="5248275" cy="2847975"/>
    <xdr:graphicFrame macro="">
      <xdr:nvGraphicFramePr>
        <xdr:cNvPr id="16" name="Chart 21">
          <a:extLst>
            <a:ext uri="{FF2B5EF4-FFF2-40B4-BE49-F238E27FC236}">
              <a16:creationId xmlns:a16="http://schemas.microsoft.com/office/drawing/2014/main" id="{45D2383A-64F7-0342-BE1C-F9E9042F4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16</xdr:col>
      <xdr:colOff>0</xdr:colOff>
      <xdr:row>73</xdr:row>
      <xdr:rowOff>0</xdr:rowOff>
    </xdr:from>
    <xdr:ext cx="5172075" cy="2838450"/>
    <xdr:graphicFrame macro="">
      <xdr:nvGraphicFramePr>
        <xdr:cNvPr id="17" name="Chart 22">
          <a:extLst>
            <a:ext uri="{FF2B5EF4-FFF2-40B4-BE49-F238E27FC236}">
              <a16:creationId xmlns:a16="http://schemas.microsoft.com/office/drawing/2014/main" id="{894196C7-E6B4-F64C-BF7A-40CD1C72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22</xdr:col>
      <xdr:colOff>0</xdr:colOff>
      <xdr:row>73</xdr:row>
      <xdr:rowOff>0</xdr:rowOff>
    </xdr:from>
    <xdr:ext cx="5172075" cy="2838450"/>
    <xdr:graphicFrame macro="">
      <xdr:nvGraphicFramePr>
        <xdr:cNvPr id="18" name="Chart 23">
          <a:extLst>
            <a:ext uri="{FF2B5EF4-FFF2-40B4-BE49-F238E27FC236}">
              <a16:creationId xmlns:a16="http://schemas.microsoft.com/office/drawing/2014/main" id="{27CE7028-C752-4547-8F44-FC088F8F6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6</xdr:col>
      <xdr:colOff>333375</xdr:colOff>
      <xdr:row>282</xdr:row>
      <xdr:rowOff>114300</xdr:rowOff>
    </xdr:from>
    <xdr:ext cx="7981950" cy="3810000"/>
    <xdr:graphicFrame macro="">
      <xdr:nvGraphicFramePr>
        <xdr:cNvPr id="19" name="Chart 24">
          <a:extLst>
            <a:ext uri="{FF2B5EF4-FFF2-40B4-BE49-F238E27FC236}">
              <a16:creationId xmlns:a16="http://schemas.microsoft.com/office/drawing/2014/main" id="{BDF58C34-6E6B-3D45-B31F-F8C9D46C6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28</xdr:col>
      <xdr:colOff>0</xdr:colOff>
      <xdr:row>73</xdr:row>
      <xdr:rowOff>0</xdr:rowOff>
    </xdr:from>
    <xdr:ext cx="5172075" cy="2838450"/>
    <xdr:graphicFrame macro="">
      <xdr:nvGraphicFramePr>
        <xdr:cNvPr id="20" name="Chart 25">
          <a:extLst>
            <a:ext uri="{FF2B5EF4-FFF2-40B4-BE49-F238E27FC236}">
              <a16:creationId xmlns:a16="http://schemas.microsoft.com/office/drawing/2014/main" id="{E668057F-9787-0A42-AB8F-9EC22761D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27</xdr:row>
      <xdr:rowOff>104775</xdr:rowOff>
    </xdr:from>
    <xdr:ext cx="5095875" cy="28384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1BAAEE2-A6ED-BF4E-A4F3-8931321E1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133350</xdr:colOff>
      <xdr:row>27</xdr:row>
      <xdr:rowOff>95250</xdr:rowOff>
    </xdr:from>
    <xdr:ext cx="5172075" cy="2838450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70427401-822E-114F-944B-7BDC4A84B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790575</xdr:colOff>
      <xdr:row>27</xdr:row>
      <xdr:rowOff>171450</xdr:rowOff>
    </xdr:from>
    <xdr:ext cx="5372100" cy="2847975"/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76675096-85F9-334D-B34A-476D9C789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0</xdr:colOff>
      <xdr:row>28</xdr:row>
      <xdr:rowOff>0</xdr:rowOff>
    </xdr:from>
    <xdr:ext cx="5172075" cy="2838450"/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6C19A3A3-C0EC-8F4A-B34F-43B39324F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381000</xdr:colOff>
      <xdr:row>42</xdr:row>
      <xdr:rowOff>85725</xdr:rowOff>
    </xdr:from>
    <xdr:ext cx="5095875" cy="2838450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2F318CA2-3E8F-F84A-9545-DE7051594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190500</xdr:colOff>
      <xdr:row>42</xdr:row>
      <xdr:rowOff>104775</xdr:rowOff>
    </xdr:from>
    <xdr:ext cx="5172075" cy="2838450"/>
    <xdr:graphicFrame macro="">
      <xdr:nvGraphicFramePr>
        <xdr:cNvPr id="7" name="Chart 12">
          <a:extLst>
            <a:ext uri="{FF2B5EF4-FFF2-40B4-BE49-F238E27FC236}">
              <a16:creationId xmlns:a16="http://schemas.microsoft.com/office/drawing/2014/main" id="{1C880F7D-DDDE-FE43-8B14-62A0E701C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10</xdr:col>
      <xdr:colOff>0</xdr:colOff>
      <xdr:row>43</xdr:row>
      <xdr:rowOff>0</xdr:rowOff>
    </xdr:from>
    <xdr:ext cx="5248275" cy="2838450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id="{DF9948A8-473E-A340-B9EC-3212E5752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790575</xdr:colOff>
      <xdr:row>43</xdr:row>
      <xdr:rowOff>19050</xdr:rowOff>
    </xdr:from>
    <xdr:ext cx="5295900" cy="2838450"/>
    <xdr:graphicFrame macro="">
      <xdr:nvGraphicFramePr>
        <xdr:cNvPr id="9" name="Chart 14">
          <a:extLst>
            <a:ext uri="{FF2B5EF4-FFF2-40B4-BE49-F238E27FC236}">
              <a16:creationId xmlns:a16="http://schemas.microsoft.com/office/drawing/2014/main" id="{2782E6EA-E372-274D-99BC-EA91D7E07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342900</xdr:colOff>
      <xdr:row>57</xdr:row>
      <xdr:rowOff>9525</xdr:rowOff>
    </xdr:from>
    <xdr:ext cx="5095875" cy="2838450"/>
    <xdr:graphicFrame macro="">
      <xdr:nvGraphicFramePr>
        <xdr:cNvPr id="10" name="Chart 15">
          <a:extLst>
            <a:ext uri="{FF2B5EF4-FFF2-40B4-BE49-F238E27FC236}">
              <a16:creationId xmlns:a16="http://schemas.microsoft.com/office/drawing/2014/main" id="{62BF3C82-419D-5E4B-9ECF-FA471D13B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4</xdr:col>
      <xdr:colOff>257175</xdr:colOff>
      <xdr:row>57</xdr:row>
      <xdr:rowOff>57150</xdr:rowOff>
    </xdr:from>
    <xdr:ext cx="5172075" cy="2838450"/>
    <xdr:graphicFrame macro="">
      <xdr:nvGraphicFramePr>
        <xdr:cNvPr id="11" name="Chart 16">
          <a:extLst>
            <a:ext uri="{FF2B5EF4-FFF2-40B4-BE49-F238E27FC236}">
              <a16:creationId xmlns:a16="http://schemas.microsoft.com/office/drawing/2014/main" id="{6E885592-755C-864E-9D04-791A8F3D6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10</xdr:col>
      <xdr:colOff>76200</xdr:colOff>
      <xdr:row>57</xdr:row>
      <xdr:rowOff>95250</xdr:rowOff>
    </xdr:from>
    <xdr:ext cx="5248275" cy="2838450"/>
    <xdr:graphicFrame macro="">
      <xdr:nvGraphicFramePr>
        <xdr:cNvPr id="12" name="Chart 17">
          <a:extLst>
            <a:ext uri="{FF2B5EF4-FFF2-40B4-BE49-F238E27FC236}">
              <a16:creationId xmlns:a16="http://schemas.microsoft.com/office/drawing/2014/main" id="{7711B61B-F910-7D46-ADA9-A27AFCD66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16</xdr:col>
      <xdr:colOff>0</xdr:colOff>
      <xdr:row>58</xdr:row>
      <xdr:rowOff>0</xdr:rowOff>
    </xdr:from>
    <xdr:ext cx="5172075" cy="2838450"/>
    <xdr:graphicFrame macro="">
      <xdr:nvGraphicFramePr>
        <xdr:cNvPr id="13" name="Chart 18">
          <a:extLst>
            <a:ext uri="{FF2B5EF4-FFF2-40B4-BE49-F238E27FC236}">
              <a16:creationId xmlns:a16="http://schemas.microsoft.com/office/drawing/2014/main" id="{2C491061-ADF6-DA42-9EA8-E711229AA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371475</xdr:colOff>
      <xdr:row>71</xdr:row>
      <xdr:rowOff>171450</xdr:rowOff>
    </xdr:from>
    <xdr:ext cx="5095875" cy="2847975"/>
    <xdr:graphicFrame macro="">
      <xdr:nvGraphicFramePr>
        <xdr:cNvPr id="14" name="Chart 19">
          <a:extLst>
            <a:ext uri="{FF2B5EF4-FFF2-40B4-BE49-F238E27FC236}">
              <a16:creationId xmlns:a16="http://schemas.microsoft.com/office/drawing/2014/main" id="{28D19D79-07EF-5A40-9539-73326AAA9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4</xdr:col>
      <xdr:colOff>266700</xdr:colOff>
      <xdr:row>72</xdr:row>
      <xdr:rowOff>38100</xdr:rowOff>
    </xdr:from>
    <xdr:ext cx="5172075" cy="2838450"/>
    <xdr:graphicFrame macro="">
      <xdr:nvGraphicFramePr>
        <xdr:cNvPr id="15" name="Chart 20">
          <a:extLst>
            <a:ext uri="{FF2B5EF4-FFF2-40B4-BE49-F238E27FC236}">
              <a16:creationId xmlns:a16="http://schemas.microsoft.com/office/drawing/2014/main" id="{6C4D3435-AD24-6A4F-91D5-E919CDC1F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10</xdr:col>
      <xdr:colOff>133350</xdr:colOff>
      <xdr:row>72</xdr:row>
      <xdr:rowOff>161925</xdr:rowOff>
    </xdr:from>
    <xdr:ext cx="5248275" cy="2847975"/>
    <xdr:graphicFrame macro="">
      <xdr:nvGraphicFramePr>
        <xdr:cNvPr id="16" name="Chart 21">
          <a:extLst>
            <a:ext uri="{FF2B5EF4-FFF2-40B4-BE49-F238E27FC236}">
              <a16:creationId xmlns:a16="http://schemas.microsoft.com/office/drawing/2014/main" id="{AF478525-3412-C547-9B14-05591A09B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16</xdr:col>
      <xdr:colOff>0</xdr:colOff>
      <xdr:row>73</xdr:row>
      <xdr:rowOff>0</xdr:rowOff>
    </xdr:from>
    <xdr:ext cx="5172075" cy="2838450"/>
    <xdr:graphicFrame macro="">
      <xdr:nvGraphicFramePr>
        <xdr:cNvPr id="17" name="Chart 22">
          <a:extLst>
            <a:ext uri="{FF2B5EF4-FFF2-40B4-BE49-F238E27FC236}">
              <a16:creationId xmlns:a16="http://schemas.microsoft.com/office/drawing/2014/main" id="{AB14843A-2A42-D246-828E-12E0E3D28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22</xdr:col>
      <xdr:colOff>0</xdr:colOff>
      <xdr:row>73</xdr:row>
      <xdr:rowOff>0</xdr:rowOff>
    </xdr:from>
    <xdr:ext cx="5172075" cy="2838450"/>
    <xdr:graphicFrame macro="">
      <xdr:nvGraphicFramePr>
        <xdr:cNvPr id="18" name="Chart 23">
          <a:extLst>
            <a:ext uri="{FF2B5EF4-FFF2-40B4-BE49-F238E27FC236}">
              <a16:creationId xmlns:a16="http://schemas.microsoft.com/office/drawing/2014/main" id="{37150204-1743-CC45-B9D9-32803E06D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6</xdr:col>
      <xdr:colOff>333375</xdr:colOff>
      <xdr:row>311</xdr:row>
      <xdr:rowOff>114300</xdr:rowOff>
    </xdr:from>
    <xdr:ext cx="7981950" cy="3810000"/>
    <xdr:graphicFrame macro="">
      <xdr:nvGraphicFramePr>
        <xdr:cNvPr id="19" name="Chart 24">
          <a:extLst>
            <a:ext uri="{FF2B5EF4-FFF2-40B4-BE49-F238E27FC236}">
              <a16:creationId xmlns:a16="http://schemas.microsoft.com/office/drawing/2014/main" id="{C9046711-5DE1-1B48-A0ED-F70F527ED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28</xdr:col>
      <xdr:colOff>0</xdr:colOff>
      <xdr:row>73</xdr:row>
      <xdr:rowOff>0</xdr:rowOff>
    </xdr:from>
    <xdr:ext cx="5172075" cy="2838450"/>
    <xdr:graphicFrame macro="">
      <xdr:nvGraphicFramePr>
        <xdr:cNvPr id="20" name="Chart 25">
          <a:extLst>
            <a:ext uri="{FF2B5EF4-FFF2-40B4-BE49-F238E27FC236}">
              <a16:creationId xmlns:a16="http://schemas.microsoft.com/office/drawing/2014/main" id="{565F6E8D-740B-C848-9183-D8C019135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27</xdr:row>
      <xdr:rowOff>104775</xdr:rowOff>
    </xdr:from>
    <xdr:ext cx="5095875" cy="28384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FB994B2-C099-024C-BE00-76137FBF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133350</xdr:colOff>
      <xdr:row>27</xdr:row>
      <xdr:rowOff>95250</xdr:rowOff>
    </xdr:from>
    <xdr:ext cx="5172075" cy="2838450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7568E647-294D-3941-9089-461BCD0D8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790575</xdr:colOff>
      <xdr:row>27</xdr:row>
      <xdr:rowOff>171450</xdr:rowOff>
    </xdr:from>
    <xdr:ext cx="5372100" cy="2847975"/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FDB7740B-01AB-0643-A681-8AE38FE60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0</xdr:colOff>
      <xdr:row>28</xdr:row>
      <xdr:rowOff>0</xdr:rowOff>
    </xdr:from>
    <xdr:ext cx="5172075" cy="2838450"/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39583F99-663B-C740-A2B0-24F546A88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381000</xdr:colOff>
      <xdr:row>42</xdr:row>
      <xdr:rowOff>85725</xdr:rowOff>
    </xdr:from>
    <xdr:ext cx="5095875" cy="2838450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0A5FA2B-60E1-6E46-ABD2-76B3B2B34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190500</xdr:colOff>
      <xdr:row>42</xdr:row>
      <xdr:rowOff>104775</xdr:rowOff>
    </xdr:from>
    <xdr:ext cx="5172075" cy="2838450"/>
    <xdr:graphicFrame macro="">
      <xdr:nvGraphicFramePr>
        <xdr:cNvPr id="7" name="Chart 12">
          <a:extLst>
            <a:ext uri="{FF2B5EF4-FFF2-40B4-BE49-F238E27FC236}">
              <a16:creationId xmlns:a16="http://schemas.microsoft.com/office/drawing/2014/main" id="{962CCC04-9CA5-9745-94E3-2B8CC8AEB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10</xdr:col>
      <xdr:colOff>0</xdr:colOff>
      <xdr:row>43</xdr:row>
      <xdr:rowOff>0</xdr:rowOff>
    </xdr:from>
    <xdr:ext cx="5248275" cy="2838450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id="{01EA8D3C-DDBE-B44B-B4E2-C82005FC8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790575</xdr:colOff>
      <xdr:row>43</xdr:row>
      <xdr:rowOff>19050</xdr:rowOff>
    </xdr:from>
    <xdr:ext cx="5295900" cy="2838450"/>
    <xdr:graphicFrame macro="">
      <xdr:nvGraphicFramePr>
        <xdr:cNvPr id="9" name="Chart 14">
          <a:extLst>
            <a:ext uri="{FF2B5EF4-FFF2-40B4-BE49-F238E27FC236}">
              <a16:creationId xmlns:a16="http://schemas.microsoft.com/office/drawing/2014/main" id="{269D45C2-C836-1A4C-817A-EB85D4FBA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342900</xdr:colOff>
      <xdr:row>57</xdr:row>
      <xdr:rowOff>9525</xdr:rowOff>
    </xdr:from>
    <xdr:ext cx="5095875" cy="2838450"/>
    <xdr:graphicFrame macro="">
      <xdr:nvGraphicFramePr>
        <xdr:cNvPr id="10" name="Chart 15">
          <a:extLst>
            <a:ext uri="{FF2B5EF4-FFF2-40B4-BE49-F238E27FC236}">
              <a16:creationId xmlns:a16="http://schemas.microsoft.com/office/drawing/2014/main" id="{4630D2E2-26D6-164E-AC58-5485EDD56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4</xdr:col>
      <xdr:colOff>257175</xdr:colOff>
      <xdr:row>57</xdr:row>
      <xdr:rowOff>57150</xdr:rowOff>
    </xdr:from>
    <xdr:ext cx="5172075" cy="2838450"/>
    <xdr:graphicFrame macro="">
      <xdr:nvGraphicFramePr>
        <xdr:cNvPr id="11" name="Chart 16">
          <a:extLst>
            <a:ext uri="{FF2B5EF4-FFF2-40B4-BE49-F238E27FC236}">
              <a16:creationId xmlns:a16="http://schemas.microsoft.com/office/drawing/2014/main" id="{00A70989-D555-FF42-AF87-504FEC9EA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10</xdr:col>
      <xdr:colOff>76200</xdr:colOff>
      <xdr:row>57</xdr:row>
      <xdr:rowOff>95250</xdr:rowOff>
    </xdr:from>
    <xdr:ext cx="5248275" cy="2838450"/>
    <xdr:graphicFrame macro="">
      <xdr:nvGraphicFramePr>
        <xdr:cNvPr id="12" name="Chart 17">
          <a:extLst>
            <a:ext uri="{FF2B5EF4-FFF2-40B4-BE49-F238E27FC236}">
              <a16:creationId xmlns:a16="http://schemas.microsoft.com/office/drawing/2014/main" id="{ED9C75F6-A9DC-6C40-A950-FCE0F8A8B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16</xdr:col>
      <xdr:colOff>0</xdr:colOff>
      <xdr:row>58</xdr:row>
      <xdr:rowOff>0</xdr:rowOff>
    </xdr:from>
    <xdr:ext cx="5172075" cy="2838450"/>
    <xdr:graphicFrame macro="">
      <xdr:nvGraphicFramePr>
        <xdr:cNvPr id="13" name="Chart 18">
          <a:extLst>
            <a:ext uri="{FF2B5EF4-FFF2-40B4-BE49-F238E27FC236}">
              <a16:creationId xmlns:a16="http://schemas.microsoft.com/office/drawing/2014/main" id="{EFE8C604-7DD2-9546-9547-65F854963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371475</xdr:colOff>
      <xdr:row>71</xdr:row>
      <xdr:rowOff>171450</xdr:rowOff>
    </xdr:from>
    <xdr:ext cx="5095875" cy="2847975"/>
    <xdr:graphicFrame macro="">
      <xdr:nvGraphicFramePr>
        <xdr:cNvPr id="14" name="Chart 19">
          <a:extLst>
            <a:ext uri="{FF2B5EF4-FFF2-40B4-BE49-F238E27FC236}">
              <a16:creationId xmlns:a16="http://schemas.microsoft.com/office/drawing/2014/main" id="{3D6FD5F5-0982-3347-8811-B22AB0E1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4</xdr:col>
      <xdr:colOff>266700</xdr:colOff>
      <xdr:row>72</xdr:row>
      <xdr:rowOff>38100</xdr:rowOff>
    </xdr:from>
    <xdr:ext cx="5172075" cy="2838450"/>
    <xdr:graphicFrame macro="">
      <xdr:nvGraphicFramePr>
        <xdr:cNvPr id="15" name="Chart 20">
          <a:extLst>
            <a:ext uri="{FF2B5EF4-FFF2-40B4-BE49-F238E27FC236}">
              <a16:creationId xmlns:a16="http://schemas.microsoft.com/office/drawing/2014/main" id="{E184A8A3-09D4-244E-8B41-9D121154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10</xdr:col>
      <xdr:colOff>133350</xdr:colOff>
      <xdr:row>72</xdr:row>
      <xdr:rowOff>161925</xdr:rowOff>
    </xdr:from>
    <xdr:ext cx="5248275" cy="2847975"/>
    <xdr:graphicFrame macro="">
      <xdr:nvGraphicFramePr>
        <xdr:cNvPr id="16" name="Chart 21">
          <a:extLst>
            <a:ext uri="{FF2B5EF4-FFF2-40B4-BE49-F238E27FC236}">
              <a16:creationId xmlns:a16="http://schemas.microsoft.com/office/drawing/2014/main" id="{15666E78-5E75-EF47-93F9-A6D7A66D2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16</xdr:col>
      <xdr:colOff>0</xdr:colOff>
      <xdr:row>73</xdr:row>
      <xdr:rowOff>0</xdr:rowOff>
    </xdr:from>
    <xdr:ext cx="5172075" cy="2838450"/>
    <xdr:graphicFrame macro="">
      <xdr:nvGraphicFramePr>
        <xdr:cNvPr id="17" name="Chart 22">
          <a:extLst>
            <a:ext uri="{FF2B5EF4-FFF2-40B4-BE49-F238E27FC236}">
              <a16:creationId xmlns:a16="http://schemas.microsoft.com/office/drawing/2014/main" id="{686F98AD-2B60-144E-95AE-9E777056A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22</xdr:col>
      <xdr:colOff>0</xdr:colOff>
      <xdr:row>73</xdr:row>
      <xdr:rowOff>0</xdr:rowOff>
    </xdr:from>
    <xdr:ext cx="5172075" cy="2838450"/>
    <xdr:graphicFrame macro="">
      <xdr:nvGraphicFramePr>
        <xdr:cNvPr id="18" name="Chart 23">
          <a:extLst>
            <a:ext uri="{FF2B5EF4-FFF2-40B4-BE49-F238E27FC236}">
              <a16:creationId xmlns:a16="http://schemas.microsoft.com/office/drawing/2014/main" id="{72ED638C-A49E-E146-B69F-0D3ECC621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6</xdr:col>
      <xdr:colOff>333374</xdr:colOff>
      <xdr:row>305</xdr:row>
      <xdr:rowOff>114300</xdr:rowOff>
    </xdr:from>
    <xdr:ext cx="8709025" cy="3975100"/>
    <xdr:graphicFrame macro="">
      <xdr:nvGraphicFramePr>
        <xdr:cNvPr id="19" name="Chart 24">
          <a:extLst>
            <a:ext uri="{FF2B5EF4-FFF2-40B4-BE49-F238E27FC236}">
              <a16:creationId xmlns:a16="http://schemas.microsoft.com/office/drawing/2014/main" id="{ED9A3A6C-5F4E-334A-BC47-5E03C0C9A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28</xdr:col>
      <xdr:colOff>0</xdr:colOff>
      <xdr:row>73</xdr:row>
      <xdr:rowOff>0</xdr:rowOff>
    </xdr:from>
    <xdr:ext cx="5172075" cy="2838450"/>
    <xdr:graphicFrame macro="">
      <xdr:nvGraphicFramePr>
        <xdr:cNvPr id="20" name="Chart 25">
          <a:extLst>
            <a:ext uri="{FF2B5EF4-FFF2-40B4-BE49-F238E27FC236}">
              <a16:creationId xmlns:a16="http://schemas.microsoft.com/office/drawing/2014/main" id="{00CA641D-0F64-044F-8401-C1EB928FE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27</xdr:row>
      <xdr:rowOff>104775</xdr:rowOff>
    </xdr:from>
    <xdr:ext cx="5095875" cy="28384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755A057-7D07-5D43-956F-3B9A81878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133350</xdr:colOff>
      <xdr:row>27</xdr:row>
      <xdr:rowOff>95250</xdr:rowOff>
    </xdr:from>
    <xdr:ext cx="5172075" cy="2838450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4540BEAE-2573-7541-A034-5C9DE9A84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790575</xdr:colOff>
      <xdr:row>27</xdr:row>
      <xdr:rowOff>171450</xdr:rowOff>
    </xdr:from>
    <xdr:ext cx="5372100" cy="2847975"/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EFF9126D-052F-004D-B6BC-87042D13A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0</xdr:colOff>
      <xdr:row>28</xdr:row>
      <xdr:rowOff>0</xdr:rowOff>
    </xdr:from>
    <xdr:ext cx="5172075" cy="2838450"/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CD54FC57-B001-2949-8FF8-3D6D841B1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381000</xdr:colOff>
      <xdr:row>42</xdr:row>
      <xdr:rowOff>85725</xdr:rowOff>
    </xdr:from>
    <xdr:ext cx="5095875" cy="2838450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57D74E17-017B-2C41-8655-24809772B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190500</xdr:colOff>
      <xdr:row>42</xdr:row>
      <xdr:rowOff>104775</xdr:rowOff>
    </xdr:from>
    <xdr:ext cx="5172075" cy="2838450"/>
    <xdr:graphicFrame macro="">
      <xdr:nvGraphicFramePr>
        <xdr:cNvPr id="7" name="Chart 12">
          <a:extLst>
            <a:ext uri="{FF2B5EF4-FFF2-40B4-BE49-F238E27FC236}">
              <a16:creationId xmlns:a16="http://schemas.microsoft.com/office/drawing/2014/main" id="{25C713DB-8D93-D243-95DC-440F5A202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10</xdr:col>
      <xdr:colOff>0</xdr:colOff>
      <xdr:row>43</xdr:row>
      <xdr:rowOff>0</xdr:rowOff>
    </xdr:from>
    <xdr:ext cx="5248275" cy="2838450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id="{18E3F9FD-C7CF-7E4B-AE84-06B7F1C9E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790575</xdr:colOff>
      <xdr:row>43</xdr:row>
      <xdr:rowOff>19050</xdr:rowOff>
    </xdr:from>
    <xdr:ext cx="5295900" cy="2838450"/>
    <xdr:graphicFrame macro="">
      <xdr:nvGraphicFramePr>
        <xdr:cNvPr id="9" name="Chart 14">
          <a:extLst>
            <a:ext uri="{FF2B5EF4-FFF2-40B4-BE49-F238E27FC236}">
              <a16:creationId xmlns:a16="http://schemas.microsoft.com/office/drawing/2014/main" id="{89A478E0-0C21-2345-A363-C9EB07845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342900</xdr:colOff>
      <xdr:row>57</xdr:row>
      <xdr:rowOff>9525</xdr:rowOff>
    </xdr:from>
    <xdr:ext cx="5095875" cy="2838450"/>
    <xdr:graphicFrame macro="">
      <xdr:nvGraphicFramePr>
        <xdr:cNvPr id="10" name="Chart 15">
          <a:extLst>
            <a:ext uri="{FF2B5EF4-FFF2-40B4-BE49-F238E27FC236}">
              <a16:creationId xmlns:a16="http://schemas.microsoft.com/office/drawing/2014/main" id="{51E192EE-D3E2-ED44-AFBE-D2DA7B986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4</xdr:col>
      <xdr:colOff>257175</xdr:colOff>
      <xdr:row>57</xdr:row>
      <xdr:rowOff>57150</xdr:rowOff>
    </xdr:from>
    <xdr:ext cx="5172075" cy="2838450"/>
    <xdr:graphicFrame macro="">
      <xdr:nvGraphicFramePr>
        <xdr:cNvPr id="11" name="Chart 16">
          <a:extLst>
            <a:ext uri="{FF2B5EF4-FFF2-40B4-BE49-F238E27FC236}">
              <a16:creationId xmlns:a16="http://schemas.microsoft.com/office/drawing/2014/main" id="{EDA4141E-9A62-E748-A9A2-C61D0B9F7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10</xdr:col>
      <xdr:colOff>76200</xdr:colOff>
      <xdr:row>57</xdr:row>
      <xdr:rowOff>95250</xdr:rowOff>
    </xdr:from>
    <xdr:ext cx="5248275" cy="2838450"/>
    <xdr:graphicFrame macro="">
      <xdr:nvGraphicFramePr>
        <xdr:cNvPr id="12" name="Chart 17">
          <a:extLst>
            <a:ext uri="{FF2B5EF4-FFF2-40B4-BE49-F238E27FC236}">
              <a16:creationId xmlns:a16="http://schemas.microsoft.com/office/drawing/2014/main" id="{4AE4AF74-59CB-CD4B-9CF0-712FAB76E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16</xdr:col>
      <xdr:colOff>0</xdr:colOff>
      <xdr:row>58</xdr:row>
      <xdr:rowOff>0</xdr:rowOff>
    </xdr:from>
    <xdr:ext cx="5172075" cy="2838450"/>
    <xdr:graphicFrame macro="">
      <xdr:nvGraphicFramePr>
        <xdr:cNvPr id="13" name="Chart 18">
          <a:extLst>
            <a:ext uri="{FF2B5EF4-FFF2-40B4-BE49-F238E27FC236}">
              <a16:creationId xmlns:a16="http://schemas.microsoft.com/office/drawing/2014/main" id="{6752AC1C-9208-B74E-AB4E-A53DED24C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371475</xdr:colOff>
      <xdr:row>71</xdr:row>
      <xdr:rowOff>171450</xdr:rowOff>
    </xdr:from>
    <xdr:ext cx="5095875" cy="2847975"/>
    <xdr:graphicFrame macro="">
      <xdr:nvGraphicFramePr>
        <xdr:cNvPr id="14" name="Chart 19">
          <a:extLst>
            <a:ext uri="{FF2B5EF4-FFF2-40B4-BE49-F238E27FC236}">
              <a16:creationId xmlns:a16="http://schemas.microsoft.com/office/drawing/2014/main" id="{4D34B068-7970-D24B-91D1-C33C717C7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4</xdr:col>
      <xdr:colOff>266700</xdr:colOff>
      <xdr:row>72</xdr:row>
      <xdr:rowOff>38100</xdr:rowOff>
    </xdr:from>
    <xdr:ext cx="5172075" cy="2838450"/>
    <xdr:graphicFrame macro="">
      <xdr:nvGraphicFramePr>
        <xdr:cNvPr id="15" name="Chart 20">
          <a:extLst>
            <a:ext uri="{FF2B5EF4-FFF2-40B4-BE49-F238E27FC236}">
              <a16:creationId xmlns:a16="http://schemas.microsoft.com/office/drawing/2014/main" id="{FCEF6219-BF4B-2242-989E-434040C30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10</xdr:col>
      <xdr:colOff>133350</xdr:colOff>
      <xdr:row>72</xdr:row>
      <xdr:rowOff>161925</xdr:rowOff>
    </xdr:from>
    <xdr:ext cx="5248275" cy="2847975"/>
    <xdr:graphicFrame macro="">
      <xdr:nvGraphicFramePr>
        <xdr:cNvPr id="16" name="Chart 21">
          <a:extLst>
            <a:ext uri="{FF2B5EF4-FFF2-40B4-BE49-F238E27FC236}">
              <a16:creationId xmlns:a16="http://schemas.microsoft.com/office/drawing/2014/main" id="{FAD2D02D-5DA9-A843-8EA0-2B483DFB7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16</xdr:col>
      <xdr:colOff>0</xdr:colOff>
      <xdr:row>73</xdr:row>
      <xdr:rowOff>0</xdr:rowOff>
    </xdr:from>
    <xdr:ext cx="5172075" cy="2838450"/>
    <xdr:graphicFrame macro="">
      <xdr:nvGraphicFramePr>
        <xdr:cNvPr id="17" name="Chart 22">
          <a:extLst>
            <a:ext uri="{FF2B5EF4-FFF2-40B4-BE49-F238E27FC236}">
              <a16:creationId xmlns:a16="http://schemas.microsoft.com/office/drawing/2014/main" id="{1265D302-4A1D-F34A-B7FC-0B665C83A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22</xdr:col>
      <xdr:colOff>0</xdr:colOff>
      <xdr:row>73</xdr:row>
      <xdr:rowOff>0</xdr:rowOff>
    </xdr:from>
    <xdr:ext cx="5172075" cy="2838450"/>
    <xdr:graphicFrame macro="">
      <xdr:nvGraphicFramePr>
        <xdr:cNvPr id="18" name="Chart 23">
          <a:extLst>
            <a:ext uri="{FF2B5EF4-FFF2-40B4-BE49-F238E27FC236}">
              <a16:creationId xmlns:a16="http://schemas.microsoft.com/office/drawing/2014/main" id="{28AA4399-B368-E145-A7AF-BBA4FC43E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6</xdr:col>
      <xdr:colOff>333374</xdr:colOff>
      <xdr:row>311</xdr:row>
      <xdr:rowOff>114300</xdr:rowOff>
    </xdr:from>
    <xdr:ext cx="8709025" cy="3975100"/>
    <xdr:graphicFrame macro="">
      <xdr:nvGraphicFramePr>
        <xdr:cNvPr id="19" name="Chart 24">
          <a:extLst>
            <a:ext uri="{FF2B5EF4-FFF2-40B4-BE49-F238E27FC236}">
              <a16:creationId xmlns:a16="http://schemas.microsoft.com/office/drawing/2014/main" id="{AC90306E-562E-1448-9051-460AEEA6C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28</xdr:col>
      <xdr:colOff>0</xdr:colOff>
      <xdr:row>73</xdr:row>
      <xdr:rowOff>0</xdr:rowOff>
    </xdr:from>
    <xdr:ext cx="5172075" cy="2838450"/>
    <xdr:graphicFrame macro="">
      <xdr:nvGraphicFramePr>
        <xdr:cNvPr id="20" name="Chart 25">
          <a:extLst>
            <a:ext uri="{FF2B5EF4-FFF2-40B4-BE49-F238E27FC236}">
              <a16:creationId xmlns:a16="http://schemas.microsoft.com/office/drawing/2014/main" id="{6F72ACA7-9A52-1243-945B-047F852C7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FFEB7-24D9-7A43-A2B5-9631D11296A3}">
  <dimension ref="A1:AF19"/>
  <sheetViews>
    <sheetView tabSelected="1" workbookViewId="0">
      <selection activeCell="A2" sqref="A2"/>
    </sheetView>
  </sheetViews>
  <sheetFormatPr baseColWidth="10" defaultRowHeight="16" x14ac:dyDescent="0.2"/>
  <cols>
    <col min="2" max="2" width="16" bestFit="1" customWidth="1"/>
    <col min="3" max="9" width="16" customWidth="1"/>
    <col min="10" max="10" width="22.5" bestFit="1" customWidth="1"/>
    <col min="11" max="11" width="13.83203125" bestFit="1" customWidth="1"/>
    <col min="12" max="12" width="13.83203125" customWidth="1"/>
    <col min="13" max="13" width="15.83203125" bestFit="1" customWidth="1"/>
    <col min="14" max="14" width="15.83203125" customWidth="1"/>
    <col min="15" max="15" width="16.6640625" bestFit="1" customWidth="1"/>
    <col min="16" max="17" width="11.6640625" bestFit="1" customWidth="1"/>
    <col min="18" max="20" width="11" bestFit="1" customWidth="1"/>
    <col min="21" max="21" width="11.6640625" bestFit="1" customWidth="1"/>
    <col min="22" max="30" width="11" bestFit="1" customWidth="1"/>
    <col min="31" max="31" width="11.6640625" bestFit="1" customWidth="1"/>
    <col min="32" max="32" width="11" bestFit="1" customWidth="1"/>
  </cols>
  <sheetData>
    <row r="1" spans="1:32" s="23" customFormat="1" x14ac:dyDescent="0.2">
      <c r="A1" s="23" t="s">
        <v>221</v>
      </c>
      <c r="B1" s="18" t="s">
        <v>222</v>
      </c>
      <c r="C1" s="18" t="s">
        <v>225</v>
      </c>
      <c r="D1" s="18" t="s">
        <v>226</v>
      </c>
      <c r="E1" s="18" t="s">
        <v>227</v>
      </c>
      <c r="F1" s="18" t="s">
        <v>228</v>
      </c>
      <c r="G1" s="18" t="s">
        <v>235</v>
      </c>
      <c r="H1" s="18" t="s">
        <v>229</v>
      </c>
      <c r="I1" s="18" t="s">
        <v>223</v>
      </c>
      <c r="J1" s="19" t="s">
        <v>224</v>
      </c>
      <c r="K1" s="19" t="s">
        <v>243</v>
      </c>
      <c r="L1" s="19" t="s">
        <v>246</v>
      </c>
      <c r="M1" s="19" t="s">
        <v>202</v>
      </c>
      <c r="N1" s="19" t="s">
        <v>247</v>
      </c>
      <c r="O1" s="23" t="s">
        <v>203</v>
      </c>
      <c r="P1" s="23" t="s">
        <v>204</v>
      </c>
      <c r="Q1" s="23" t="s">
        <v>205</v>
      </c>
      <c r="R1" s="23" t="s">
        <v>206</v>
      </c>
      <c r="S1" s="23" t="s">
        <v>207</v>
      </c>
      <c r="T1" s="23" t="s">
        <v>208</v>
      </c>
      <c r="U1" s="23" t="s">
        <v>209</v>
      </c>
      <c r="V1" s="23" t="s">
        <v>210</v>
      </c>
      <c r="W1" s="23" t="s">
        <v>211</v>
      </c>
      <c r="X1" s="23" t="s">
        <v>212</v>
      </c>
      <c r="Y1" s="23" t="s">
        <v>213</v>
      </c>
      <c r="Z1" s="23" t="s">
        <v>214</v>
      </c>
      <c r="AA1" s="23" t="s">
        <v>215</v>
      </c>
      <c r="AB1" s="23" t="s">
        <v>216</v>
      </c>
      <c r="AC1" s="23" t="s">
        <v>217</v>
      </c>
      <c r="AD1" s="23" t="s">
        <v>218</v>
      </c>
      <c r="AE1" s="23" t="s">
        <v>219</v>
      </c>
      <c r="AF1" s="23" t="s">
        <v>220</v>
      </c>
    </row>
    <row r="2" spans="1:32" x14ac:dyDescent="0.2">
      <c r="A2" t="s">
        <v>96</v>
      </c>
      <c r="B2" t="s">
        <v>4</v>
      </c>
      <c r="C2" t="s">
        <v>241</v>
      </c>
      <c r="D2">
        <v>2</v>
      </c>
      <c r="E2" t="s">
        <v>233</v>
      </c>
      <c r="F2">
        <v>120</v>
      </c>
      <c r="G2">
        <v>3</v>
      </c>
      <c r="H2">
        <v>5</v>
      </c>
      <c r="I2" s="22">
        <f>'R2'!D269</f>
        <v>106.07199799770355</v>
      </c>
      <c r="J2" s="22">
        <f>'R2'!W279</f>
        <v>14.112288391751461</v>
      </c>
      <c r="K2" s="22">
        <f>'R2'!C269</f>
        <v>399.68787115338313</v>
      </c>
      <c r="L2" s="22">
        <f>'R2'!Y269</f>
        <v>75.821347368070292</v>
      </c>
      <c r="M2" s="22">
        <f>'R2'!E289</f>
        <v>10.718778561980761</v>
      </c>
      <c r="N2" s="22">
        <f>'R2'!F289</f>
        <v>0.23602139190416374</v>
      </c>
      <c r="O2" s="22">
        <f>'R2'!E299</f>
        <v>7.327614492256032</v>
      </c>
      <c r="P2" s="22">
        <f>'R2'!F299</f>
        <v>6.9404064421631526</v>
      </c>
      <c r="Q2" s="22">
        <f>'R2'!G299</f>
        <v>8.5185372809910138</v>
      </c>
      <c r="R2" s="22">
        <f>'R2'!H299</f>
        <v>8.8316020646145729E-2</v>
      </c>
      <c r="S2" s="22">
        <f>'R2'!I299</f>
        <v>5.4973272081558351</v>
      </c>
      <c r="T2" s="22">
        <f>'R2'!J299</f>
        <v>4.2816916029114118</v>
      </c>
      <c r="U2" s="22">
        <f>'R2'!K299</f>
        <v>38.523467955920673</v>
      </c>
      <c r="V2" s="22">
        <f>'R2'!L299</f>
        <v>4.2031796227745186</v>
      </c>
      <c r="W2" s="22">
        <f>'R2'!M299</f>
        <v>3.9098268435118109</v>
      </c>
      <c r="X2" s="22">
        <f>'R2'!N299</f>
        <v>1.2834617650725686</v>
      </c>
      <c r="Y2" s="22">
        <f>'R2'!O299</f>
        <v>6.2053532932083488</v>
      </c>
      <c r="Z2" s="22">
        <f>'R2'!P299</f>
        <v>6.8089517184689505</v>
      </c>
      <c r="AA2" s="22">
        <f>'R2'!Q299</f>
        <v>0</v>
      </c>
      <c r="AB2" s="22">
        <f>'R2'!R299</f>
        <v>1.9384337943412429</v>
      </c>
      <c r="AC2" s="22">
        <f>'R2'!S299</f>
        <v>1.1258074177986233</v>
      </c>
      <c r="AD2" s="22">
        <f>'R2'!T299</f>
        <v>2.0397221638886647</v>
      </c>
      <c r="AE2" s="22">
        <f>'R2'!U299</f>
        <v>2.3503998372607064</v>
      </c>
      <c r="AF2" s="22">
        <f>'R2'!V299</f>
        <v>3.1606821634048288</v>
      </c>
    </row>
    <row r="3" spans="1:32" x14ac:dyDescent="0.2">
      <c r="A3" t="s">
        <v>96</v>
      </c>
      <c r="B3" t="s">
        <v>236</v>
      </c>
      <c r="C3" t="s">
        <v>241</v>
      </c>
      <c r="D3">
        <v>2</v>
      </c>
      <c r="E3" t="s">
        <v>234</v>
      </c>
      <c r="G3">
        <v>1</v>
      </c>
      <c r="H3">
        <v>0.1</v>
      </c>
      <c r="I3" s="22">
        <f>'R2'!D270</f>
        <v>3724.5607560852732</v>
      </c>
      <c r="J3" s="22">
        <f>'R2'!W280</f>
        <v>96.374115286299542</v>
      </c>
      <c r="K3" s="22">
        <f>'R2'!C270</f>
        <v>17046.484590881686</v>
      </c>
      <c r="L3" s="22">
        <f>'R2'!Y270</f>
        <v>421.39934355787233</v>
      </c>
      <c r="M3" s="22">
        <f>'R2'!E290</f>
        <v>4.0590788158640878</v>
      </c>
      <c r="N3" s="22">
        <f>'R2'!F290</f>
        <v>0.10761252976422581</v>
      </c>
      <c r="O3" s="22">
        <f>'R2'!E300</f>
        <v>6.7792924491573263</v>
      </c>
      <c r="P3" s="22">
        <f>'R2'!F300</f>
        <v>17.152755707928456</v>
      </c>
      <c r="Q3" s="22">
        <f>'R2'!G300</f>
        <v>24.20209948589164</v>
      </c>
      <c r="R3" s="22">
        <f>'R2'!H300</f>
        <v>2.3941877997328822</v>
      </c>
      <c r="S3" s="22">
        <f>'R2'!I300</f>
        <v>1.9194927034399223</v>
      </c>
      <c r="T3" s="22">
        <f>'R2'!J300</f>
        <v>3.7077417780397095</v>
      </c>
      <c r="U3" s="22">
        <f>'R2'!K300</f>
        <v>21.124481961390039</v>
      </c>
      <c r="V3" s="22">
        <f>'R2'!L300</f>
        <v>0.62540191381531718</v>
      </c>
      <c r="W3" s="22">
        <f>'R2'!M300</f>
        <v>0.61156638698432508</v>
      </c>
      <c r="X3" s="22">
        <f>'R2'!N300</f>
        <v>1.7723154883516083</v>
      </c>
      <c r="Y3" s="22">
        <f>'R2'!O300</f>
        <v>3.5748468794487245</v>
      </c>
      <c r="Z3" s="22">
        <f>'R2'!P300</f>
        <v>3.4475124288797634</v>
      </c>
      <c r="AA3" s="22">
        <f>'R2'!Q300</f>
        <v>0.12658663439887641</v>
      </c>
      <c r="AB3" s="22">
        <f>'R2'!R300</f>
        <v>3.2810672899325981</v>
      </c>
      <c r="AC3" s="22">
        <f>'R2'!S300</f>
        <v>1.6766677641569065</v>
      </c>
      <c r="AD3" s="22">
        <f>'R2'!T300</f>
        <v>1.9354594812986494</v>
      </c>
      <c r="AE3" s="22">
        <f>'R2'!U300</f>
        <v>3.2570681297208623</v>
      </c>
      <c r="AF3" s="22">
        <f>'R2'!V300</f>
        <v>3.0368576312477047</v>
      </c>
    </row>
    <row r="4" spans="1:32" x14ac:dyDescent="0.2">
      <c r="A4" t="s">
        <v>96</v>
      </c>
      <c r="B4" t="s">
        <v>2</v>
      </c>
      <c r="C4" t="s">
        <v>241</v>
      </c>
      <c r="D4" t="s">
        <v>232</v>
      </c>
      <c r="E4" t="s">
        <v>242</v>
      </c>
      <c r="G4">
        <v>1</v>
      </c>
      <c r="H4">
        <v>1</v>
      </c>
      <c r="I4" s="22">
        <f>'R2'!D271</f>
        <v>136.0838104290566</v>
      </c>
      <c r="J4" s="22">
        <f>'R2'!W281</f>
        <v>10.665861609886182</v>
      </c>
      <c r="K4" s="22">
        <f>'R2'!C271</f>
        <v>556.36403090321744</v>
      </c>
      <c r="L4" s="22">
        <f>'R2'!Y271</f>
        <v>68.74819310081898</v>
      </c>
      <c r="M4" s="22">
        <f>'R2'!E291</f>
        <v>8.2682665161687616</v>
      </c>
      <c r="N4" s="22">
        <f>'R2'!F291</f>
        <v>0.26050964417563527</v>
      </c>
      <c r="O4" s="22">
        <f>'R2'!E301</f>
        <v>9.275785790375549</v>
      </c>
      <c r="P4" s="22">
        <f>'R2'!F301</f>
        <v>11.592316424938462</v>
      </c>
      <c r="Q4" s="22">
        <f>'R2'!G301</f>
        <v>6.9612694714934529</v>
      </c>
      <c r="R4" s="22">
        <f>'R2'!H301</f>
        <v>1.7701776253104942</v>
      </c>
      <c r="S4" s="22">
        <f>'R2'!I301</f>
        <v>3.3545469303195805</v>
      </c>
      <c r="T4" s="22">
        <f>'R2'!J301</f>
        <v>5.1324021030888467</v>
      </c>
      <c r="U4" s="22">
        <f>'R2'!K301</f>
        <v>28.348246339149501</v>
      </c>
      <c r="V4" s="22">
        <f>'R2'!L301</f>
        <v>3.1820295718275151</v>
      </c>
      <c r="W4" s="22">
        <f>'R2'!M301</f>
        <v>3.2802801272954119</v>
      </c>
      <c r="X4" s="22">
        <f>'R2'!N301</f>
        <v>0.41600112965356822</v>
      </c>
      <c r="Y4" s="22">
        <f>'R2'!O301</f>
        <v>4.8287510809308545</v>
      </c>
      <c r="Z4" s="22">
        <f>'R2'!P301</f>
        <v>4.9879863888733498</v>
      </c>
      <c r="AA4" s="22">
        <f>'R2'!Q301</f>
        <v>0</v>
      </c>
      <c r="AB4" s="22">
        <f>'R2'!R301</f>
        <v>2.0587144881042891</v>
      </c>
      <c r="AC4" s="22">
        <f>'R2'!S301</f>
        <v>1.0217462204790457</v>
      </c>
      <c r="AD4" s="22">
        <f>'R2'!T301</f>
        <v>4.4476380766334227</v>
      </c>
      <c r="AE4" s="22">
        <f>'R2'!U301</f>
        <v>10.740136473321392</v>
      </c>
      <c r="AF4" s="22">
        <f>'R2'!V301</f>
        <v>1.7840013300327768</v>
      </c>
    </row>
    <row r="5" spans="1:32" x14ac:dyDescent="0.2">
      <c r="A5" t="s">
        <v>96</v>
      </c>
      <c r="B5" t="s">
        <v>240</v>
      </c>
      <c r="C5" t="s">
        <v>241</v>
      </c>
      <c r="D5" t="s">
        <v>232</v>
      </c>
      <c r="E5" t="s">
        <v>234</v>
      </c>
      <c r="G5">
        <v>2</v>
      </c>
      <c r="H5">
        <v>0.1</v>
      </c>
      <c r="I5" s="22">
        <f>'R2'!D272</f>
        <v>985.77376085314211</v>
      </c>
      <c r="J5" s="22">
        <f>'R2'!W282</f>
        <v>34.78858610367692</v>
      </c>
      <c r="K5" s="22">
        <f>'R2'!C272</f>
        <v>4105.8840509983293</v>
      </c>
      <c r="L5" s="22">
        <f>'R2'!Y272</f>
        <v>210.49333143068455</v>
      </c>
      <c r="M5" s="22">
        <f>'R2'!E292</f>
        <v>6.3556471989347845</v>
      </c>
      <c r="N5" s="22">
        <f>'R2'!F292</f>
        <v>0.2579399441077132</v>
      </c>
      <c r="O5" s="22">
        <f>'R2'!E302</f>
        <v>5.9020025114353913</v>
      </c>
      <c r="P5" s="22">
        <f>'R2'!F302</f>
        <v>16.723085873326966</v>
      </c>
      <c r="Q5" s="22">
        <f>'R2'!G302</f>
        <v>20.933982977437012</v>
      </c>
      <c r="R5" s="22">
        <f>'R2'!H302</f>
        <v>1.5124585925257046</v>
      </c>
      <c r="S5" s="22">
        <f>'R2'!I302</f>
        <v>2.1670589486665617</v>
      </c>
      <c r="T5" s="22">
        <f>'R2'!J302</f>
        <v>2.5164536920157605</v>
      </c>
      <c r="U5" s="22">
        <f>'R2'!K302</f>
        <v>30.602135135725479</v>
      </c>
      <c r="V5" s="22">
        <f>'R2'!L302</f>
        <v>2.7843916243023652</v>
      </c>
      <c r="W5" s="22">
        <f>'R2'!M302</f>
        <v>2.8135698720043987</v>
      </c>
      <c r="X5" s="22">
        <f>'R2'!N302</f>
        <v>0.84051455373444128</v>
      </c>
      <c r="Y5" s="22">
        <f>'R2'!O302</f>
        <v>3.5968544297940608</v>
      </c>
      <c r="Z5" s="22">
        <f>'R2'!P302</f>
        <v>3.5420773269303858</v>
      </c>
      <c r="AA5" s="22">
        <f>'R2'!Q302</f>
        <v>0.2234486582052822</v>
      </c>
      <c r="AB5" s="22">
        <f>'R2'!R302</f>
        <v>2.449269833598791</v>
      </c>
      <c r="AC5" s="22">
        <f>'R2'!S302</f>
        <v>1.1621158168316259</v>
      </c>
      <c r="AD5" s="22">
        <f>'R2'!T302</f>
        <v>1.3957925377060718</v>
      </c>
      <c r="AE5" s="22">
        <f>'R2'!U302</f>
        <v>1.1988320903156306</v>
      </c>
      <c r="AF5" s="22">
        <f>'R2'!V302</f>
        <v>2.4203471497464348</v>
      </c>
    </row>
    <row r="6" spans="1:32" x14ac:dyDescent="0.2">
      <c r="A6" t="s">
        <v>201</v>
      </c>
      <c r="B6" t="str">
        <f>'R3_RR'!A270</f>
        <v>AT38_S1_C1_N24</v>
      </c>
      <c r="C6" t="s">
        <v>230</v>
      </c>
      <c r="D6">
        <v>1</v>
      </c>
      <c r="E6" t="s">
        <v>233</v>
      </c>
      <c r="F6">
        <v>74</v>
      </c>
      <c r="G6">
        <v>1</v>
      </c>
      <c r="H6">
        <v>5</v>
      </c>
      <c r="I6" s="22">
        <f>'R3_RR'!D270</f>
        <v>174.96715547906533</v>
      </c>
      <c r="J6" s="22">
        <f>'R3_RR'!W280</f>
        <v>4.0486015055384259</v>
      </c>
      <c r="K6" s="22">
        <f>'R3_RR'!C270</f>
        <v>641.21342763441032</v>
      </c>
      <c r="L6" s="22">
        <f>'R3_RR'!Y270</f>
        <v>21.650915788811723</v>
      </c>
      <c r="M6" s="22">
        <f>'R3_RR'!E290</f>
        <v>3.9617642239904138</v>
      </c>
      <c r="N6" s="22">
        <f>'R3_RR'!F290</f>
        <v>0.73923652894790892</v>
      </c>
      <c r="O6" s="22">
        <f>'R3_RR'!E300</f>
        <v>8.0607665628960863</v>
      </c>
      <c r="P6" s="22">
        <f>'R3_RR'!F300</f>
        <v>10.986846741263809</v>
      </c>
      <c r="Q6" s="22">
        <f>'R3_RR'!G300</f>
        <v>0.73771024642467542</v>
      </c>
      <c r="R6" s="22">
        <f>'R3_RR'!H300</f>
        <v>7.9480880205278188</v>
      </c>
      <c r="S6" s="22">
        <f>'R3_RR'!I300</f>
        <v>5.2846681762863321</v>
      </c>
      <c r="T6" s="22">
        <f>'R3_RR'!J300</f>
        <v>4.8618847312410889</v>
      </c>
      <c r="U6" s="22">
        <f>'R3_RR'!K300</f>
        <v>29.73313291895807</v>
      </c>
      <c r="V6" s="22">
        <f>'R3_RR'!L300</f>
        <v>1.9619613183148354</v>
      </c>
      <c r="W6" s="22">
        <f>'R3_RR'!M300</f>
        <v>3.6393107377409146</v>
      </c>
      <c r="X6" s="22">
        <f>'R3_RR'!N300</f>
        <v>1.3804910845448037</v>
      </c>
      <c r="Y6" s="22">
        <f>'R3_RR'!O300</f>
        <v>14.094333714477672</v>
      </c>
      <c r="Z6" s="22">
        <f>'R3_RR'!P300</f>
        <v>0.3224534862494991</v>
      </c>
      <c r="AA6" s="22">
        <f>'R3_RR'!Q300</f>
        <v>0</v>
      </c>
      <c r="AB6" s="22">
        <f>'R3_RR'!R300</f>
        <v>4.2102335317132731</v>
      </c>
      <c r="AC6" s="22">
        <f>'R3_RR'!S300</f>
        <v>0</v>
      </c>
      <c r="AD6" s="22">
        <f>'R3_RR'!T300</f>
        <v>1.7488275961002751</v>
      </c>
      <c r="AE6" s="22">
        <f>'R3_RR'!U300</f>
        <v>4.7704717098031706</v>
      </c>
      <c r="AF6" s="22">
        <f>'R3_RR'!V300</f>
        <v>2.22078074177253</v>
      </c>
    </row>
    <row r="7" spans="1:32" x14ac:dyDescent="0.2">
      <c r="A7" t="s">
        <v>201</v>
      </c>
      <c r="B7" t="str">
        <f>'R3_RR'!A271</f>
        <v>AT38_S1_ML_2</v>
      </c>
      <c r="C7" t="s">
        <v>230</v>
      </c>
      <c r="D7">
        <v>1</v>
      </c>
      <c r="E7" t="s">
        <v>234</v>
      </c>
      <c r="G7">
        <v>1</v>
      </c>
      <c r="H7">
        <v>0.1</v>
      </c>
      <c r="I7" s="22">
        <f>'R3_RR'!D271</f>
        <v>1430.6360890500612</v>
      </c>
      <c r="J7" s="22">
        <f>'R3_RR'!W281</f>
        <v>37.249761874823456</v>
      </c>
      <c r="K7" s="22">
        <f>'R3_RR'!C271</f>
        <v>5440.6396054950264</v>
      </c>
      <c r="L7" s="22">
        <f>'R3_RR'!Y271</f>
        <v>122.35364552355398</v>
      </c>
      <c r="M7" s="22">
        <f>'R3_RR'!E291</f>
        <v>0.97864066359381474</v>
      </c>
      <c r="N7" s="22">
        <f>'R3_RR'!F291</f>
        <v>0.39202453872438631</v>
      </c>
      <c r="O7" s="22">
        <f>'R3_RR'!E301</f>
        <v>9.6801704973036848</v>
      </c>
      <c r="P7" s="22">
        <f>'R3_RR'!F301</f>
        <v>17.198021651662454</v>
      </c>
      <c r="Q7" s="22">
        <f>'R3_RR'!G301</f>
        <v>1.5650919250951527</v>
      </c>
      <c r="R7" s="22">
        <f>'R3_RR'!H301</f>
        <v>22.57093657870811</v>
      </c>
      <c r="S7" s="22">
        <f>'R3_RR'!I301</f>
        <v>2.0631343659936956</v>
      </c>
      <c r="T7" s="22">
        <f>'R3_RR'!J301</f>
        <v>3.5932988613554713</v>
      </c>
      <c r="U7" s="22">
        <f>'R3_RR'!K301</f>
        <v>20.691727143205419</v>
      </c>
      <c r="V7" s="22">
        <f>'R3_RR'!L301</f>
        <v>0.81948532065055901</v>
      </c>
      <c r="W7" s="22">
        <f>'R3_RR'!M301</f>
        <v>0.80633178828999008</v>
      </c>
      <c r="X7" s="22">
        <f>'R3_RR'!N301</f>
        <v>1.2598388004057255</v>
      </c>
      <c r="Y7" s="22">
        <f>'R3_RR'!O301</f>
        <v>9.177309663324424</v>
      </c>
      <c r="Z7" s="22">
        <f>'R3_RR'!P301</f>
        <v>0.17230887530382466</v>
      </c>
      <c r="AA7" s="22">
        <f>'R3_RR'!Q301</f>
        <v>2.1785697441286608E-2</v>
      </c>
      <c r="AB7" s="22">
        <f>'R3_RR'!R301</f>
        <v>3.0663385557221634</v>
      </c>
      <c r="AC7" s="22">
        <f>'R3_RR'!S301</f>
        <v>1.3746582563562986</v>
      </c>
      <c r="AD7" s="22">
        <f>'R3_RR'!T301</f>
        <v>1.6138091616711463</v>
      </c>
      <c r="AE7" s="22">
        <f>'R3_RR'!U301</f>
        <v>2.6612975169110378</v>
      </c>
      <c r="AF7" s="22">
        <f>'R3_RR'!V301</f>
        <v>2.4839406612501431</v>
      </c>
    </row>
    <row r="8" spans="1:32" x14ac:dyDescent="0.2">
      <c r="A8" t="s">
        <v>201</v>
      </c>
      <c r="B8" t="str">
        <f>'R3_RR'!A272</f>
        <v>AT39_S4_C3_N23</v>
      </c>
      <c r="C8" t="s">
        <v>241</v>
      </c>
      <c r="D8">
        <v>4</v>
      </c>
      <c r="E8" t="s">
        <v>233</v>
      </c>
      <c r="F8">
        <v>128</v>
      </c>
      <c r="G8">
        <v>3</v>
      </c>
      <c r="H8">
        <v>5</v>
      </c>
      <c r="I8" s="22">
        <f>'R3_RR'!D272</f>
        <v>140.15638648342767</v>
      </c>
      <c r="J8" s="22">
        <f>'R3_RR'!W282</f>
        <v>27.3938934140049</v>
      </c>
      <c r="K8" s="22">
        <f>'R3_RR'!C272</f>
        <v>478.77784782200246</v>
      </c>
      <c r="L8" s="22">
        <f>'R3_RR'!Y272</f>
        <v>79.925645882909009</v>
      </c>
      <c r="M8" s="22">
        <f>'R3_RR'!E292</f>
        <v>10.669825262064361</v>
      </c>
      <c r="N8" s="22">
        <f>'R3_RR'!F292</f>
        <v>6.6114248156902296</v>
      </c>
      <c r="O8" s="22">
        <f>'R3_RR'!E302</f>
        <v>8.1652230068914573</v>
      </c>
      <c r="P8" s="22">
        <f>'R3_RR'!F302</f>
        <v>7.0626981593913065</v>
      </c>
      <c r="Q8" s="22">
        <f>'R3_RR'!G302</f>
        <v>1.9052259675038912</v>
      </c>
      <c r="R8" s="22">
        <f>'R3_RR'!H302</f>
        <v>0</v>
      </c>
      <c r="S8" s="22">
        <f>'R3_RR'!I302</f>
        <v>3.122534464440986</v>
      </c>
      <c r="T8" s="22">
        <f>'R3_RR'!J302</f>
        <v>6.8683799990132455</v>
      </c>
      <c r="U8" s="22">
        <f>'R3_RR'!K302</f>
        <v>34.966178277586543</v>
      </c>
      <c r="V8" s="22">
        <f>'R3_RR'!L302</f>
        <v>2.1930985979152489</v>
      </c>
      <c r="W8" s="22">
        <f>'R3_RR'!M302</f>
        <v>5.4243241835628035</v>
      </c>
      <c r="X8" s="22">
        <f>'R3_RR'!N302</f>
        <v>0.26564924042723304</v>
      </c>
      <c r="Y8" s="22">
        <f>'R3_RR'!O302</f>
        <v>16.776399058051073</v>
      </c>
      <c r="Z8" s="22">
        <f>'R3_RR'!P302</f>
        <v>5.2455010785015581</v>
      </c>
      <c r="AA8" s="22">
        <f>'R3_RR'!Q302</f>
        <v>0</v>
      </c>
      <c r="AB8" s="22">
        <f>'R3_RR'!R302</f>
        <v>5.1065674561181957</v>
      </c>
      <c r="AC8" s="22">
        <f>'R3_RR'!S302</f>
        <v>0</v>
      </c>
      <c r="AD8" s="22">
        <f>'R3_RR'!T302</f>
        <v>1.2621631026699527</v>
      </c>
      <c r="AE8" s="22">
        <f>'R3_RR'!U302</f>
        <v>3.8291560058417535</v>
      </c>
      <c r="AF8" s="22">
        <f>'R3_RR'!V302</f>
        <v>0</v>
      </c>
    </row>
    <row r="9" spans="1:32" x14ac:dyDescent="0.2">
      <c r="A9" t="s">
        <v>201</v>
      </c>
      <c r="B9" t="str">
        <f>'R3_RR'!A273</f>
        <v>AT39_S4_ML_1</v>
      </c>
      <c r="C9" t="s">
        <v>241</v>
      </c>
      <c r="D9">
        <v>4</v>
      </c>
      <c r="E9" t="s">
        <v>234</v>
      </c>
      <c r="G9">
        <v>1</v>
      </c>
      <c r="H9">
        <v>0.1</v>
      </c>
      <c r="I9" s="22">
        <f>'R3_RR'!D273</f>
        <v>1120.5756147947941</v>
      </c>
      <c r="J9" s="22">
        <f>'R3_RR'!W283</f>
        <v>38.502070178148003</v>
      </c>
      <c r="K9" s="22">
        <f>'R3_RR'!C273</f>
        <v>4225.7338917495981</v>
      </c>
      <c r="L9" s="22">
        <f>'R3_RR'!Y273</f>
        <v>231.8735400965013</v>
      </c>
      <c r="M9" s="22">
        <f>'R3_RR'!E293</f>
        <v>1.184342352113986</v>
      </c>
      <c r="N9" s="22">
        <f>'R3_RR'!F293</f>
        <v>0.35004507804938118</v>
      </c>
      <c r="O9" s="22">
        <f>'R3_RR'!E303</f>
        <v>6.755750348711655</v>
      </c>
      <c r="P9" s="22">
        <f>'R3_RR'!F303</f>
        <v>15.666674174050192</v>
      </c>
      <c r="Q9" s="22">
        <f>'R3_RR'!G303</f>
        <v>1.6723998153279505</v>
      </c>
      <c r="R9" s="22">
        <f>'R3_RR'!H303</f>
        <v>21.034679790659098</v>
      </c>
      <c r="S9" s="22">
        <f>'R3_RR'!I303</f>
        <v>2.8561994592039972</v>
      </c>
      <c r="T9" s="22">
        <f>'R3_RR'!J303</f>
        <v>4.0042211072083385</v>
      </c>
      <c r="U9" s="22">
        <f>'R3_RR'!K303</f>
        <v>23.106575813624751</v>
      </c>
      <c r="V9" s="22">
        <f>'R3_RR'!L303</f>
        <v>0.75935139640262339</v>
      </c>
      <c r="W9" s="22">
        <f>'R3_RR'!M303</f>
        <v>1.0676270916022828</v>
      </c>
      <c r="X9" s="22">
        <f>'R3_RR'!N303</f>
        <v>1.2856010507065525</v>
      </c>
      <c r="Y9" s="22">
        <f>'R3_RR'!O303</f>
        <v>10.047741820949978</v>
      </c>
      <c r="Z9" s="22">
        <f>'R3_RR'!P303</f>
        <v>0.11671526051170325</v>
      </c>
      <c r="AA9" s="22">
        <f>'R3_RR'!Q303</f>
        <v>0</v>
      </c>
      <c r="AB9" s="22">
        <f>'R3_RR'!R303</f>
        <v>2.5804309644284871</v>
      </c>
      <c r="AC9" s="22">
        <f>'R3_RR'!S303</f>
        <v>0.70799475346108864</v>
      </c>
      <c r="AD9" s="22">
        <f>'R3_RR'!T303</f>
        <v>1.7984002196203854</v>
      </c>
      <c r="AE9" s="22">
        <f>'R3_RR'!U303</f>
        <v>3.6111325222687527</v>
      </c>
      <c r="AF9" s="22">
        <f>'R3_RR'!V303</f>
        <v>3.6878558076647581</v>
      </c>
    </row>
    <row r="10" spans="1:32" x14ac:dyDescent="0.2">
      <c r="A10" t="s">
        <v>201</v>
      </c>
      <c r="B10" t="str">
        <f>'R3_RR'!A274</f>
        <v>AT38_S6_C1_N23</v>
      </c>
      <c r="C10" t="s">
        <v>230</v>
      </c>
      <c r="D10">
        <v>6</v>
      </c>
      <c r="E10" t="s">
        <v>233</v>
      </c>
      <c r="F10">
        <v>101</v>
      </c>
      <c r="G10">
        <v>1</v>
      </c>
      <c r="H10">
        <v>5</v>
      </c>
      <c r="I10" s="22">
        <f>'R3_RR'!D274</f>
        <v>292.85628970263542</v>
      </c>
      <c r="J10" s="22">
        <f>'R3_RR'!W284</f>
        <v>26.467085628633697</v>
      </c>
      <c r="K10" s="22">
        <f>'R3_RR'!C274</f>
        <v>1113.3451355413047</v>
      </c>
      <c r="L10" s="22">
        <f>'R3_RR'!Y274</f>
        <v>78.283226835125333</v>
      </c>
      <c r="M10" s="22">
        <f>'R3_RR'!E294</f>
        <v>3.4094428536489891</v>
      </c>
      <c r="N10" s="22">
        <f>'R3_RR'!F294</f>
        <v>0.9260972651634185</v>
      </c>
      <c r="O10" s="22">
        <f>'R3_RR'!E304</f>
        <v>7.1646069295299109</v>
      </c>
      <c r="P10" s="22">
        <f>'R3_RR'!F304</f>
        <v>8.0977404132805191</v>
      </c>
      <c r="Q10" s="22">
        <f>'R3_RR'!G304</f>
        <v>1.9410438567422212</v>
      </c>
      <c r="R10" s="22">
        <f>'R3_RR'!H304</f>
        <v>14.43252245492897</v>
      </c>
      <c r="S10" s="22">
        <f>'R3_RR'!I304</f>
        <v>6.6253452239180364</v>
      </c>
      <c r="T10" s="22">
        <f>'R3_RR'!J304</f>
        <v>5.4950623009943804</v>
      </c>
      <c r="U10" s="22">
        <f>'R3_RR'!K304</f>
        <v>22.73107864908048</v>
      </c>
      <c r="V10" s="22">
        <f>'R3_RR'!L304</f>
        <v>1.964350121533607</v>
      </c>
      <c r="W10" s="22">
        <f>'R3_RR'!M304</f>
        <v>3.0162605035009862</v>
      </c>
      <c r="X10" s="22">
        <f>'R3_RR'!N304</f>
        <v>1.8885197998723564</v>
      </c>
      <c r="Y10" s="22">
        <f>'R3_RR'!O304</f>
        <v>15.791661960555183</v>
      </c>
      <c r="Z10" s="22">
        <f>'R3_RR'!P304</f>
        <v>0.39318235014800312</v>
      </c>
      <c r="AA10" s="22">
        <f>'R3_RR'!Q304</f>
        <v>0</v>
      </c>
      <c r="AB10" s="22">
        <f>'R3_RR'!R304</f>
        <v>3.5926805095340653</v>
      </c>
      <c r="AC10" s="22">
        <f>'R3_RR'!S304</f>
        <v>0.98131773157476043</v>
      </c>
      <c r="AD10" s="22">
        <f>'R3_RR'!T304</f>
        <v>1.6718785138677199</v>
      </c>
      <c r="AE10" s="22">
        <f>'R3_RR'!U304</f>
        <v>3.8706960178674663</v>
      </c>
      <c r="AF10" s="22">
        <f>'R3_RR'!V304</f>
        <v>2.3064027846049391</v>
      </c>
    </row>
    <row r="11" spans="1:32" x14ac:dyDescent="0.2">
      <c r="A11" t="s">
        <v>201</v>
      </c>
      <c r="B11" t="str">
        <f>'R3_RR'!A275</f>
        <v>AT38_S6_ML_2</v>
      </c>
      <c r="C11" t="s">
        <v>230</v>
      </c>
      <c r="D11">
        <v>6</v>
      </c>
      <c r="E11" t="s">
        <v>234</v>
      </c>
      <c r="G11">
        <v>1</v>
      </c>
      <c r="H11">
        <v>0.1</v>
      </c>
      <c r="I11" s="22">
        <f>'R3_RR'!D275</f>
        <v>1167.1928051674256</v>
      </c>
      <c r="J11" s="22">
        <f>'R3_RR'!W285</f>
        <v>20.255416185097882</v>
      </c>
      <c r="K11" s="22">
        <f>'R3_RR'!C275</f>
        <v>4435.6878346691146</v>
      </c>
      <c r="L11" s="22">
        <f>'R3_RR'!Y275</f>
        <v>59.668387739963897</v>
      </c>
      <c r="M11" s="22">
        <f>'R3_RR'!E295</f>
        <v>2.5769969188482476</v>
      </c>
      <c r="N11" s="22">
        <f>'R3_RR'!F295</f>
        <v>0.46975166838887961</v>
      </c>
      <c r="O11" s="22">
        <f>'R3_RR'!E305</f>
        <v>8.2281670624392476</v>
      </c>
      <c r="P11" s="22">
        <f>'R3_RR'!F305</f>
        <v>19.340973873781032</v>
      </c>
      <c r="Q11" s="22">
        <f>'R3_RR'!G305</f>
        <v>0.7674619759322977</v>
      </c>
      <c r="R11" s="22">
        <f>'R3_RR'!H305</f>
        <v>19.903004761932795</v>
      </c>
      <c r="S11" s="22">
        <f>'R3_RR'!I305</f>
        <v>2.7844560710643744</v>
      </c>
      <c r="T11" s="22">
        <f>'R3_RR'!J305</f>
        <v>4.3848632781825128</v>
      </c>
      <c r="U11" s="22">
        <f>'R3_RR'!K305</f>
        <v>20.254930092393206</v>
      </c>
      <c r="V11" s="22">
        <f>'R3_RR'!L305</f>
        <v>1.3561308849266405</v>
      </c>
      <c r="W11" s="22">
        <f>'R3_RR'!M305</f>
        <v>1.4490954773335556</v>
      </c>
      <c r="X11" s="22">
        <f>'R3_RR'!N305</f>
        <v>0.86791234763175085</v>
      </c>
      <c r="Y11" s="22">
        <f>'R3_RR'!O305</f>
        <v>10.233065049496979</v>
      </c>
      <c r="Z11" s="22">
        <f>'R3_RR'!P305</f>
        <v>1.127901441514692</v>
      </c>
      <c r="AA11" s="22">
        <f>'R3_RR'!Q305</f>
        <v>0</v>
      </c>
      <c r="AB11" s="22">
        <f>'R3_RR'!R305</f>
        <v>2.9142628501528884</v>
      </c>
      <c r="AC11" s="22">
        <f>'R3_RR'!S305</f>
        <v>0.97966977743153327</v>
      </c>
      <c r="AD11" s="22">
        <f>'R3_RR'!T305</f>
        <v>1.4073910687346345</v>
      </c>
      <c r="AE11" s="22">
        <f>'R3_RR'!U305</f>
        <v>2.808402471948507</v>
      </c>
      <c r="AF11" s="22">
        <f>'R3_RR'!V305</f>
        <v>2.5484424000299799</v>
      </c>
    </row>
    <row r="12" spans="1:32" x14ac:dyDescent="0.2">
      <c r="A12" t="s">
        <v>199</v>
      </c>
      <c r="B12" t="str">
        <f>'R4'!A264</f>
        <v>AT38_S2_C3_N21</v>
      </c>
      <c r="C12" t="s">
        <v>230</v>
      </c>
      <c r="D12">
        <v>2</v>
      </c>
      <c r="E12" t="s">
        <v>233</v>
      </c>
      <c r="F12">
        <v>80</v>
      </c>
      <c r="G12">
        <v>3</v>
      </c>
      <c r="H12">
        <v>10</v>
      </c>
      <c r="I12" s="22">
        <f>'R4'!D264</f>
        <v>338.21681058022227</v>
      </c>
      <c r="J12" s="22">
        <f>'R4'!W274</f>
        <v>40.785010718771751</v>
      </c>
      <c r="K12" s="22">
        <f>'R4'!C264</f>
        <v>1260.1073938670388</v>
      </c>
      <c r="L12" s="22">
        <f>'R4'!Y264</f>
        <v>195.15630173115187</v>
      </c>
      <c r="M12" s="22">
        <f>'R4'!E284</f>
        <v>3.9619253634743918</v>
      </c>
      <c r="N12" s="22">
        <f>'R4'!F284</f>
        <v>0.45614630128202249</v>
      </c>
      <c r="O12" s="22">
        <f>'R4'!E294</f>
        <v>7.9434159331420533</v>
      </c>
      <c r="P12" s="22">
        <f>'R4'!F294</f>
        <v>8.4687529868482585</v>
      </c>
      <c r="Q12" s="22">
        <f>'R4'!G294</f>
        <v>15.264452366436251</v>
      </c>
      <c r="R12" s="22">
        <f>'R4'!H294</f>
        <v>13.574095163682664</v>
      </c>
      <c r="S12" s="22">
        <f>'R4'!I294</f>
        <v>0</v>
      </c>
      <c r="T12" s="22">
        <f>'R4'!J294</f>
        <v>4.3740771706828401</v>
      </c>
      <c r="U12" s="22">
        <f>'R4'!K294</f>
        <v>25.3973938413756</v>
      </c>
      <c r="V12" s="22">
        <f>'R4'!L294</f>
        <v>0</v>
      </c>
      <c r="W12" s="22">
        <f>'R4'!M294</f>
        <v>3.9619253634743918</v>
      </c>
      <c r="X12" s="22">
        <f>'R4'!N294</f>
        <v>0.38379566924355418</v>
      </c>
      <c r="Y12" s="22">
        <f>'R4'!O294</f>
        <v>13.206319485960726</v>
      </c>
      <c r="Z12" s="22">
        <f>'R4'!P294</f>
        <v>0</v>
      </c>
      <c r="AA12" s="22">
        <f>'R4'!Q294</f>
        <v>0</v>
      </c>
      <c r="AB12" s="22">
        <f>'R4'!R294</f>
        <v>3.8114104046113471</v>
      </c>
      <c r="AC12" s="22">
        <f>'R4'!S294</f>
        <v>0.71806946425144946</v>
      </c>
      <c r="AD12" s="22">
        <f>'R4'!T294</f>
        <v>1.4699432488208506</v>
      </c>
      <c r="AE12" s="22">
        <f>'R4'!U294</f>
        <v>0.4104643843242754</v>
      </c>
      <c r="AF12" s="22">
        <f>'R4'!V294</f>
        <v>1.0158845171457573</v>
      </c>
    </row>
    <row r="13" spans="1:32" x14ac:dyDescent="0.2">
      <c r="A13" t="s">
        <v>199</v>
      </c>
      <c r="B13" t="str">
        <f>'R4'!A265</f>
        <v>AT38_S3_C3_N23</v>
      </c>
      <c r="C13" t="s">
        <v>230</v>
      </c>
      <c r="D13">
        <v>3</v>
      </c>
      <c r="E13" t="s">
        <v>233</v>
      </c>
      <c r="F13">
        <v>85</v>
      </c>
      <c r="G13">
        <v>3</v>
      </c>
      <c r="H13">
        <v>5</v>
      </c>
      <c r="I13" s="22">
        <f>'R4'!D265</f>
        <v>364.57907431097772</v>
      </c>
      <c r="J13" s="22">
        <f>'R4'!W275</f>
        <v>123.51439559262622</v>
      </c>
      <c r="K13" s="22">
        <f>'R4'!C265</f>
        <v>1239.1396386697666</v>
      </c>
      <c r="L13" s="22">
        <f>'R4'!Y265</f>
        <v>453.03241409815115</v>
      </c>
      <c r="M13" s="22">
        <f>'R4'!E285</f>
        <v>2.85256377847415</v>
      </c>
      <c r="N13" s="22">
        <f>'R4'!F285</f>
        <v>1.6489584198444434</v>
      </c>
      <c r="O13" s="22">
        <f>'R4'!E295</f>
        <v>7.8712916296253228</v>
      </c>
      <c r="P13" s="22">
        <f>'R4'!F295</f>
        <v>8.3347734608394877</v>
      </c>
      <c r="Q13" s="22">
        <f>'R4'!G295</f>
        <v>0</v>
      </c>
      <c r="R13" s="22">
        <f>'R4'!H295</f>
        <v>19.266243570505072</v>
      </c>
      <c r="S13" s="22">
        <f>'R4'!I295</f>
        <v>0.77548604639239849</v>
      </c>
      <c r="T13" s="22">
        <f>'R4'!J295</f>
        <v>5.8748331351098848</v>
      </c>
      <c r="U13" s="22">
        <f>'R4'!K295</f>
        <v>27.879738877565842</v>
      </c>
      <c r="V13" s="22">
        <f>'R4'!L295</f>
        <v>0</v>
      </c>
      <c r="W13" s="22">
        <f>'R4'!M295</f>
        <v>2.85256377847415</v>
      </c>
      <c r="X13" s="22">
        <f>'R4'!N295</f>
        <v>0.92091317732653877</v>
      </c>
      <c r="Y13" s="22">
        <f>'R4'!O295</f>
        <v>15.892465829036714</v>
      </c>
      <c r="Z13" s="22">
        <f>'R4'!P295</f>
        <v>0</v>
      </c>
      <c r="AA13" s="22">
        <f>'R4'!Q295</f>
        <v>0</v>
      </c>
      <c r="AB13" s="22">
        <f>'R4'!R295</f>
        <v>4.5553881763995534</v>
      </c>
      <c r="AC13" s="22">
        <f>'R4'!S295</f>
        <v>1.0182393461964245</v>
      </c>
      <c r="AD13" s="22">
        <f>'R4'!T295</f>
        <v>1.0602144011607302</v>
      </c>
      <c r="AE13" s="22">
        <f>'R4'!U295</f>
        <v>1.5412851356684554</v>
      </c>
      <c r="AF13" s="22">
        <f>'R4'!V295</f>
        <v>2.1565634356994412</v>
      </c>
    </row>
    <row r="14" spans="1:32" x14ac:dyDescent="0.2">
      <c r="A14" t="s">
        <v>199</v>
      </c>
      <c r="B14" t="str">
        <f>'R4'!A266</f>
        <v>AT38_S4_C1_N23</v>
      </c>
      <c r="C14" t="s">
        <v>230</v>
      </c>
      <c r="D14">
        <v>4</v>
      </c>
      <c r="E14" t="s">
        <v>233</v>
      </c>
      <c r="F14">
        <v>89</v>
      </c>
      <c r="G14">
        <v>1</v>
      </c>
      <c r="H14">
        <v>5</v>
      </c>
      <c r="I14" s="22">
        <f>'R4'!D266</f>
        <v>749.43976300508939</v>
      </c>
      <c r="J14" s="22">
        <f>'R4'!W276</f>
        <v>52.664013242370082</v>
      </c>
      <c r="K14" s="22">
        <f>'R4'!C266</f>
        <v>2535.7961662617731</v>
      </c>
      <c r="L14" s="22">
        <f>'R4'!Y266</f>
        <v>24.062758178288078</v>
      </c>
      <c r="M14" s="22">
        <f>'R4'!E286</f>
        <v>1.3923186575346091</v>
      </c>
      <c r="N14" s="22">
        <f>'R4'!F286</f>
        <v>1.0163740238346948</v>
      </c>
      <c r="O14" s="22">
        <f>'R4'!E296</f>
        <v>7.0491823953627408</v>
      </c>
      <c r="P14" s="22">
        <f>'R4'!F296</f>
        <v>4.878635088054244</v>
      </c>
      <c r="Q14" s="22">
        <f>'R4'!G296</f>
        <v>0.75101887659364641</v>
      </c>
      <c r="R14" s="22">
        <f>'R4'!H296</f>
        <v>27.210919282082312</v>
      </c>
      <c r="S14" s="22">
        <f>'R4'!I296</f>
        <v>2.9545115817023744</v>
      </c>
      <c r="T14" s="22">
        <f>'R4'!J296</f>
        <v>5.1593870644009669</v>
      </c>
      <c r="U14" s="22">
        <f>'R4'!K296</f>
        <v>26.056953737123333</v>
      </c>
      <c r="V14" s="22">
        <f>'R4'!L296</f>
        <v>0</v>
      </c>
      <c r="W14" s="22">
        <f>'R4'!M296</f>
        <v>1.3923186575346091</v>
      </c>
      <c r="X14" s="22">
        <f>'R4'!N296</f>
        <v>1.088095247267113</v>
      </c>
      <c r="Y14" s="22">
        <f>'R4'!O296</f>
        <v>14.881905095974338</v>
      </c>
      <c r="Z14" s="22">
        <f>'R4'!P296</f>
        <v>0</v>
      </c>
      <c r="AA14" s="22">
        <f>'R4'!Q296</f>
        <v>0</v>
      </c>
      <c r="AB14" s="22">
        <f>'R4'!R296</f>
        <v>3.5789641280263287</v>
      </c>
      <c r="AC14" s="22">
        <f>'R4'!S296</f>
        <v>0.88420006151671349</v>
      </c>
      <c r="AD14" s="22">
        <f>'R4'!T296</f>
        <v>1.2546477593153285</v>
      </c>
      <c r="AE14" s="22">
        <f>'R4'!U296</f>
        <v>1.480740008364497</v>
      </c>
      <c r="AF14" s="22">
        <f>'R4'!V296</f>
        <v>1.3785210166814543</v>
      </c>
    </row>
    <row r="15" spans="1:32" x14ac:dyDescent="0.2">
      <c r="A15" t="s">
        <v>199</v>
      </c>
      <c r="B15" t="str">
        <f>'R4'!A267</f>
        <v>AT38_S5_C3_N23</v>
      </c>
      <c r="C15" t="s">
        <v>241</v>
      </c>
      <c r="D15">
        <v>5</v>
      </c>
      <c r="E15" t="s">
        <v>233</v>
      </c>
      <c r="F15">
        <v>97</v>
      </c>
      <c r="G15">
        <v>3</v>
      </c>
      <c r="H15">
        <v>5</v>
      </c>
      <c r="I15" s="22">
        <f>'R4'!D267</f>
        <v>462.23601353631477</v>
      </c>
      <c r="J15" s="22">
        <f>'R4'!W277</f>
        <v>22.189954317666416</v>
      </c>
      <c r="K15" s="22">
        <f>'R4'!C267</f>
        <v>1704.0005937153069</v>
      </c>
      <c r="L15" s="22">
        <f>'R4'!Y267</f>
        <v>95.407234265875786</v>
      </c>
      <c r="M15" s="22">
        <f>'R4'!E287</f>
        <v>2.7046263610322456</v>
      </c>
      <c r="N15" s="22">
        <f>'R4'!F287</f>
        <v>0.30113940870554734</v>
      </c>
      <c r="O15" s="22">
        <f>'R4'!E297</f>
        <v>8.8163615734733671</v>
      </c>
      <c r="P15" s="22">
        <f>'R4'!F297</f>
        <v>9.9218070590009617</v>
      </c>
      <c r="Q15" s="22">
        <f>'R4'!G297</f>
        <v>0</v>
      </c>
      <c r="R15" s="22">
        <f>'R4'!H297</f>
        <v>13.332155793370507</v>
      </c>
      <c r="S15" s="22">
        <f>'R4'!I297</f>
        <v>1.0843477440889246</v>
      </c>
      <c r="T15" s="22">
        <f>'R4'!J297</f>
        <v>6.3375418484889066</v>
      </c>
      <c r="U15" s="22">
        <f>'R4'!K297</f>
        <v>23.339327057520851</v>
      </c>
      <c r="V15" s="22">
        <f>'R4'!L297</f>
        <v>0</v>
      </c>
      <c r="W15" s="22">
        <f>'R4'!M297</f>
        <v>2.7046263610322456</v>
      </c>
      <c r="X15" s="22">
        <f>'R4'!N297</f>
        <v>1.2980640864655169</v>
      </c>
      <c r="Y15" s="22">
        <f>'R4'!O297</f>
        <v>17.601135242067343</v>
      </c>
      <c r="Z15" s="22">
        <f>'R4'!P297</f>
        <v>0</v>
      </c>
      <c r="AA15" s="22">
        <f>'R4'!Q297</f>
        <v>0</v>
      </c>
      <c r="AB15" s="22">
        <f>'R4'!R297</f>
        <v>5.3235585053092906</v>
      </c>
      <c r="AC15" s="22">
        <f>'R4'!S297</f>
        <v>1.5243386593333428</v>
      </c>
      <c r="AD15" s="22">
        <f>'R4'!T297</f>
        <v>2.3816667734288961</v>
      </c>
      <c r="AE15" s="22">
        <f>'R4'!U297</f>
        <v>3.9204126200337148</v>
      </c>
      <c r="AF15" s="22">
        <f>'R4'!V297</f>
        <v>2.4146566763861297</v>
      </c>
    </row>
    <row r="16" spans="1:32" x14ac:dyDescent="0.2">
      <c r="A16" t="s">
        <v>199</v>
      </c>
      <c r="B16" t="str">
        <f>'R4'!A268</f>
        <v>AT39_S1_C3_N23</v>
      </c>
      <c r="C16" t="s">
        <v>241</v>
      </c>
      <c r="D16">
        <v>1</v>
      </c>
      <c r="E16" t="s">
        <v>233</v>
      </c>
      <c r="F16">
        <v>116</v>
      </c>
      <c r="G16">
        <v>3</v>
      </c>
      <c r="H16">
        <v>5</v>
      </c>
      <c r="I16" s="22">
        <f>'R4'!D268</f>
        <v>242.3616491030312</v>
      </c>
      <c r="J16" s="22">
        <f>'R4'!W278</f>
        <v>17.26707774119344</v>
      </c>
      <c r="K16" s="22">
        <f>'R4'!C268</f>
        <v>783.13815906044817</v>
      </c>
      <c r="L16" s="22">
        <f>'R4'!Y268</f>
        <v>58.865475313758886</v>
      </c>
      <c r="M16" s="22">
        <f>'R4'!E288</f>
        <v>3.7252200123889354</v>
      </c>
      <c r="N16" s="22">
        <f>'R4'!F288</f>
        <v>0.81960009408477352</v>
      </c>
      <c r="O16" s="22">
        <f>'R4'!E298</f>
        <v>7.7158764279589205</v>
      </c>
      <c r="P16" s="22">
        <f>'R4'!F298</f>
        <v>10.075608256976382</v>
      </c>
      <c r="Q16" s="22">
        <f>'R4'!G298</f>
        <v>0</v>
      </c>
      <c r="R16" s="22">
        <f>'R4'!H298</f>
        <v>15.880071191773087</v>
      </c>
      <c r="S16" s="22">
        <f>'R4'!I298</f>
        <v>0</v>
      </c>
      <c r="T16" s="22">
        <f>'R4'!J298</f>
        <v>3.5521624902906836</v>
      </c>
      <c r="U16" s="22">
        <f>'R4'!K298</f>
        <v>32.066350894649396</v>
      </c>
      <c r="V16" s="22">
        <f>'R4'!L298</f>
        <v>0</v>
      </c>
      <c r="W16" s="22">
        <f>'R4'!M298</f>
        <v>3.7252200123889354</v>
      </c>
      <c r="X16" s="22">
        <f>'R4'!N298</f>
        <v>0.32491542876932789</v>
      </c>
      <c r="Y16" s="22">
        <f>'R4'!O298</f>
        <v>17.807348087313631</v>
      </c>
      <c r="Z16" s="22">
        <f>'R4'!P298</f>
        <v>0</v>
      </c>
      <c r="AA16" s="22">
        <f>'R4'!Q298</f>
        <v>0</v>
      </c>
      <c r="AB16" s="22">
        <f>'R4'!R298</f>
        <v>5.4408612651105326</v>
      </c>
      <c r="AC16" s="22">
        <f>'R4'!S298</f>
        <v>0.23634798102340515</v>
      </c>
      <c r="AD16" s="22">
        <f>'R4'!T298</f>
        <v>1.3032976702156895</v>
      </c>
      <c r="AE16" s="22">
        <f>'R4'!U298</f>
        <v>0.5284078884828044</v>
      </c>
      <c r="AF16" s="22">
        <f>'R4'!V298</f>
        <v>1.3435324050471942</v>
      </c>
    </row>
    <row r="17" spans="1:32" x14ac:dyDescent="0.2">
      <c r="A17" t="s">
        <v>199</v>
      </c>
      <c r="B17" t="str">
        <f>'R4'!A269</f>
        <v>AT39_S3_C3_N19</v>
      </c>
      <c r="C17" t="s">
        <v>241</v>
      </c>
      <c r="D17">
        <v>3</v>
      </c>
      <c r="E17" t="s">
        <v>233</v>
      </c>
      <c r="F17">
        <v>125</v>
      </c>
      <c r="G17">
        <v>3</v>
      </c>
      <c r="H17">
        <v>5</v>
      </c>
      <c r="I17" s="22">
        <f>'R4'!D269</f>
        <v>200.04284693623032</v>
      </c>
      <c r="J17" s="22">
        <f>'R4'!W279</f>
        <v>10.404572857952358</v>
      </c>
      <c r="K17" s="22">
        <f>'R4'!C269</f>
        <v>611.53746595899054</v>
      </c>
      <c r="L17" s="22">
        <f>'R4'!Y269</f>
        <v>47.402611099821335</v>
      </c>
      <c r="M17" s="22">
        <f>'R4'!E289</f>
        <v>4.6833011056066107</v>
      </c>
      <c r="N17" s="22">
        <f>'R4'!F289</f>
        <v>0.66612795284773674</v>
      </c>
      <c r="O17" s="22">
        <f>'R4'!E299</f>
        <v>3.1299497755895849</v>
      </c>
      <c r="P17" s="22">
        <f>'R4'!F299</f>
        <v>10.825428807338698</v>
      </c>
      <c r="Q17" s="22">
        <f>'R4'!G299</f>
        <v>0</v>
      </c>
      <c r="R17" s="22">
        <f>'R4'!H299</f>
        <v>15.669286129042053</v>
      </c>
      <c r="S17" s="22">
        <f>'R4'!I299</f>
        <v>0</v>
      </c>
      <c r="T17" s="22">
        <f>'R4'!J299</f>
        <v>4.205063421386809</v>
      </c>
      <c r="U17" s="22">
        <f>'R4'!K299</f>
        <v>36.96840727223325</v>
      </c>
      <c r="V17" s="22">
        <f>'R4'!L299</f>
        <v>0</v>
      </c>
      <c r="W17" s="22">
        <f>'R4'!M299</f>
        <v>4.6833011056066107</v>
      </c>
      <c r="X17" s="22">
        <f>'R4'!N299</f>
        <v>0</v>
      </c>
      <c r="Y17" s="22">
        <f>'R4'!O299</f>
        <v>18.552376265221106</v>
      </c>
      <c r="Z17" s="22">
        <f>'R4'!P299</f>
        <v>0</v>
      </c>
      <c r="AA17" s="22">
        <f>'R4'!Q299</f>
        <v>0</v>
      </c>
      <c r="AB17" s="22">
        <f>'R4'!R299</f>
        <v>4.2127844669786061</v>
      </c>
      <c r="AC17" s="22">
        <f>'R4'!S299</f>
        <v>0</v>
      </c>
      <c r="AD17" s="22">
        <f>'R4'!T299</f>
        <v>0.87083064326513826</v>
      </c>
      <c r="AE17" s="22">
        <f>'R4'!U299</f>
        <v>0.11977287900852783</v>
      </c>
      <c r="AF17" s="22">
        <f>'R4'!V299</f>
        <v>0.76279923432962649</v>
      </c>
    </row>
    <row r="18" spans="1:32" x14ac:dyDescent="0.2">
      <c r="A18" t="s">
        <v>200</v>
      </c>
      <c r="B18" t="str">
        <f>'R5'!A270</f>
        <v>AT39_S2RD_2</v>
      </c>
      <c r="C18" t="s">
        <v>241</v>
      </c>
      <c r="D18" t="s">
        <v>231</v>
      </c>
      <c r="E18" t="s">
        <v>242</v>
      </c>
      <c r="G18">
        <v>2</v>
      </c>
      <c r="H18">
        <v>1</v>
      </c>
      <c r="I18" s="22">
        <f>'R5'!D270</f>
        <v>111.62503914223906</v>
      </c>
      <c r="J18" s="22">
        <f>'R5'!W280</f>
        <v>7.5907603031628215</v>
      </c>
      <c r="K18" s="22">
        <f>'R5'!C270</f>
        <v>371.04610704098417</v>
      </c>
      <c r="L18" s="22">
        <f>'R5'!Y270</f>
        <v>32.51253436288205</v>
      </c>
      <c r="M18" s="22">
        <f>'R5'!E290</f>
        <v>6.2095606697658612</v>
      </c>
      <c r="N18" s="22">
        <f>'R5'!F290</f>
        <v>0.90108577686279101</v>
      </c>
      <c r="O18" s="22">
        <f>'R5'!E300</f>
        <v>10.450225157076567</v>
      </c>
      <c r="P18" s="22">
        <f>'R5'!F300</f>
        <v>7.6257960056948555</v>
      </c>
      <c r="Q18" s="22">
        <f>'R5'!G300</f>
        <v>6.4578666158698339E-2</v>
      </c>
      <c r="R18" s="22">
        <f>'R5'!H300</f>
        <v>10.624122463412565</v>
      </c>
      <c r="S18" s="22">
        <f>'R5'!I300</f>
        <v>3.008489348358828</v>
      </c>
      <c r="T18" s="22">
        <f>'R5'!J300</f>
        <v>2.4215677241047762</v>
      </c>
      <c r="U18" s="22">
        <f>'R5'!K300</f>
        <v>35.5996863073551</v>
      </c>
      <c r="V18" s="22">
        <f>'R5'!L300</f>
        <v>3.6390531109919562</v>
      </c>
      <c r="W18" s="22">
        <f>'R5'!M300</f>
        <v>6.0591466838953973</v>
      </c>
      <c r="X18" s="22">
        <f>'R5'!N300</f>
        <v>0.43408211761017279</v>
      </c>
      <c r="Y18" s="22">
        <f>'R5'!O300</f>
        <v>14.507016099790619</v>
      </c>
      <c r="Z18" s="22">
        <f>'R5'!P300</f>
        <v>0.15041398587046456</v>
      </c>
      <c r="AA18" s="22">
        <f>'R5'!Q300</f>
        <v>0</v>
      </c>
      <c r="AB18" s="22">
        <f>'R5'!R300</f>
        <v>0</v>
      </c>
      <c r="AC18" s="22">
        <f>'R5'!S300</f>
        <v>0.24719168193397567</v>
      </c>
      <c r="AD18" s="22">
        <f>'R5'!T300</f>
        <v>0.81816157604341111</v>
      </c>
      <c r="AE18" s="22">
        <f>'R5'!U300</f>
        <v>4.6293034290400259</v>
      </c>
      <c r="AF18" s="22">
        <f>'R5'!V300</f>
        <v>3.3602187536545527</v>
      </c>
    </row>
    <row r="19" spans="1:32" x14ac:dyDescent="0.2">
      <c r="A19" t="s">
        <v>200</v>
      </c>
      <c r="B19" t="str">
        <f>'R5'!A271</f>
        <v>AT39_S2RD_ML_1</v>
      </c>
      <c r="C19" t="s">
        <v>241</v>
      </c>
      <c r="D19" t="s">
        <v>231</v>
      </c>
      <c r="E19" t="s">
        <v>234</v>
      </c>
      <c r="G19">
        <v>1</v>
      </c>
      <c r="H19">
        <v>0.1</v>
      </c>
      <c r="I19" s="22">
        <f>'R5'!D271</f>
        <v>1416.0197944757142</v>
      </c>
      <c r="J19" s="22">
        <f>'R5'!W281</f>
        <v>80.057511490857351</v>
      </c>
      <c r="K19" s="22">
        <f>'R5'!C271</f>
        <v>5290.0329976558141</v>
      </c>
      <c r="L19" s="22">
        <f>'R5'!Y271</f>
        <v>304.21606075799599</v>
      </c>
      <c r="M19" s="22">
        <f>'R5'!E291</f>
        <v>1.0491586672470543</v>
      </c>
      <c r="N19" s="22">
        <f>'R5'!F291</f>
        <v>0.22787804634986195</v>
      </c>
      <c r="O19" s="22">
        <f>'R5'!E301</f>
        <v>8.7154520837489962</v>
      </c>
      <c r="P19" s="22">
        <f>'R5'!F301</f>
        <v>18.477240110126548</v>
      </c>
      <c r="Q19" s="22">
        <f>'R5'!G301</f>
        <v>1.3753084168698495</v>
      </c>
      <c r="R19" s="22">
        <f>'R5'!H301</f>
        <v>22.151178515005952</v>
      </c>
      <c r="S19" s="22">
        <f>'R5'!I301</f>
        <v>1.8748168433700363</v>
      </c>
      <c r="T19" s="22">
        <f>'R5'!J301</f>
        <v>3.6733719855691667</v>
      </c>
      <c r="U19" s="22">
        <f>'R5'!K301</f>
        <v>21.17446864499389</v>
      </c>
      <c r="V19" s="22">
        <f>'R5'!L301</f>
        <v>0.91069519523186337</v>
      </c>
      <c r="W19" s="22">
        <f>'R5'!M301</f>
        <v>0.85353753850531555</v>
      </c>
      <c r="X19" s="22">
        <f>'R5'!N301</f>
        <v>1.1718546289397929</v>
      </c>
      <c r="Y19" s="22">
        <f>'R5'!O301</f>
        <v>10.038752805684778</v>
      </c>
      <c r="Z19" s="22">
        <f>'R5'!P301</f>
        <v>0.1956211287417387</v>
      </c>
      <c r="AA19" s="22">
        <f>'R5'!Q301</f>
        <v>0</v>
      </c>
      <c r="AB19" s="22">
        <f>'R5'!R301</f>
        <v>3.1337250615171555</v>
      </c>
      <c r="AC19" s="22">
        <f>'R5'!S301</f>
        <v>0.22575046894109763</v>
      </c>
      <c r="AD19" s="22">
        <f>'R5'!T301</f>
        <v>1.7055796721028151</v>
      </c>
      <c r="AE19" s="22">
        <f>'R5'!U301</f>
        <v>2.8013233222266698</v>
      </c>
      <c r="AF19" s="22">
        <f>'R5'!V301</f>
        <v>2.432018773656162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C420-9227-BA45-A2C3-9D27733D45EE}">
  <sheetPr>
    <tabColor rgb="FFFFFF00"/>
  </sheetPr>
  <dimension ref="A1:Y1028"/>
  <sheetViews>
    <sheetView topLeftCell="A262" zoomScale="72" zoomScaleNormal="72" workbookViewId="0">
      <pane xSplit="4" topLeftCell="E1" activePane="topRight" state="frozen"/>
      <selection pane="topRight" activeCell="F288" sqref="F288"/>
    </sheetView>
  </sheetViews>
  <sheetFormatPr baseColWidth="10" defaultColWidth="11.1640625" defaultRowHeight="15" customHeight="1" x14ac:dyDescent="0.2"/>
  <cols>
    <col min="1" max="1" width="29.33203125" style="1" customWidth="1"/>
    <col min="2" max="2" width="21.5" style="1" customWidth="1"/>
    <col min="3" max="3" width="18.33203125" style="1" customWidth="1"/>
    <col min="4" max="10" width="11" style="1" customWidth="1"/>
    <col min="11" max="11" width="11.83203125" style="1" customWidth="1"/>
    <col min="12" max="34" width="11" style="1" customWidth="1"/>
    <col min="35" max="16384" width="11.1640625" style="1"/>
  </cols>
  <sheetData>
    <row r="1" spans="1:23" ht="15.75" customHeight="1" x14ac:dyDescent="0.2"/>
    <row r="2" spans="1:23" ht="15.75" customHeight="1" x14ac:dyDescent="0.2">
      <c r="A2" s="5" t="s">
        <v>118</v>
      </c>
      <c r="B2" s="4" t="s">
        <v>117</v>
      </c>
    </row>
    <row r="3" spans="1:23" ht="15.75" customHeight="1" x14ac:dyDescent="0.2">
      <c r="A3" s="5" t="s">
        <v>116</v>
      </c>
      <c r="B3" s="4" t="s">
        <v>115</v>
      </c>
    </row>
    <row r="4" spans="1:23" ht="15.75" customHeight="1" x14ac:dyDescent="0.2">
      <c r="A4" s="5" t="s">
        <v>114</v>
      </c>
      <c r="B4" s="4" t="s">
        <v>113</v>
      </c>
    </row>
    <row r="5" spans="1:23" ht="15.75" customHeight="1" x14ac:dyDescent="0.2">
      <c r="A5" s="5" t="s">
        <v>112</v>
      </c>
      <c r="B5" s="4" t="s">
        <v>111</v>
      </c>
    </row>
    <row r="6" spans="1:23" ht="15.75" customHeight="1" x14ac:dyDescent="0.2">
      <c r="A6" s="5" t="s">
        <v>110</v>
      </c>
      <c r="B6" s="4" t="s">
        <v>109</v>
      </c>
    </row>
    <row r="7" spans="1:23" ht="15.75" customHeight="1" x14ac:dyDescent="0.2">
      <c r="B7" s="1" t="s">
        <v>108</v>
      </c>
    </row>
    <row r="8" spans="1:23" ht="15.75" customHeight="1" x14ac:dyDescent="0.2"/>
    <row r="9" spans="1:23" ht="15.75" customHeight="1" x14ac:dyDescent="0.2">
      <c r="A9" s="5" t="s">
        <v>107</v>
      </c>
      <c r="B9" s="4" t="s">
        <v>106</v>
      </c>
    </row>
    <row r="10" spans="1:23" ht="15.75" customHeight="1" x14ac:dyDescent="0.2">
      <c r="A10" s="1" t="s">
        <v>25</v>
      </c>
      <c r="C10" s="1" t="s">
        <v>53</v>
      </c>
      <c r="D10" s="1" t="s">
        <v>52</v>
      </c>
      <c r="E10" s="1" t="s">
        <v>23</v>
      </c>
      <c r="F10" s="1" t="s">
        <v>22</v>
      </c>
      <c r="G10" s="1" t="s">
        <v>21</v>
      </c>
      <c r="H10" s="1" t="s">
        <v>20</v>
      </c>
      <c r="I10" s="1" t="s">
        <v>19</v>
      </c>
      <c r="J10" s="1" t="s">
        <v>18</v>
      </c>
      <c r="K10" s="1" t="s">
        <v>17</v>
      </c>
      <c r="L10" s="1" t="s">
        <v>16</v>
      </c>
      <c r="M10" s="1" t="s">
        <v>15</v>
      </c>
      <c r="N10" s="1" t="s">
        <v>14</v>
      </c>
      <c r="O10" s="1" t="s">
        <v>13</v>
      </c>
      <c r="P10" s="1" t="s">
        <v>12</v>
      </c>
      <c r="Q10" s="1" t="s">
        <v>11</v>
      </c>
      <c r="R10" s="1" t="s">
        <v>10</v>
      </c>
      <c r="S10" s="1" t="s">
        <v>9</v>
      </c>
      <c r="T10" s="1" t="s">
        <v>8</v>
      </c>
      <c r="U10" s="1" t="s">
        <v>7</v>
      </c>
      <c r="V10" s="1" t="s">
        <v>6</v>
      </c>
    </row>
    <row r="11" spans="1:23" ht="15.75" customHeight="1" x14ac:dyDescent="0.2">
      <c r="A11" s="1" t="s">
        <v>105</v>
      </c>
      <c r="C11" s="1" t="s">
        <v>104</v>
      </c>
      <c r="D11" s="17">
        <v>0.55689999999999995</v>
      </c>
      <c r="E11" s="17">
        <v>0.55689999999999995</v>
      </c>
      <c r="F11" s="17">
        <v>0.65049999999999997</v>
      </c>
      <c r="G11" s="17">
        <v>1.3401000000000001</v>
      </c>
      <c r="H11" s="17">
        <v>3.2899999999999999E-2</v>
      </c>
      <c r="I11" s="17">
        <v>0.35680000000000001</v>
      </c>
      <c r="J11" s="17">
        <v>0.1971</v>
      </c>
      <c r="K11" s="17">
        <v>3.1353</v>
      </c>
      <c r="L11" s="17">
        <v>0.2661</v>
      </c>
      <c r="M11" s="17">
        <v>0.28399999999999997</v>
      </c>
      <c r="N11" s="17">
        <v>0.1618</v>
      </c>
      <c r="O11" s="17">
        <v>0.44209999999999999</v>
      </c>
      <c r="P11" s="17">
        <v>0.5242</v>
      </c>
      <c r="Q11" s="17">
        <v>5.7500000000000002E-2</v>
      </c>
      <c r="R11" s="17">
        <v>0.80110000000000003</v>
      </c>
      <c r="S11" s="17">
        <v>0.1047</v>
      </c>
      <c r="T11" s="17">
        <v>5.8109000000000002</v>
      </c>
      <c r="U11" s="17">
        <v>6.9843999999999999</v>
      </c>
      <c r="V11" s="4">
        <v>7.7700000000000005E-2</v>
      </c>
    </row>
    <row r="12" spans="1:23" ht="15.75" customHeight="1" x14ac:dyDescent="0.2"/>
    <row r="13" spans="1:23" ht="15.75" customHeight="1" x14ac:dyDescent="0.2">
      <c r="A13" s="5" t="s">
        <v>103</v>
      </c>
    </row>
    <row r="14" spans="1:23" ht="15.75" customHeight="1" x14ac:dyDescent="0.2">
      <c r="A14" s="1" t="s">
        <v>25</v>
      </c>
      <c r="B14" s="1" t="s">
        <v>93</v>
      </c>
      <c r="C14" s="1" t="s">
        <v>53</v>
      </c>
      <c r="D14" s="1" t="s">
        <v>52</v>
      </c>
      <c r="E14" s="1" t="s">
        <v>23</v>
      </c>
      <c r="F14" s="1" t="s">
        <v>22</v>
      </c>
      <c r="G14" s="1" t="s">
        <v>21</v>
      </c>
      <c r="H14" s="1" t="s">
        <v>20</v>
      </c>
      <c r="I14" s="1" t="s">
        <v>19</v>
      </c>
      <c r="J14" s="1" t="s">
        <v>18</v>
      </c>
      <c r="K14" s="1" t="s">
        <v>17</v>
      </c>
      <c r="L14" s="1" t="s">
        <v>16</v>
      </c>
      <c r="M14" s="1" t="s">
        <v>15</v>
      </c>
      <c r="N14" s="1" t="s">
        <v>14</v>
      </c>
      <c r="O14" s="1" t="s">
        <v>13</v>
      </c>
      <c r="P14" s="1" t="s">
        <v>12</v>
      </c>
      <c r="Q14" s="1" t="s">
        <v>11</v>
      </c>
      <c r="R14" s="1" t="s">
        <v>10</v>
      </c>
      <c r="S14" s="1" t="s">
        <v>9</v>
      </c>
      <c r="T14" s="1" t="s">
        <v>8</v>
      </c>
      <c r="U14" s="1" t="s">
        <v>7</v>
      </c>
      <c r="V14" s="1" t="s">
        <v>6</v>
      </c>
      <c r="W14" s="8"/>
    </row>
    <row r="15" spans="1:23" ht="15.75" customHeight="1" x14ac:dyDescent="0.2">
      <c r="A15" s="1" t="s">
        <v>101</v>
      </c>
      <c r="B15" s="1">
        <v>5</v>
      </c>
      <c r="C15" s="4">
        <v>300</v>
      </c>
      <c r="D15" s="4">
        <v>100</v>
      </c>
      <c r="E15" s="17">
        <v>1.8593</v>
      </c>
      <c r="F15" s="17">
        <v>1.9511000000000001</v>
      </c>
      <c r="G15" s="17">
        <v>7.1779999999999999</v>
      </c>
      <c r="H15" s="17">
        <v>9.4700000000000006E-2</v>
      </c>
      <c r="I15" s="17">
        <v>1.8191999999999999</v>
      </c>
      <c r="J15" s="17">
        <v>1.7568999999999999</v>
      </c>
      <c r="K15" s="17">
        <v>6.9762000000000004</v>
      </c>
      <c r="L15" s="17">
        <v>2.0293999999999999</v>
      </c>
      <c r="M15" s="17">
        <v>2.1465000000000001</v>
      </c>
      <c r="N15" s="17">
        <v>1.7722</v>
      </c>
      <c r="O15" s="17">
        <v>3.1911</v>
      </c>
      <c r="P15" s="17">
        <v>3.5085999999999999</v>
      </c>
      <c r="Q15" s="17">
        <v>0.91869999999999996</v>
      </c>
      <c r="R15" s="17">
        <v>2.3935</v>
      </c>
      <c r="S15" s="17">
        <v>1.4422999999999999</v>
      </c>
      <c r="T15" s="17">
        <v>8.3920999999999992</v>
      </c>
      <c r="U15" s="17">
        <v>8.0744000000000007</v>
      </c>
      <c r="V15" s="17">
        <v>1.2958000000000001</v>
      </c>
    </row>
    <row r="16" spans="1:23" ht="15.75" customHeight="1" x14ac:dyDescent="0.2">
      <c r="A16" s="1" t="s">
        <v>100</v>
      </c>
      <c r="B16" s="1">
        <v>50</v>
      </c>
      <c r="C16" s="4">
        <v>300</v>
      </c>
      <c r="D16" s="4">
        <v>100</v>
      </c>
      <c r="E16" s="17">
        <v>10.082700000000001</v>
      </c>
      <c r="F16" s="17">
        <v>12.690799999999999</v>
      </c>
      <c r="G16" s="17">
        <v>15.781000000000001</v>
      </c>
      <c r="H16" s="17">
        <v>10.853899999999999</v>
      </c>
      <c r="I16" s="17">
        <v>14.372400000000001</v>
      </c>
      <c r="J16" s="17">
        <v>11.4748</v>
      </c>
      <c r="K16" s="17">
        <v>23.143000000000001</v>
      </c>
      <c r="L16" s="17">
        <v>21.156500000000001</v>
      </c>
      <c r="M16" s="17">
        <v>22.722000000000001</v>
      </c>
      <c r="N16" s="17">
        <v>15.1968</v>
      </c>
      <c r="O16" s="17">
        <v>21.459</v>
      </c>
      <c r="P16" s="17">
        <v>23.557600000000001</v>
      </c>
      <c r="Q16" s="17">
        <v>15.695499999999999</v>
      </c>
      <c r="R16" s="17">
        <v>19.760200000000001</v>
      </c>
      <c r="S16" s="17">
        <v>16.956399999999999</v>
      </c>
      <c r="T16" s="17">
        <v>25.3125</v>
      </c>
      <c r="U16" s="17">
        <v>22.9024</v>
      </c>
      <c r="V16" s="17">
        <v>15.7431</v>
      </c>
    </row>
    <row r="17" spans="1:22" ht="15.75" customHeight="1" x14ac:dyDescent="0.2">
      <c r="A17" s="1" t="s">
        <v>99</v>
      </c>
      <c r="B17" s="1">
        <v>100</v>
      </c>
      <c r="C17" s="4">
        <v>300</v>
      </c>
      <c r="D17" s="4">
        <v>100</v>
      </c>
      <c r="E17" s="17">
        <v>20.079799999999999</v>
      </c>
      <c r="F17" s="17">
        <v>26.2652</v>
      </c>
      <c r="G17" s="17">
        <v>33.855699999999999</v>
      </c>
      <c r="H17" s="17">
        <v>22.3644</v>
      </c>
      <c r="I17" s="17">
        <v>31.767499999999998</v>
      </c>
      <c r="J17" s="17">
        <v>23.427800000000001</v>
      </c>
      <c r="K17" s="17">
        <v>45.712800000000001</v>
      </c>
      <c r="L17" s="17">
        <v>42.491500000000002</v>
      </c>
      <c r="M17" s="17">
        <v>52.032299999999999</v>
      </c>
      <c r="N17" s="17">
        <v>30.880700000000001</v>
      </c>
      <c r="O17" s="17">
        <v>44.113</v>
      </c>
      <c r="P17" s="17">
        <v>50.847000000000001</v>
      </c>
      <c r="Q17" s="17">
        <v>33.242199999999997</v>
      </c>
      <c r="R17" s="17">
        <v>40.443399999999997</v>
      </c>
      <c r="S17" s="17">
        <v>34.647799999999997</v>
      </c>
      <c r="T17" s="17">
        <v>45.799399999999999</v>
      </c>
      <c r="U17" s="17">
        <v>42.616</v>
      </c>
      <c r="V17" s="17">
        <v>35.745899999999999</v>
      </c>
    </row>
    <row r="18" spans="1:22" ht="15.75" customHeight="1" x14ac:dyDescent="0.2">
      <c r="A18" s="1" t="s">
        <v>98</v>
      </c>
      <c r="B18" s="1">
        <v>250</v>
      </c>
      <c r="C18" s="4">
        <v>300</v>
      </c>
      <c r="D18" s="4">
        <v>100</v>
      </c>
      <c r="E18" s="17">
        <v>53.931899999999999</v>
      </c>
      <c r="F18" s="17">
        <v>64.329300000000003</v>
      </c>
      <c r="G18" s="17">
        <v>76.336799999999997</v>
      </c>
      <c r="H18" s="17">
        <v>52.608499999999999</v>
      </c>
      <c r="I18" s="17">
        <v>78.104299999999995</v>
      </c>
      <c r="J18" s="17">
        <v>64.528700000000001</v>
      </c>
      <c r="K18" s="17">
        <v>100.73</v>
      </c>
      <c r="L18" s="17">
        <v>106.2557</v>
      </c>
      <c r="M18" s="17">
        <v>120.6056</v>
      </c>
      <c r="N18" s="17">
        <v>76.254800000000003</v>
      </c>
      <c r="O18" s="17">
        <v>103.617</v>
      </c>
      <c r="P18" s="17">
        <v>116.9345</v>
      </c>
      <c r="Q18" s="17">
        <v>80.646699999999996</v>
      </c>
      <c r="R18" s="17">
        <v>94.214500000000001</v>
      </c>
      <c r="S18" s="17">
        <v>79.0578</v>
      </c>
      <c r="T18" s="17">
        <v>106.1904</v>
      </c>
      <c r="U18" s="17">
        <v>95.061099999999996</v>
      </c>
      <c r="V18" s="17">
        <v>87.552000000000007</v>
      </c>
    </row>
    <row r="19" spans="1:22" ht="15.75" customHeight="1" x14ac:dyDescent="0.2"/>
    <row r="20" spans="1:22" ht="15.75" customHeight="1" x14ac:dyDescent="0.2">
      <c r="A20" s="5" t="s">
        <v>102</v>
      </c>
    </row>
    <row r="21" spans="1:22" ht="15.75" customHeight="1" x14ac:dyDescent="0.2">
      <c r="A21" s="1" t="s">
        <v>25</v>
      </c>
      <c r="B21" s="1" t="s">
        <v>93</v>
      </c>
      <c r="C21" s="1" t="s">
        <v>53</v>
      </c>
      <c r="D21" s="1" t="s">
        <v>52</v>
      </c>
      <c r="E21" s="1" t="s">
        <v>23</v>
      </c>
      <c r="F21" s="1" t="s">
        <v>22</v>
      </c>
      <c r="G21" s="1" t="s">
        <v>21</v>
      </c>
      <c r="H21" s="1" t="s">
        <v>20</v>
      </c>
      <c r="I21" s="1" t="s">
        <v>19</v>
      </c>
      <c r="J21" s="1" t="s">
        <v>18</v>
      </c>
      <c r="K21" s="1" t="s">
        <v>17</v>
      </c>
      <c r="L21" s="1" t="s">
        <v>16</v>
      </c>
      <c r="M21" s="1" t="s">
        <v>15</v>
      </c>
      <c r="N21" s="1" t="s">
        <v>14</v>
      </c>
      <c r="O21" s="1" t="s">
        <v>13</v>
      </c>
      <c r="P21" s="1" t="s">
        <v>12</v>
      </c>
      <c r="Q21" s="1" t="s">
        <v>11</v>
      </c>
      <c r="R21" s="1" t="s">
        <v>10</v>
      </c>
      <c r="S21" s="1" t="s">
        <v>9</v>
      </c>
      <c r="T21" s="1" t="s">
        <v>8</v>
      </c>
      <c r="U21" s="1" t="s">
        <v>7</v>
      </c>
      <c r="V21" s="1" t="s">
        <v>6</v>
      </c>
    </row>
    <row r="22" spans="1:22" ht="15.75" customHeight="1" x14ac:dyDescent="0.2">
      <c r="A22" s="1" t="s">
        <v>101</v>
      </c>
      <c r="B22" s="1">
        <v>5</v>
      </c>
      <c r="C22" s="4">
        <v>300</v>
      </c>
      <c r="D22" s="4">
        <v>100</v>
      </c>
      <c r="E22" s="1">
        <f t="shared" ref="E22:V22" si="0">E15-E$11</f>
        <v>1.3024</v>
      </c>
      <c r="F22" s="1">
        <f t="shared" si="0"/>
        <v>1.3006000000000002</v>
      </c>
      <c r="G22" s="1">
        <f t="shared" si="0"/>
        <v>5.8378999999999994</v>
      </c>
      <c r="H22" s="1">
        <f t="shared" si="0"/>
        <v>6.1800000000000008E-2</v>
      </c>
      <c r="I22" s="1">
        <f t="shared" si="0"/>
        <v>1.4623999999999999</v>
      </c>
      <c r="J22" s="1">
        <f t="shared" si="0"/>
        <v>1.5597999999999999</v>
      </c>
      <c r="K22" s="1">
        <f t="shared" si="0"/>
        <v>3.8409000000000004</v>
      </c>
      <c r="L22" s="1">
        <f t="shared" si="0"/>
        <v>1.7632999999999999</v>
      </c>
      <c r="M22" s="1">
        <f t="shared" si="0"/>
        <v>1.8625</v>
      </c>
      <c r="N22" s="1">
        <f t="shared" si="0"/>
        <v>1.6104000000000001</v>
      </c>
      <c r="O22" s="1">
        <f t="shared" si="0"/>
        <v>2.7490000000000001</v>
      </c>
      <c r="P22" s="1">
        <f t="shared" si="0"/>
        <v>2.9843999999999999</v>
      </c>
      <c r="Q22" s="1">
        <f t="shared" si="0"/>
        <v>0.86119999999999997</v>
      </c>
      <c r="R22" s="1">
        <f t="shared" si="0"/>
        <v>1.5924</v>
      </c>
      <c r="S22" s="1">
        <f t="shared" si="0"/>
        <v>1.3375999999999999</v>
      </c>
      <c r="T22" s="1">
        <f t="shared" si="0"/>
        <v>2.5811999999999991</v>
      </c>
      <c r="U22" s="1">
        <f t="shared" si="0"/>
        <v>1.0900000000000007</v>
      </c>
      <c r="V22" s="1">
        <f t="shared" si="0"/>
        <v>1.2181</v>
      </c>
    </row>
    <row r="23" spans="1:22" ht="15.75" customHeight="1" x14ac:dyDescent="0.2">
      <c r="A23" s="1" t="s">
        <v>100</v>
      </c>
      <c r="B23" s="1">
        <v>50</v>
      </c>
      <c r="C23" s="4">
        <v>300</v>
      </c>
      <c r="D23" s="4">
        <v>100</v>
      </c>
      <c r="E23" s="1">
        <f t="shared" ref="E23:V23" si="1">E16-E$11</f>
        <v>9.5258000000000003</v>
      </c>
      <c r="F23" s="1">
        <f t="shared" si="1"/>
        <v>12.0403</v>
      </c>
      <c r="G23" s="1">
        <f t="shared" si="1"/>
        <v>14.440900000000001</v>
      </c>
      <c r="H23" s="1">
        <f t="shared" si="1"/>
        <v>10.821</v>
      </c>
      <c r="I23" s="1">
        <f t="shared" si="1"/>
        <v>14.015600000000001</v>
      </c>
      <c r="J23" s="1">
        <f t="shared" si="1"/>
        <v>11.277699999999999</v>
      </c>
      <c r="K23" s="1">
        <f t="shared" si="1"/>
        <v>20.0077</v>
      </c>
      <c r="L23" s="1">
        <f t="shared" si="1"/>
        <v>20.8904</v>
      </c>
      <c r="M23" s="1">
        <f t="shared" si="1"/>
        <v>22.438000000000002</v>
      </c>
      <c r="N23" s="1">
        <f t="shared" si="1"/>
        <v>15.035</v>
      </c>
      <c r="O23" s="1">
        <f t="shared" si="1"/>
        <v>21.0169</v>
      </c>
      <c r="P23" s="1">
        <f t="shared" si="1"/>
        <v>23.0334</v>
      </c>
      <c r="Q23" s="1">
        <f t="shared" si="1"/>
        <v>15.638</v>
      </c>
      <c r="R23" s="1">
        <f t="shared" si="1"/>
        <v>18.959099999999999</v>
      </c>
      <c r="S23" s="1">
        <f t="shared" si="1"/>
        <v>16.851699999999997</v>
      </c>
      <c r="T23" s="1">
        <f t="shared" si="1"/>
        <v>19.5016</v>
      </c>
      <c r="U23" s="1">
        <f t="shared" si="1"/>
        <v>15.917999999999999</v>
      </c>
      <c r="V23" s="1">
        <f t="shared" si="1"/>
        <v>15.6654</v>
      </c>
    </row>
    <row r="24" spans="1:22" ht="15.75" customHeight="1" x14ac:dyDescent="0.2">
      <c r="A24" s="1" t="s">
        <v>99</v>
      </c>
      <c r="B24" s="1">
        <v>100</v>
      </c>
      <c r="C24" s="4">
        <v>300</v>
      </c>
      <c r="D24" s="4">
        <v>100</v>
      </c>
      <c r="E24" s="1">
        <f t="shared" ref="E24:V24" si="2">E17-E$11</f>
        <v>19.5229</v>
      </c>
      <c r="F24" s="1">
        <f t="shared" si="2"/>
        <v>25.614699999999999</v>
      </c>
      <c r="G24" s="1">
        <f t="shared" si="2"/>
        <v>32.515599999999999</v>
      </c>
      <c r="H24" s="1">
        <f t="shared" si="2"/>
        <v>22.331499999999998</v>
      </c>
      <c r="I24" s="1">
        <f t="shared" si="2"/>
        <v>31.410699999999999</v>
      </c>
      <c r="J24" s="1">
        <f t="shared" si="2"/>
        <v>23.230700000000002</v>
      </c>
      <c r="K24" s="1">
        <f t="shared" si="2"/>
        <v>42.577500000000001</v>
      </c>
      <c r="L24" s="1">
        <f t="shared" si="2"/>
        <v>42.2254</v>
      </c>
      <c r="M24" s="1">
        <f t="shared" si="2"/>
        <v>51.7483</v>
      </c>
      <c r="N24" s="1">
        <f t="shared" si="2"/>
        <v>30.718900000000001</v>
      </c>
      <c r="O24" s="1">
        <f t="shared" si="2"/>
        <v>43.670899999999996</v>
      </c>
      <c r="P24" s="1">
        <f t="shared" si="2"/>
        <v>50.322800000000001</v>
      </c>
      <c r="Q24" s="1">
        <f t="shared" si="2"/>
        <v>33.184699999999999</v>
      </c>
      <c r="R24" s="1">
        <f t="shared" si="2"/>
        <v>39.642299999999999</v>
      </c>
      <c r="S24" s="1">
        <f t="shared" si="2"/>
        <v>34.543099999999995</v>
      </c>
      <c r="T24" s="1">
        <f t="shared" si="2"/>
        <v>39.988500000000002</v>
      </c>
      <c r="U24" s="1">
        <f t="shared" si="2"/>
        <v>35.631599999999999</v>
      </c>
      <c r="V24" s="1">
        <f t="shared" si="2"/>
        <v>35.668199999999999</v>
      </c>
    </row>
    <row r="25" spans="1:22" ht="15.75" customHeight="1" x14ac:dyDescent="0.2">
      <c r="A25" s="1" t="s">
        <v>98</v>
      </c>
      <c r="B25" s="1">
        <v>250</v>
      </c>
      <c r="C25" s="4">
        <v>300</v>
      </c>
      <c r="D25" s="4">
        <v>100</v>
      </c>
      <c r="E25" s="1">
        <f t="shared" ref="E25:V25" si="3">E18-E$11</f>
        <v>53.375</v>
      </c>
      <c r="F25" s="1">
        <f t="shared" si="3"/>
        <v>63.678800000000003</v>
      </c>
      <c r="G25" s="1">
        <f t="shared" si="3"/>
        <v>74.99669999999999</v>
      </c>
      <c r="H25" s="1">
        <f t="shared" si="3"/>
        <v>52.575600000000001</v>
      </c>
      <c r="I25" s="1">
        <f t="shared" si="3"/>
        <v>77.747499999999988</v>
      </c>
      <c r="J25" s="1">
        <f t="shared" si="3"/>
        <v>64.331599999999995</v>
      </c>
      <c r="K25" s="1">
        <f t="shared" si="3"/>
        <v>97.594700000000003</v>
      </c>
      <c r="L25" s="1">
        <f t="shared" si="3"/>
        <v>105.98960000000001</v>
      </c>
      <c r="M25" s="1">
        <f t="shared" si="3"/>
        <v>120.32159999999999</v>
      </c>
      <c r="N25" s="1">
        <f t="shared" si="3"/>
        <v>76.093000000000004</v>
      </c>
      <c r="O25" s="1">
        <f t="shared" si="3"/>
        <v>103.17490000000001</v>
      </c>
      <c r="P25" s="1">
        <f t="shared" si="3"/>
        <v>116.41030000000001</v>
      </c>
      <c r="Q25" s="1">
        <f t="shared" si="3"/>
        <v>80.589199999999991</v>
      </c>
      <c r="R25" s="1">
        <f t="shared" si="3"/>
        <v>93.413399999999996</v>
      </c>
      <c r="S25" s="1">
        <f t="shared" si="3"/>
        <v>78.953100000000006</v>
      </c>
      <c r="T25" s="1">
        <f t="shared" si="3"/>
        <v>100.37949999999999</v>
      </c>
      <c r="U25" s="1">
        <f t="shared" si="3"/>
        <v>88.076700000000002</v>
      </c>
      <c r="V25" s="1">
        <f t="shared" si="3"/>
        <v>87.474300000000014</v>
      </c>
    </row>
    <row r="26" spans="1:22" ht="15.75" customHeight="1" x14ac:dyDescent="0.2">
      <c r="D26" s="1" t="s">
        <v>97</v>
      </c>
      <c r="E26" s="1">
        <f t="shared" ref="E26:V26" si="4">SLOPE(E22:E25,$B$22:$B$25)</f>
        <v>0.21463382325923205</v>
      </c>
      <c r="F26" s="1">
        <f t="shared" si="4"/>
        <v>0.25568120521771082</v>
      </c>
      <c r="G26" s="1">
        <f t="shared" si="4"/>
        <v>0.28846211647988235</v>
      </c>
      <c r="H26" s="1">
        <f t="shared" si="4"/>
        <v>0.21259398493477863</v>
      </c>
      <c r="I26" s="1">
        <f t="shared" si="4"/>
        <v>0.31355125482270801</v>
      </c>
      <c r="J26" s="1">
        <f t="shared" si="4"/>
        <v>0.25903874334006982</v>
      </c>
      <c r="K26" s="1">
        <f t="shared" si="4"/>
        <v>0.38416780451956645</v>
      </c>
      <c r="L26" s="1">
        <f t="shared" si="4"/>
        <v>0.42543657909241228</v>
      </c>
      <c r="M26" s="1">
        <f t="shared" si="4"/>
        <v>0.48514244350541968</v>
      </c>
      <c r="N26" s="1">
        <f t="shared" si="4"/>
        <v>0.30438773837957012</v>
      </c>
      <c r="O26" s="1">
        <f t="shared" si="4"/>
        <v>0.41009650192908326</v>
      </c>
      <c r="P26" s="1">
        <f t="shared" si="4"/>
        <v>0.46402111703104909</v>
      </c>
      <c r="Q26" s="1">
        <f t="shared" si="4"/>
        <v>0.32516846224508533</v>
      </c>
      <c r="R26" s="1">
        <f t="shared" si="4"/>
        <v>0.37393402167922102</v>
      </c>
      <c r="S26" s="1">
        <f t="shared" si="4"/>
        <v>0.31478820135954438</v>
      </c>
      <c r="T26" s="1">
        <f t="shared" si="4"/>
        <v>0.40076626860187392</v>
      </c>
      <c r="U26" s="1">
        <f t="shared" si="4"/>
        <v>0.35674913466838143</v>
      </c>
      <c r="V26" s="1">
        <f t="shared" si="4"/>
        <v>0.35413185375711931</v>
      </c>
    </row>
    <row r="27" spans="1:22" ht="15.75" customHeight="1" x14ac:dyDescent="0.2">
      <c r="D27" s="1" t="s">
        <v>96</v>
      </c>
      <c r="E27" s="1">
        <f t="shared" ref="E27:V27" si="5">RSQ(E22:E25,$B$22:$B$25)</f>
        <v>0.9982218731807968</v>
      </c>
      <c r="F27" s="1">
        <f t="shared" si="5"/>
        <v>0.99981829097049801</v>
      </c>
      <c r="G27" s="1">
        <f t="shared" si="5"/>
        <v>0.99611680327579255</v>
      </c>
      <c r="H27" s="1">
        <f t="shared" si="5"/>
        <v>0.99838155613833379</v>
      </c>
      <c r="I27" s="1">
        <f t="shared" si="5"/>
        <v>0.99946112229254225</v>
      </c>
      <c r="J27" s="1">
        <f t="shared" si="5"/>
        <v>0.99776416258566059</v>
      </c>
      <c r="K27" s="1">
        <f t="shared" si="5"/>
        <v>0.99875272580814645</v>
      </c>
      <c r="L27" s="1">
        <f t="shared" si="5"/>
        <v>0.99999962711891033</v>
      </c>
      <c r="M27" s="1">
        <f t="shared" si="5"/>
        <v>0.99812863144684683</v>
      </c>
      <c r="N27" s="1">
        <f t="shared" si="5"/>
        <v>0.99996440810914433</v>
      </c>
      <c r="O27" s="1">
        <f t="shared" si="5"/>
        <v>0.99945105211148699</v>
      </c>
      <c r="P27" s="1">
        <f t="shared" si="5"/>
        <v>0.99861056141446225</v>
      </c>
      <c r="Q27" s="1">
        <f t="shared" si="5"/>
        <v>0.99960939690946959</v>
      </c>
      <c r="R27" s="1">
        <f t="shared" si="5"/>
        <v>0.99915191172866158</v>
      </c>
      <c r="S27" s="1">
        <f t="shared" si="5"/>
        <v>0.99812092660516805</v>
      </c>
      <c r="T27" s="1">
        <f t="shared" si="5"/>
        <v>0.99987930010347836</v>
      </c>
      <c r="U27" s="1">
        <f t="shared" si="5"/>
        <v>0.99957217017563216</v>
      </c>
      <c r="V27" s="1">
        <f t="shared" si="5"/>
        <v>0.99935067233700148</v>
      </c>
    </row>
    <row r="28" spans="1:22" ht="15.75" customHeight="1" x14ac:dyDescent="0.2"/>
    <row r="29" spans="1:22" ht="15.75" customHeight="1" x14ac:dyDescent="0.2"/>
    <row r="30" spans="1:22" ht="15.75" customHeight="1" x14ac:dyDescent="0.2"/>
    <row r="31" spans="1:22" ht="15.75" customHeight="1" x14ac:dyDescent="0.2"/>
    <row r="32" spans="1:2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/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>
      <c r="A73" s="16"/>
    </row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spans="1:23" ht="15.75" customHeight="1" x14ac:dyDescent="0.2"/>
    <row r="82" spans="1:23" ht="15.75" customHeight="1" x14ac:dyDescent="0.2"/>
    <row r="83" spans="1:23" ht="15.75" customHeight="1" x14ac:dyDescent="0.2"/>
    <row r="84" spans="1:23" ht="15.75" customHeight="1" x14ac:dyDescent="0.2"/>
    <row r="85" spans="1:23" ht="15.75" customHeight="1" x14ac:dyDescent="0.2"/>
    <row r="86" spans="1:23" ht="15.75" customHeight="1" x14ac:dyDescent="0.2"/>
    <row r="87" spans="1:23" ht="15.75" customHeight="1" x14ac:dyDescent="0.2"/>
    <row r="88" spans="1:23" ht="15.75" customHeight="1" x14ac:dyDescent="0.2"/>
    <row r="89" spans="1:23" ht="15.75" customHeight="1" x14ac:dyDescent="0.2">
      <c r="A89" s="5" t="s">
        <v>95</v>
      </c>
    </row>
    <row r="90" spans="1:23" ht="15.75" customHeight="1" x14ac:dyDescent="0.2">
      <c r="A90" s="1" t="s">
        <v>25</v>
      </c>
      <c r="B90" s="1" t="s">
        <v>93</v>
      </c>
      <c r="C90" s="1" t="s">
        <v>53</v>
      </c>
      <c r="D90" s="1" t="s">
        <v>52</v>
      </c>
      <c r="E90" s="1" t="s">
        <v>23</v>
      </c>
      <c r="F90" s="1" t="s">
        <v>22</v>
      </c>
      <c r="G90" s="1" t="s">
        <v>21</v>
      </c>
      <c r="H90" s="1" t="s">
        <v>20</v>
      </c>
      <c r="I90" s="1" t="s">
        <v>19</v>
      </c>
      <c r="J90" s="1" t="s">
        <v>18</v>
      </c>
      <c r="K90" s="1" t="s">
        <v>17</v>
      </c>
      <c r="L90" s="1" t="s">
        <v>16</v>
      </c>
      <c r="M90" s="1" t="s">
        <v>15</v>
      </c>
      <c r="N90" s="1" t="s">
        <v>14</v>
      </c>
      <c r="O90" s="1" t="s">
        <v>13</v>
      </c>
      <c r="P90" s="1" t="s">
        <v>12</v>
      </c>
      <c r="Q90" s="1" t="s">
        <v>11</v>
      </c>
      <c r="R90" s="1" t="s">
        <v>10</v>
      </c>
      <c r="S90" s="1" t="s">
        <v>9</v>
      </c>
      <c r="T90" s="1" t="s">
        <v>8</v>
      </c>
      <c r="U90" s="1" t="s">
        <v>7</v>
      </c>
      <c r="V90" s="1" t="s">
        <v>6</v>
      </c>
    </row>
    <row r="91" spans="1:23" ht="15.75" customHeight="1" x14ac:dyDescent="0.2">
      <c r="A91" s="1" t="s">
        <v>92</v>
      </c>
      <c r="B91" s="1">
        <v>1000</v>
      </c>
      <c r="C91" s="4">
        <v>40</v>
      </c>
      <c r="D91" s="4">
        <v>100</v>
      </c>
      <c r="E91" s="4">
        <v>30.326799999999999</v>
      </c>
      <c r="F91" s="4">
        <v>35.0749</v>
      </c>
      <c r="G91" s="4">
        <v>41.484999999999999</v>
      </c>
      <c r="H91" s="4">
        <v>29.2437</v>
      </c>
      <c r="I91" s="4">
        <v>44.671300000000002</v>
      </c>
      <c r="J91" s="4">
        <v>35.024000000000001</v>
      </c>
      <c r="K91" s="4">
        <v>55.283799999999999</v>
      </c>
      <c r="L91" s="4">
        <v>53.241399999999999</v>
      </c>
      <c r="M91" s="4">
        <v>63.928600000000003</v>
      </c>
      <c r="N91" s="4">
        <v>41.689799999999998</v>
      </c>
      <c r="O91" s="4">
        <v>51.928600000000003</v>
      </c>
      <c r="P91" s="4">
        <v>66.131399999999999</v>
      </c>
      <c r="Q91" s="4">
        <v>43.787599999999998</v>
      </c>
      <c r="R91" s="4">
        <v>50.821599999999997</v>
      </c>
      <c r="S91" s="4">
        <v>44.4148</v>
      </c>
      <c r="T91" s="4">
        <v>60.381799999999998</v>
      </c>
      <c r="U91" s="4">
        <v>54.912300000000002</v>
      </c>
      <c r="V91" s="4">
        <v>47.777000000000001</v>
      </c>
      <c r="W91" s="8"/>
    </row>
    <row r="92" spans="1:23" ht="15.75" customHeight="1" x14ac:dyDescent="0.2">
      <c r="A92" s="1" t="s">
        <v>92</v>
      </c>
      <c r="B92" s="1">
        <v>1000</v>
      </c>
      <c r="C92" s="4">
        <v>40</v>
      </c>
      <c r="D92" s="4">
        <v>100</v>
      </c>
      <c r="E92" s="4">
        <v>25.209900000000001</v>
      </c>
      <c r="F92" s="4">
        <v>32.416200000000003</v>
      </c>
      <c r="G92" s="4">
        <v>40.800600000000003</v>
      </c>
      <c r="H92" s="4">
        <v>27.5185</v>
      </c>
      <c r="I92" s="4">
        <v>44.098199999999999</v>
      </c>
      <c r="J92" s="4">
        <v>29.803000000000001</v>
      </c>
      <c r="K92" s="4">
        <v>58.534700000000001</v>
      </c>
      <c r="L92" s="4">
        <v>54.745800000000003</v>
      </c>
      <c r="M92" s="4">
        <v>62.384500000000003</v>
      </c>
      <c r="N92" s="4">
        <v>41.090600000000002</v>
      </c>
      <c r="O92" s="4">
        <v>54.180999999999997</v>
      </c>
      <c r="P92" s="4">
        <v>64.278999999999996</v>
      </c>
      <c r="Q92" s="4">
        <v>43.564700000000002</v>
      </c>
      <c r="R92" s="4">
        <v>52.9985</v>
      </c>
      <c r="S92" s="4">
        <v>44.709099999999999</v>
      </c>
      <c r="T92" s="4">
        <v>58.451900000000002</v>
      </c>
      <c r="U92" s="4">
        <v>55.100099999999998</v>
      </c>
      <c r="V92" s="4">
        <v>49.883499999999998</v>
      </c>
      <c r="W92" s="8"/>
    </row>
    <row r="93" spans="1:23" ht="15.75" customHeight="1" x14ac:dyDescent="0.2">
      <c r="A93" s="1" t="s">
        <v>92</v>
      </c>
      <c r="B93" s="1">
        <v>1000</v>
      </c>
      <c r="C93" s="4">
        <v>40</v>
      </c>
      <c r="D93" s="4">
        <v>100</v>
      </c>
      <c r="E93" s="4">
        <v>28.208300000000001</v>
      </c>
      <c r="F93" s="4">
        <v>32.944899999999997</v>
      </c>
      <c r="G93" s="4">
        <v>39.559600000000003</v>
      </c>
      <c r="H93" s="4">
        <v>26.645600000000002</v>
      </c>
      <c r="I93" s="4">
        <v>41.6267</v>
      </c>
      <c r="J93" s="4">
        <v>28.332999999999998</v>
      </c>
      <c r="K93" s="4">
        <v>56.471600000000002</v>
      </c>
      <c r="L93" s="4">
        <v>50.126300000000001</v>
      </c>
      <c r="M93" s="4">
        <v>63.180300000000003</v>
      </c>
      <c r="N93" s="4">
        <v>38.458799999999997</v>
      </c>
      <c r="O93" s="4">
        <v>52.427</v>
      </c>
      <c r="P93" s="4">
        <v>60.733499999999999</v>
      </c>
      <c r="Q93" s="4">
        <v>39.132100000000001</v>
      </c>
      <c r="R93" s="4">
        <v>51.831899999999997</v>
      </c>
      <c r="S93" s="4">
        <v>43.010300000000001</v>
      </c>
      <c r="T93" s="4">
        <v>57.352699999999999</v>
      </c>
      <c r="U93" s="4">
        <v>54.595700000000001</v>
      </c>
      <c r="V93" s="4">
        <v>48.980200000000004</v>
      </c>
      <c r="W93" s="8"/>
    </row>
    <row r="94" spans="1:23" ht="15.75" customHeight="1" x14ac:dyDescent="0.2"/>
    <row r="95" spans="1:23" ht="15.75" customHeight="1" x14ac:dyDescent="0.2">
      <c r="A95" s="5" t="s">
        <v>94</v>
      </c>
    </row>
    <row r="96" spans="1:23" ht="15.75" customHeight="1" x14ac:dyDescent="0.2">
      <c r="A96" s="1" t="s">
        <v>25</v>
      </c>
      <c r="B96" s="1" t="s">
        <v>93</v>
      </c>
      <c r="C96" s="1" t="s">
        <v>53</v>
      </c>
      <c r="D96" s="1" t="s">
        <v>52</v>
      </c>
      <c r="E96" s="1" t="s">
        <v>23</v>
      </c>
      <c r="F96" s="1" t="s">
        <v>22</v>
      </c>
      <c r="G96" s="1" t="s">
        <v>21</v>
      </c>
      <c r="H96" s="1" t="s">
        <v>20</v>
      </c>
      <c r="I96" s="1" t="s">
        <v>19</v>
      </c>
      <c r="J96" s="1" t="s">
        <v>18</v>
      </c>
      <c r="K96" s="1" t="s">
        <v>17</v>
      </c>
      <c r="L96" s="1" t="s">
        <v>16</v>
      </c>
      <c r="M96" s="1" t="s">
        <v>15</v>
      </c>
      <c r="N96" s="1" t="s">
        <v>14</v>
      </c>
      <c r="O96" s="1" t="s">
        <v>13</v>
      </c>
      <c r="P96" s="1" t="s">
        <v>12</v>
      </c>
      <c r="Q96" s="1" t="s">
        <v>11</v>
      </c>
      <c r="R96" s="1" t="s">
        <v>10</v>
      </c>
      <c r="S96" s="1" t="s">
        <v>9</v>
      </c>
      <c r="T96" s="1" t="s">
        <v>8</v>
      </c>
      <c r="U96" s="1" t="s">
        <v>7</v>
      </c>
      <c r="V96" s="1" t="s">
        <v>6</v>
      </c>
    </row>
    <row r="97" spans="1:23" ht="15.75" customHeight="1" x14ac:dyDescent="0.2">
      <c r="A97" s="1" t="s">
        <v>92</v>
      </c>
      <c r="B97" s="1">
        <v>1000</v>
      </c>
      <c r="C97" s="4">
        <v>40</v>
      </c>
      <c r="D97" s="4">
        <v>100</v>
      </c>
      <c r="E97" s="1">
        <f t="shared" ref="E97:V97" si="6">E91-E$11</f>
        <v>29.7699</v>
      </c>
      <c r="F97" s="1">
        <f t="shared" si="6"/>
        <v>34.424399999999999</v>
      </c>
      <c r="G97" s="1">
        <f t="shared" si="6"/>
        <v>40.1449</v>
      </c>
      <c r="H97" s="1">
        <f t="shared" si="6"/>
        <v>29.210799999999999</v>
      </c>
      <c r="I97" s="1">
        <f t="shared" si="6"/>
        <v>44.314500000000002</v>
      </c>
      <c r="J97" s="1">
        <f t="shared" si="6"/>
        <v>34.826900000000002</v>
      </c>
      <c r="K97" s="1">
        <f t="shared" si="6"/>
        <v>52.148499999999999</v>
      </c>
      <c r="L97" s="1">
        <f t="shared" si="6"/>
        <v>52.975299999999997</v>
      </c>
      <c r="M97" s="1">
        <f t="shared" si="6"/>
        <v>63.644600000000004</v>
      </c>
      <c r="N97" s="1">
        <f t="shared" si="6"/>
        <v>41.527999999999999</v>
      </c>
      <c r="O97" s="1">
        <f t="shared" si="6"/>
        <v>51.486499999999999</v>
      </c>
      <c r="P97" s="1">
        <f t="shared" si="6"/>
        <v>65.607200000000006</v>
      </c>
      <c r="Q97" s="1">
        <f t="shared" si="6"/>
        <v>43.7301</v>
      </c>
      <c r="R97" s="1">
        <f t="shared" si="6"/>
        <v>50.020499999999998</v>
      </c>
      <c r="S97" s="1">
        <f t="shared" si="6"/>
        <v>44.310099999999998</v>
      </c>
      <c r="T97" s="1">
        <f t="shared" si="6"/>
        <v>54.570899999999995</v>
      </c>
      <c r="U97" s="1">
        <f t="shared" si="6"/>
        <v>47.927900000000001</v>
      </c>
      <c r="V97" s="1">
        <f t="shared" si="6"/>
        <v>47.699300000000001</v>
      </c>
    </row>
    <row r="98" spans="1:23" ht="15.75" customHeight="1" x14ac:dyDescent="0.2">
      <c r="A98" s="1" t="s">
        <v>92</v>
      </c>
      <c r="B98" s="1">
        <v>1000</v>
      </c>
      <c r="C98" s="4">
        <v>40</v>
      </c>
      <c r="D98" s="4">
        <v>100</v>
      </c>
      <c r="E98" s="1">
        <f t="shared" ref="E98:V98" si="7">E92-E$11</f>
        <v>24.653000000000002</v>
      </c>
      <c r="F98" s="1">
        <f t="shared" si="7"/>
        <v>31.765700000000002</v>
      </c>
      <c r="G98" s="1">
        <f t="shared" si="7"/>
        <v>39.460500000000003</v>
      </c>
      <c r="H98" s="1">
        <f t="shared" si="7"/>
        <v>27.485599999999998</v>
      </c>
      <c r="I98" s="1">
        <f t="shared" si="7"/>
        <v>43.741399999999999</v>
      </c>
      <c r="J98" s="1">
        <f t="shared" si="7"/>
        <v>29.605900000000002</v>
      </c>
      <c r="K98" s="1">
        <f t="shared" si="7"/>
        <v>55.3994</v>
      </c>
      <c r="L98" s="1">
        <f t="shared" si="7"/>
        <v>54.479700000000001</v>
      </c>
      <c r="M98" s="1">
        <f t="shared" si="7"/>
        <v>62.100500000000004</v>
      </c>
      <c r="N98" s="1">
        <f t="shared" si="7"/>
        <v>40.928800000000003</v>
      </c>
      <c r="O98" s="1">
        <f t="shared" si="7"/>
        <v>53.738899999999994</v>
      </c>
      <c r="P98" s="1">
        <f t="shared" si="7"/>
        <v>63.754799999999996</v>
      </c>
      <c r="Q98" s="1">
        <f t="shared" si="7"/>
        <v>43.507200000000005</v>
      </c>
      <c r="R98" s="1">
        <f t="shared" si="7"/>
        <v>52.197400000000002</v>
      </c>
      <c r="S98" s="1">
        <f t="shared" si="7"/>
        <v>44.604399999999998</v>
      </c>
      <c r="T98" s="1">
        <f t="shared" si="7"/>
        <v>52.641000000000005</v>
      </c>
      <c r="U98" s="1">
        <f t="shared" si="7"/>
        <v>48.115699999999997</v>
      </c>
      <c r="V98" s="1">
        <f t="shared" si="7"/>
        <v>49.805799999999998</v>
      </c>
    </row>
    <row r="99" spans="1:23" ht="15.75" customHeight="1" x14ac:dyDescent="0.2">
      <c r="A99" s="1" t="s">
        <v>92</v>
      </c>
      <c r="B99" s="1">
        <v>1000</v>
      </c>
      <c r="C99" s="4">
        <v>40</v>
      </c>
      <c r="D99" s="4">
        <v>100</v>
      </c>
      <c r="E99" s="1">
        <f t="shared" ref="E99:V99" si="8">E93-E$11</f>
        <v>27.651400000000002</v>
      </c>
      <c r="F99" s="1">
        <f t="shared" si="8"/>
        <v>32.294399999999996</v>
      </c>
      <c r="G99" s="1">
        <f t="shared" si="8"/>
        <v>38.219500000000004</v>
      </c>
      <c r="H99" s="1">
        <f t="shared" si="8"/>
        <v>26.6127</v>
      </c>
      <c r="I99" s="1">
        <f t="shared" si="8"/>
        <v>41.2699</v>
      </c>
      <c r="J99" s="1">
        <f t="shared" si="8"/>
        <v>28.135899999999999</v>
      </c>
      <c r="K99" s="1">
        <f t="shared" si="8"/>
        <v>53.336300000000001</v>
      </c>
      <c r="L99" s="1">
        <f t="shared" si="8"/>
        <v>49.860199999999999</v>
      </c>
      <c r="M99" s="1">
        <f t="shared" si="8"/>
        <v>62.896300000000004</v>
      </c>
      <c r="N99" s="1">
        <f t="shared" si="8"/>
        <v>38.296999999999997</v>
      </c>
      <c r="O99" s="1">
        <f t="shared" si="8"/>
        <v>51.984899999999996</v>
      </c>
      <c r="P99" s="1">
        <f t="shared" si="8"/>
        <v>60.209299999999999</v>
      </c>
      <c r="Q99" s="1">
        <f t="shared" si="8"/>
        <v>39.074600000000004</v>
      </c>
      <c r="R99" s="1">
        <f t="shared" si="8"/>
        <v>51.030799999999999</v>
      </c>
      <c r="S99" s="1">
        <f t="shared" si="8"/>
        <v>42.9056</v>
      </c>
      <c r="T99" s="1">
        <f t="shared" si="8"/>
        <v>51.541799999999995</v>
      </c>
      <c r="U99" s="1">
        <f t="shared" si="8"/>
        <v>47.6113</v>
      </c>
      <c r="V99" s="1">
        <f t="shared" si="8"/>
        <v>48.902500000000003</v>
      </c>
    </row>
    <row r="100" spans="1:23" ht="15.75" customHeight="1" x14ac:dyDescent="0.2">
      <c r="D100" s="1" t="s">
        <v>82</v>
      </c>
      <c r="E100" s="1">
        <f t="shared" ref="E100:V100" si="9">AVERAGE(E97:E99)</f>
        <v>27.358099999999997</v>
      </c>
      <c r="F100" s="1">
        <f t="shared" si="9"/>
        <v>32.828166666666668</v>
      </c>
      <c r="G100" s="1">
        <f t="shared" si="9"/>
        <v>39.274966666666671</v>
      </c>
      <c r="H100" s="1">
        <f t="shared" si="9"/>
        <v>27.7697</v>
      </c>
      <c r="I100" s="1">
        <f t="shared" si="9"/>
        <v>43.108600000000003</v>
      </c>
      <c r="J100" s="1">
        <f t="shared" si="9"/>
        <v>30.856233333333336</v>
      </c>
      <c r="K100" s="1">
        <f t="shared" si="9"/>
        <v>53.628066666666662</v>
      </c>
      <c r="L100" s="1">
        <f t="shared" si="9"/>
        <v>52.438400000000001</v>
      </c>
      <c r="M100" s="1">
        <f t="shared" si="9"/>
        <v>62.880466666666671</v>
      </c>
      <c r="N100" s="1">
        <f t="shared" si="9"/>
        <v>40.251266666666666</v>
      </c>
      <c r="O100" s="1">
        <f t="shared" si="9"/>
        <v>52.403433333333332</v>
      </c>
      <c r="P100" s="1">
        <f t="shared" si="9"/>
        <v>63.190433333333338</v>
      </c>
      <c r="Q100" s="1">
        <f t="shared" si="9"/>
        <v>42.103966666666672</v>
      </c>
      <c r="R100" s="1">
        <f t="shared" si="9"/>
        <v>51.082899999999995</v>
      </c>
      <c r="S100" s="1">
        <f t="shared" si="9"/>
        <v>43.940033333333332</v>
      </c>
      <c r="T100" s="1">
        <f t="shared" si="9"/>
        <v>52.917899999999996</v>
      </c>
      <c r="U100" s="1">
        <f t="shared" si="9"/>
        <v>47.884966666666664</v>
      </c>
      <c r="V100" s="1">
        <f t="shared" si="9"/>
        <v>48.802533333333336</v>
      </c>
    </row>
    <row r="101" spans="1:23" ht="15.75" customHeight="1" x14ac:dyDescent="0.2">
      <c r="D101" s="1" t="s">
        <v>91</v>
      </c>
      <c r="E101" s="1">
        <f t="shared" ref="E101:V101" si="10">STDEV(E97:E99)</f>
        <v>2.571028018128156</v>
      </c>
      <c r="F101" s="1">
        <f t="shared" si="10"/>
        <v>1.4074272852738541</v>
      </c>
      <c r="G101" s="1">
        <f t="shared" si="10"/>
        <v>0.97601652308417919</v>
      </c>
      <c r="H101" s="1">
        <f t="shared" si="10"/>
        <v>1.3221442848645524</v>
      </c>
      <c r="I101" s="1">
        <f t="shared" si="10"/>
        <v>1.6179382466583829</v>
      </c>
      <c r="J101" s="1">
        <f t="shared" si="10"/>
        <v>3.5163717569866444</v>
      </c>
      <c r="K101" s="1">
        <f t="shared" si="10"/>
        <v>1.6449722013861923</v>
      </c>
      <c r="L101" s="1">
        <f t="shared" si="10"/>
        <v>2.3560860064946705</v>
      </c>
      <c r="M101" s="1">
        <f t="shared" si="10"/>
        <v>0.772171757663626</v>
      </c>
      <c r="N101" s="1">
        <f t="shared" si="10"/>
        <v>1.718757927496871</v>
      </c>
      <c r="O101" s="1">
        <f t="shared" si="10"/>
        <v>1.1830908897178303</v>
      </c>
      <c r="P101" s="1">
        <f t="shared" si="10"/>
        <v>2.7428476813948945</v>
      </c>
      <c r="Q101" s="1">
        <f t="shared" si="10"/>
        <v>2.6258746929991403</v>
      </c>
      <c r="R101" s="1">
        <f t="shared" si="10"/>
        <v>1.0893847850966174</v>
      </c>
      <c r="S101" s="1">
        <f t="shared" si="10"/>
        <v>0.90785040801518169</v>
      </c>
      <c r="T101" s="1">
        <f t="shared" si="10"/>
        <v>1.5334167437458079</v>
      </c>
      <c r="U101" s="1">
        <f t="shared" si="10"/>
        <v>0.25492605463807078</v>
      </c>
      <c r="V101" s="1">
        <f t="shared" si="10"/>
        <v>1.056802045481239</v>
      </c>
    </row>
    <row r="102" spans="1:23" ht="15.75" customHeight="1" x14ac:dyDescent="0.2">
      <c r="D102" s="1" t="s">
        <v>90</v>
      </c>
      <c r="E102" s="1">
        <f t="shared" ref="E102:V102" si="11">$B$98*$C$98/(1000+60+100)*$D$98/1000000/E100</f>
        <v>1.2604222742328475E-4</v>
      </c>
      <c r="F102" s="1">
        <f t="shared" si="11"/>
        <v>1.050401594789728E-4</v>
      </c>
      <c r="G102" s="1">
        <f t="shared" si="11"/>
        <v>8.7798314161156903E-5</v>
      </c>
      <c r="H102" s="1">
        <f t="shared" si="11"/>
        <v>1.2417404084556067E-4</v>
      </c>
      <c r="I102" s="1">
        <f t="shared" si="11"/>
        <v>7.9990439542665867E-5</v>
      </c>
      <c r="J102" s="1">
        <f t="shared" si="11"/>
        <v>1.1175297466861797E-4</v>
      </c>
      <c r="K102" s="1">
        <f t="shared" si="11"/>
        <v>6.4299835448147785E-5</v>
      </c>
      <c r="L102" s="1">
        <f t="shared" si="11"/>
        <v>6.5758601751177875E-5</v>
      </c>
      <c r="M102" s="1">
        <f t="shared" si="11"/>
        <v>5.4838585730422361E-5</v>
      </c>
      <c r="N102" s="1">
        <f t="shared" si="11"/>
        <v>8.5668753995376531E-5</v>
      </c>
      <c r="O102" s="1">
        <f t="shared" si="11"/>
        <v>6.5802479775224003E-5</v>
      </c>
      <c r="P102" s="1">
        <f t="shared" si="11"/>
        <v>5.4569587201263571E-5</v>
      </c>
      <c r="Q102" s="1">
        <f t="shared" si="11"/>
        <v>8.1899073533110464E-5</v>
      </c>
      <c r="R102" s="1">
        <f t="shared" si="11"/>
        <v>6.7503525877915426E-5</v>
      </c>
      <c r="S102" s="1">
        <f t="shared" si="11"/>
        <v>7.8476860404497472E-5</v>
      </c>
      <c r="T102" s="1">
        <f t="shared" si="11"/>
        <v>6.5162749505724273E-5</v>
      </c>
      <c r="U102" s="1">
        <f t="shared" si="11"/>
        <v>7.2011658399448255E-5</v>
      </c>
      <c r="V102" s="1">
        <f t="shared" si="11"/>
        <v>7.0657722592316912E-5</v>
      </c>
    </row>
    <row r="103" spans="1:23" ht="15.75" customHeight="1" x14ac:dyDescent="0.2">
      <c r="D103" s="1" t="s">
        <v>89</v>
      </c>
      <c r="E103" s="1">
        <f t="shared" ref="E103:V103" si="12">E101/E100*100</f>
        <v>9.3976848470038359</v>
      </c>
      <c r="F103" s="1">
        <f t="shared" si="12"/>
        <v>4.2872552085064779</v>
      </c>
      <c r="G103" s="1">
        <f t="shared" si="12"/>
        <v>2.4850855542865196</v>
      </c>
      <c r="H103" s="1">
        <f t="shared" si="12"/>
        <v>4.761103954542369</v>
      </c>
      <c r="I103" s="1">
        <f t="shared" si="12"/>
        <v>3.7531681535897308</v>
      </c>
      <c r="J103" s="1">
        <f t="shared" si="12"/>
        <v>11.395985112635191</v>
      </c>
      <c r="K103" s="1">
        <f t="shared" si="12"/>
        <v>3.0673718141113775</v>
      </c>
      <c r="L103" s="1">
        <f t="shared" si="12"/>
        <v>4.4930547203855769</v>
      </c>
      <c r="M103" s="1">
        <f t="shared" si="12"/>
        <v>1.2279994068061824</v>
      </c>
      <c r="N103" s="1">
        <f t="shared" si="12"/>
        <v>4.2700716519816462</v>
      </c>
      <c r="O103" s="1">
        <f t="shared" si="12"/>
        <v>2.2576591159443695</v>
      </c>
      <c r="P103" s="1">
        <f t="shared" si="12"/>
        <v>4.3406059061602065</v>
      </c>
      <c r="Q103" s="1">
        <f t="shared" si="12"/>
        <v>6.2366444325494435</v>
      </c>
      <c r="R103" s="1">
        <f t="shared" si="12"/>
        <v>2.1325821069215283</v>
      </c>
      <c r="S103" s="1">
        <f t="shared" si="12"/>
        <v>2.066112242401231</v>
      </c>
      <c r="T103" s="1">
        <f t="shared" si="12"/>
        <v>2.8977278836571521</v>
      </c>
      <c r="U103" s="1">
        <f t="shared" si="12"/>
        <v>0.5323717909477591</v>
      </c>
      <c r="V103" s="1">
        <f t="shared" si="12"/>
        <v>2.1654655471735871</v>
      </c>
      <c r="W103" s="8"/>
    </row>
    <row r="104" spans="1:23" ht="15.75" customHeight="1" x14ac:dyDescent="0.2"/>
    <row r="105" spans="1:23" ht="15.75" customHeight="1" x14ac:dyDescent="0.2"/>
    <row r="106" spans="1:23" ht="15.75" customHeight="1" x14ac:dyDescent="0.2">
      <c r="A106" s="5" t="s">
        <v>88</v>
      </c>
    </row>
    <row r="107" spans="1:23" ht="15.75" customHeight="1" x14ac:dyDescent="0.2">
      <c r="A107" s="1" t="s">
        <v>25</v>
      </c>
      <c r="C107" s="1" t="s">
        <v>53</v>
      </c>
      <c r="D107" s="1" t="s">
        <v>52</v>
      </c>
      <c r="E107" s="1" t="s">
        <v>23</v>
      </c>
      <c r="F107" s="1" t="s">
        <v>22</v>
      </c>
      <c r="G107" s="1" t="s">
        <v>21</v>
      </c>
      <c r="H107" s="1" t="s">
        <v>20</v>
      </c>
      <c r="I107" s="1" t="s">
        <v>19</v>
      </c>
      <c r="J107" s="1" t="s">
        <v>18</v>
      </c>
      <c r="K107" s="1" t="s">
        <v>17</v>
      </c>
      <c r="L107" s="1" t="s">
        <v>16</v>
      </c>
      <c r="M107" s="1" t="s">
        <v>15</v>
      </c>
      <c r="N107" s="1" t="s">
        <v>14</v>
      </c>
      <c r="O107" s="1" t="s">
        <v>13</v>
      </c>
      <c r="P107" s="1" t="s">
        <v>12</v>
      </c>
      <c r="Q107" s="1" t="s">
        <v>11</v>
      </c>
      <c r="R107" s="1" t="s">
        <v>10</v>
      </c>
      <c r="S107" s="1" t="s">
        <v>9</v>
      </c>
      <c r="T107" s="1" t="s">
        <v>8</v>
      </c>
      <c r="U107" s="1" t="s">
        <v>7</v>
      </c>
      <c r="V107" s="1" t="s">
        <v>6</v>
      </c>
    </row>
    <row r="108" spans="1:23" ht="15.75" customHeight="1" x14ac:dyDescent="0.2">
      <c r="A108" s="1" t="s">
        <v>85</v>
      </c>
      <c r="C108" s="4">
        <v>300</v>
      </c>
      <c r="D108" s="4">
        <v>100</v>
      </c>
      <c r="E108" s="4">
        <v>0.4516</v>
      </c>
      <c r="F108" s="4">
        <v>0.88190000000000002</v>
      </c>
      <c r="G108" s="4">
        <v>2.0687000000000002</v>
      </c>
      <c r="H108" s="4">
        <v>0.1827</v>
      </c>
      <c r="I108" s="4">
        <v>0.35199999999999998</v>
      </c>
      <c r="J108" s="4">
        <v>0.37319999999999998</v>
      </c>
      <c r="K108" s="4">
        <v>3.3210999999999999</v>
      </c>
      <c r="L108" s="4">
        <v>0.1827</v>
      </c>
      <c r="M108" s="4">
        <v>0.2235</v>
      </c>
      <c r="N108" s="4">
        <v>0.192</v>
      </c>
      <c r="O108" s="4">
        <v>0.65139999999999998</v>
      </c>
      <c r="P108" s="4">
        <v>0.56879999999999997</v>
      </c>
      <c r="Q108" s="4">
        <v>0.11269999999999999</v>
      </c>
      <c r="R108" s="4">
        <v>0.86370000000000002</v>
      </c>
      <c r="S108" s="4">
        <v>0.24690000000000001</v>
      </c>
      <c r="T108" s="4">
        <v>6.0255999999999998</v>
      </c>
      <c r="U108" s="4">
        <v>8.4286999999999992</v>
      </c>
      <c r="V108" s="4">
        <v>0.1071</v>
      </c>
      <c r="W108" s="8"/>
    </row>
    <row r="109" spans="1:23" ht="15.75" customHeight="1" x14ac:dyDescent="0.2">
      <c r="A109" s="1" t="s">
        <v>84</v>
      </c>
      <c r="C109" s="4">
        <v>300</v>
      </c>
      <c r="D109" s="4">
        <v>100</v>
      </c>
      <c r="E109" s="4">
        <v>0.53620000000000001</v>
      </c>
      <c r="F109" s="4">
        <v>1.1156999999999999</v>
      </c>
      <c r="G109" s="4">
        <v>1.6425000000000001</v>
      </c>
      <c r="H109" s="4">
        <v>0.16839999999999999</v>
      </c>
      <c r="I109" s="4">
        <v>0.21990000000000001</v>
      </c>
      <c r="J109" s="4">
        <v>0.2571</v>
      </c>
      <c r="K109" s="4">
        <v>3.4792000000000001</v>
      </c>
      <c r="L109" s="4">
        <v>0.2487</v>
      </c>
      <c r="M109" s="4">
        <v>0.23050000000000001</v>
      </c>
      <c r="N109" s="4">
        <v>0.15379999999999999</v>
      </c>
      <c r="O109" s="4">
        <v>0.6774</v>
      </c>
      <c r="P109" s="4">
        <v>0.80079999999999996</v>
      </c>
      <c r="Q109" s="4">
        <v>0.34139999999999998</v>
      </c>
      <c r="R109" s="4">
        <v>0.63990000000000002</v>
      </c>
      <c r="S109" s="4">
        <v>0.21809999999999999</v>
      </c>
      <c r="T109" s="4">
        <v>5.0140000000000002</v>
      </c>
      <c r="U109" s="4">
        <v>8.1776</v>
      </c>
      <c r="V109" s="4">
        <v>0.11</v>
      </c>
    </row>
    <row r="110" spans="1:23" ht="15.75" customHeight="1" x14ac:dyDescent="0.2">
      <c r="A110" s="1" t="s">
        <v>83</v>
      </c>
      <c r="C110" s="4">
        <v>300</v>
      </c>
      <c r="D110" s="4">
        <v>100</v>
      </c>
      <c r="E110" s="4">
        <v>0.71150000000000002</v>
      </c>
      <c r="F110" s="4">
        <v>0.76300000000000001</v>
      </c>
      <c r="G110" s="4">
        <v>2.9851000000000001</v>
      </c>
      <c r="H110" s="4">
        <v>0.21229999999999999</v>
      </c>
      <c r="I110" s="4">
        <v>0.46150000000000002</v>
      </c>
      <c r="J110" s="4">
        <v>0.41810000000000003</v>
      </c>
      <c r="K110" s="4">
        <v>4.4923000000000002</v>
      </c>
      <c r="L110" s="4">
        <v>0.1754</v>
      </c>
      <c r="M110" s="4">
        <v>0.25069999999999998</v>
      </c>
      <c r="N110" s="4">
        <v>0.1087</v>
      </c>
      <c r="O110" s="4">
        <v>0.91449999999999998</v>
      </c>
      <c r="P110" s="4">
        <v>0.95569999999999999</v>
      </c>
      <c r="Q110" s="4">
        <v>2.9000000000000001E-2</v>
      </c>
      <c r="R110" s="4">
        <v>0.59260000000000002</v>
      </c>
      <c r="S110" s="4">
        <v>0.19850000000000001</v>
      </c>
      <c r="T110" s="4">
        <v>5.1401000000000003</v>
      </c>
      <c r="U110" s="4">
        <v>8.3643999999999998</v>
      </c>
      <c r="V110" s="4">
        <v>0.1477</v>
      </c>
      <c r="W110" s="8"/>
    </row>
    <row r="111" spans="1:23" ht="15.75" customHeight="1" x14ac:dyDescent="0.2"/>
    <row r="112" spans="1:23" ht="15.75" customHeight="1" x14ac:dyDescent="0.2">
      <c r="A112" s="5" t="s">
        <v>87</v>
      </c>
    </row>
    <row r="113" spans="1:24" ht="15.75" customHeight="1" x14ac:dyDescent="0.2">
      <c r="A113" s="1" t="s">
        <v>25</v>
      </c>
      <c r="C113" s="1" t="s">
        <v>53</v>
      </c>
      <c r="D113" s="1" t="s">
        <v>52</v>
      </c>
      <c r="E113" s="1" t="s">
        <v>23</v>
      </c>
      <c r="F113" s="1" t="s">
        <v>22</v>
      </c>
      <c r="G113" s="1" t="s">
        <v>21</v>
      </c>
      <c r="H113" s="1" t="s">
        <v>20</v>
      </c>
      <c r="I113" s="1" t="s">
        <v>19</v>
      </c>
      <c r="J113" s="1" t="s">
        <v>18</v>
      </c>
      <c r="K113" s="1" t="s">
        <v>17</v>
      </c>
      <c r="L113" s="1" t="s">
        <v>16</v>
      </c>
      <c r="M113" s="1" t="s">
        <v>15</v>
      </c>
      <c r="N113" s="1" t="s">
        <v>14</v>
      </c>
      <c r="O113" s="1" t="s">
        <v>13</v>
      </c>
      <c r="P113" s="1" t="s">
        <v>12</v>
      </c>
      <c r="Q113" s="1" t="s">
        <v>11</v>
      </c>
      <c r="R113" s="1" t="s">
        <v>10</v>
      </c>
      <c r="S113" s="1" t="s">
        <v>9</v>
      </c>
      <c r="T113" s="1" t="s">
        <v>8</v>
      </c>
      <c r="U113" s="1" t="s">
        <v>7</v>
      </c>
      <c r="V113" s="1" t="s">
        <v>6</v>
      </c>
      <c r="W113" s="1" t="s">
        <v>86</v>
      </c>
    </row>
    <row r="114" spans="1:24" ht="15.75" customHeight="1" x14ac:dyDescent="0.2">
      <c r="A114" s="1" t="s">
        <v>85</v>
      </c>
      <c r="C114" s="4">
        <v>300</v>
      </c>
      <c r="D114" s="4">
        <v>100</v>
      </c>
      <c r="E114" s="1">
        <f t="shared" ref="E114:V114" si="13">E108-E$11</f>
        <v>-0.10529999999999995</v>
      </c>
      <c r="F114" s="1">
        <f t="shared" si="13"/>
        <v>0.23140000000000005</v>
      </c>
      <c r="G114" s="1">
        <f t="shared" si="13"/>
        <v>0.72860000000000014</v>
      </c>
      <c r="H114" s="1">
        <f t="shared" si="13"/>
        <v>0.14979999999999999</v>
      </c>
      <c r="I114" s="1">
        <f t="shared" si="13"/>
        <v>-4.8000000000000265E-3</v>
      </c>
      <c r="J114" s="1">
        <f t="shared" si="13"/>
        <v>0.17609999999999998</v>
      </c>
      <c r="K114" s="1">
        <f t="shared" si="13"/>
        <v>0.18579999999999997</v>
      </c>
      <c r="L114" s="1">
        <f t="shared" si="13"/>
        <v>-8.3400000000000002E-2</v>
      </c>
      <c r="M114" s="1">
        <f t="shared" si="13"/>
        <v>-6.049999999999997E-2</v>
      </c>
      <c r="N114" s="1">
        <f t="shared" si="13"/>
        <v>3.0200000000000005E-2</v>
      </c>
      <c r="O114" s="1">
        <f t="shared" si="13"/>
        <v>0.20929999999999999</v>
      </c>
      <c r="P114" s="1">
        <f t="shared" si="13"/>
        <v>4.4599999999999973E-2</v>
      </c>
      <c r="Q114" s="1">
        <f t="shared" si="13"/>
        <v>5.5199999999999992E-2</v>
      </c>
      <c r="R114" s="1">
        <f t="shared" si="13"/>
        <v>6.2599999999999989E-2</v>
      </c>
      <c r="S114" s="1">
        <f t="shared" si="13"/>
        <v>0.14219999999999999</v>
      </c>
      <c r="T114" s="1">
        <f t="shared" si="13"/>
        <v>0.21469999999999967</v>
      </c>
      <c r="U114" s="1">
        <f t="shared" si="13"/>
        <v>1.4442999999999993</v>
      </c>
      <c r="V114" s="1">
        <f t="shared" si="13"/>
        <v>2.9399999999999996E-2</v>
      </c>
      <c r="W114" s="8"/>
    </row>
    <row r="115" spans="1:24" ht="15.75" customHeight="1" x14ac:dyDescent="0.2">
      <c r="A115" s="1" t="s">
        <v>84</v>
      </c>
      <c r="C115" s="4">
        <v>300</v>
      </c>
      <c r="D115" s="4">
        <v>100</v>
      </c>
      <c r="E115" s="1">
        <f t="shared" ref="E115:V115" si="14">E109-E$11</f>
        <v>-2.0699999999999941E-2</v>
      </c>
      <c r="F115" s="1">
        <f t="shared" si="14"/>
        <v>0.46519999999999995</v>
      </c>
      <c r="G115" s="1">
        <f t="shared" si="14"/>
        <v>0.3024</v>
      </c>
      <c r="H115" s="1">
        <f t="shared" si="14"/>
        <v>0.13550000000000001</v>
      </c>
      <c r="I115" s="1">
        <f t="shared" si="14"/>
        <v>-0.13689999999999999</v>
      </c>
      <c r="J115" s="1">
        <f t="shared" si="14"/>
        <v>0.06</v>
      </c>
      <c r="K115" s="1">
        <f t="shared" si="14"/>
        <v>0.34390000000000009</v>
      </c>
      <c r="L115" s="1">
        <f t="shared" si="14"/>
        <v>-1.7399999999999999E-2</v>
      </c>
      <c r="M115" s="1">
        <f t="shared" si="14"/>
        <v>-5.3499999999999964E-2</v>
      </c>
      <c r="N115" s="1">
        <f t="shared" si="14"/>
        <v>-8.0000000000000071E-3</v>
      </c>
      <c r="O115" s="1">
        <f t="shared" si="14"/>
        <v>0.23530000000000001</v>
      </c>
      <c r="P115" s="1">
        <f t="shared" si="14"/>
        <v>0.27659999999999996</v>
      </c>
      <c r="Q115" s="1">
        <f t="shared" si="14"/>
        <v>0.28389999999999999</v>
      </c>
      <c r="R115" s="1">
        <f t="shared" si="14"/>
        <v>-0.16120000000000001</v>
      </c>
      <c r="S115" s="1">
        <f t="shared" si="14"/>
        <v>0.11339999999999999</v>
      </c>
      <c r="T115" s="1">
        <f t="shared" si="14"/>
        <v>-0.79689999999999994</v>
      </c>
      <c r="U115" s="1">
        <f t="shared" si="14"/>
        <v>1.1932</v>
      </c>
      <c r="V115" s="1">
        <f t="shared" si="14"/>
        <v>3.2299999999999995E-2</v>
      </c>
    </row>
    <row r="116" spans="1:24" ht="15.75" customHeight="1" x14ac:dyDescent="0.2">
      <c r="A116" s="1" t="s">
        <v>83</v>
      </c>
      <c r="C116" s="4">
        <v>300</v>
      </c>
      <c r="D116" s="4">
        <v>100</v>
      </c>
      <c r="E116" s="1">
        <f t="shared" ref="E116:K116" si="15">E110-E$11</f>
        <v>0.15460000000000007</v>
      </c>
      <c r="F116" s="1">
        <f t="shared" si="15"/>
        <v>0.11250000000000004</v>
      </c>
      <c r="G116" s="1">
        <f t="shared" si="15"/>
        <v>1.645</v>
      </c>
      <c r="H116" s="1">
        <f t="shared" si="15"/>
        <v>0.1794</v>
      </c>
      <c r="I116" s="1">
        <f t="shared" si="15"/>
        <v>0.10470000000000002</v>
      </c>
      <c r="J116" s="1">
        <f t="shared" si="15"/>
        <v>0.22100000000000003</v>
      </c>
      <c r="K116" s="1">
        <f t="shared" si="15"/>
        <v>1.3570000000000002</v>
      </c>
      <c r="L116" s="1">
        <v>0</v>
      </c>
      <c r="M116" s="1">
        <f t="shared" ref="M116:V116" si="16">M110-M$11</f>
        <v>-3.3299999999999996E-2</v>
      </c>
      <c r="N116" s="1">
        <f t="shared" si="16"/>
        <v>-5.3099999999999994E-2</v>
      </c>
      <c r="O116" s="1">
        <f t="shared" si="16"/>
        <v>0.47239999999999999</v>
      </c>
      <c r="P116" s="1">
        <f t="shared" si="16"/>
        <v>0.43149999999999999</v>
      </c>
      <c r="Q116" s="1">
        <f t="shared" si="16"/>
        <v>-2.8500000000000001E-2</v>
      </c>
      <c r="R116" s="1">
        <f t="shared" si="16"/>
        <v>-0.20850000000000002</v>
      </c>
      <c r="S116" s="1">
        <f t="shared" si="16"/>
        <v>9.3800000000000008E-2</v>
      </c>
      <c r="T116" s="1">
        <f t="shared" si="16"/>
        <v>-0.67079999999999984</v>
      </c>
      <c r="U116" s="1">
        <f t="shared" si="16"/>
        <v>1.38</v>
      </c>
      <c r="V116" s="1">
        <f t="shared" si="16"/>
        <v>6.9999999999999993E-2</v>
      </c>
    </row>
    <row r="117" spans="1:24" ht="15.75" customHeight="1" x14ac:dyDescent="0.2">
      <c r="D117" s="1" t="s">
        <v>82</v>
      </c>
      <c r="E117" s="1">
        <f t="shared" ref="E117:V117" si="17">AVERAGE(E114:E116)</f>
        <v>9.5333333333333936E-3</v>
      </c>
      <c r="F117" s="1">
        <f t="shared" si="17"/>
        <v>0.2697</v>
      </c>
      <c r="G117" s="1">
        <f t="shared" si="17"/>
        <v>0.89200000000000002</v>
      </c>
      <c r="H117" s="1">
        <f t="shared" si="17"/>
        <v>0.15490000000000001</v>
      </c>
      <c r="I117" s="1">
        <f t="shared" si="17"/>
        <v>-1.2333333333333335E-2</v>
      </c>
      <c r="J117" s="1">
        <f t="shared" si="17"/>
        <v>0.15236666666666668</v>
      </c>
      <c r="K117" s="1">
        <f t="shared" si="17"/>
        <v>0.62890000000000013</v>
      </c>
      <c r="L117" s="1">
        <f t="shared" si="17"/>
        <v>-3.3599999999999998E-2</v>
      </c>
      <c r="M117" s="1">
        <f t="shared" si="17"/>
        <v>-4.9099999999999977E-2</v>
      </c>
      <c r="N117" s="1">
        <f t="shared" si="17"/>
        <v>-1.0299999999999998E-2</v>
      </c>
      <c r="O117" s="1">
        <f t="shared" si="17"/>
        <v>0.3056666666666667</v>
      </c>
      <c r="P117" s="1">
        <f t="shared" si="17"/>
        <v>0.25089999999999996</v>
      </c>
      <c r="Q117" s="1">
        <f t="shared" si="17"/>
        <v>0.10353333333333331</v>
      </c>
      <c r="R117" s="1">
        <f t="shared" si="17"/>
        <v>-0.10236666666666668</v>
      </c>
      <c r="S117" s="1">
        <f t="shared" si="17"/>
        <v>0.11646666666666666</v>
      </c>
      <c r="T117" s="1">
        <f t="shared" si="17"/>
        <v>-0.41766666666666669</v>
      </c>
      <c r="U117" s="1">
        <f t="shared" si="17"/>
        <v>1.3391666666666664</v>
      </c>
      <c r="V117" s="1">
        <f t="shared" si="17"/>
        <v>4.3899999999999995E-2</v>
      </c>
    </row>
    <row r="118" spans="1:24" ht="15.75" customHeight="1" x14ac:dyDescent="0.2">
      <c r="D118" s="1" t="s">
        <v>81</v>
      </c>
      <c r="E118" s="1">
        <f t="shared" ref="E118:V118" si="18">E117*$C$25/$C$115/E26</f>
        <v>4.4416733525820637E-2</v>
      </c>
      <c r="F118" s="1">
        <f t="shared" si="18"/>
        <v>1.0548291954833062</v>
      </c>
      <c r="G118" s="1">
        <f t="shared" si="18"/>
        <v>3.0922604704046437</v>
      </c>
      <c r="H118" s="1">
        <f t="shared" si="18"/>
        <v>0.72861892140326334</v>
      </c>
      <c r="I118" s="1">
        <f t="shared" si="18"/>
        <v>-3.9334345321969763E-2</v>
      </c>
      <c r="J118" s="1">
        <f t="shared" si="18"/>
        <v>0.58820030047257255</v>
      </c>
      <c r="K118" s="1">
        <f t="shared" si="18"/>
        <v>1.6370450428205234</v>
      </c>
      <c r="L118" s="1">
        <f t="shared" si="18"/>
        <v>-7.8977694094097842E-2</v>
      </c>
      <c r="M118" s="1">
        <f t="shared" si="18"/>
        <v>-0.10120738899945675</v>
      </c>
      <c r="N118" s="1">
        <f t="shared" si="18"/>
        <v>-3.38384195593186E-2</v>
      </c>
      <c r="O118" s="1">
        <f t="shared" si="18"/>
        <v>0.74535302112751189</v>
      </c>
      <c r="P118" s="1">
        <f t="shared" si="18"/>
        <v>0.54070815053706156</v>
      </c>
      <c r="Q118" s="1">
        <f t="shared" si="18"/>
        <v>0.3183990618847235</v>
      </c>
      <c r="R118" s="1">
        <f t="shared" si="18"/>
        <v>-0.27375595889074206</v>
      </c>
      <c r="S118" s="1">
        <f t="shared" si="18"/>
        <v>0.36998421847978002</v>
      </c>
      <c r="T118" s="1">
        <f t="shared" si="18"/>
        <v>-1.0421702108906321</v>
      </c>
      <c r="U118" s="1">
        <f t="shared" si="18"/>
        <v>3.753804947309817</v>
      </c>
      <c r="V118" s="1">
        <f t="shared" si="18"/>
        <v>0.12396512636253482</v>
      </c>
      <c r="W118" s="1">
        <f>SUM(E118:V118)</f>
        <v>11.428301172055344</v>
      </c>
      <c r="X118" s="8"/>
    </row>
    <row r="119" spans="1:24" ht="15.75" customHeight="1" x14ac:dyDescent="0.2">
      <c r="A119" s="5" t="s">
        <v>80</v>
      </c>
    </row>
    <row r="120" spans="1:24" ht="15.75" customHeight="1" x14ac:dyDescent="0.2">
      <c r="A120" s="1" t="s">
        <v>25</v>
      </c>
      <c r="C120" s="1" t="s">
        <v>53</v>
      </c>
      <c r="D120" s="1" t="s">
        <v>52</v>
      </c>
      <c r="E120" s="1" t="s">
        <v>23</v>
      </c>
      <c r="F120" s="1" t="s">
        <v>22</v>
      </c>
      <c r="G120" s="1" t="s">
        <v>21</v>
      </c>
      <c r="H120" s="1" t="s">
        <v>20</v>
      </c>
      <c r="I120" s="1" t="s">
        <v>19</v>
      </c>
      <c r="J120" s="1" t="s">
        <v>18</v>
      </c>
      <c r="K120" s="1" t="s">
        <v>17</v>
      </c>
      <c r="L120" s="1" t="s">
        <v>16</v>
      </c>
      <c r="M120" s="1" t="s">
        <v>15</v>
      </c>
      <c r="N120" s="1" t="s">
        <v>14</v>
      </c>
      <c r="O120" s="1" t="s">
        <v>13</v>
      </c>
      <c r="P120" s="1" t="s">
        <v>12</v>
      </c>
      <c r="Q120" s="1" t="s">
        <v>11</v>
      </c>
      <c r="R120" s="1" t="s">
        <v>10</v>
      </c>
      <c r="S120" s="1" t="s">
        <v>9</v>
      </c>
      <c r="T120" s="1" t="s">
        <v>8</v>
      </c>
      <c r="U120" s="1" t="s">
        <v>7</v>
      </c>
      <c r="V120" s="1" t="s">
        <v>6</v>
      </c>
    </row>
    <row r="121" spans="1:24" ht="15.75" customHeight="1" x14ac:dyDescent="0.2">
      <c r="A121" s="1" t="s">
        <v>79</v>
      </c>
      <c r="C121" s="4">
        <v>300</v>
      </c>
      <c r="D121" s="4">
        <v>100</v>
      </c>
      <c r="E121" s="4">
        <v>2.3109999999999999</v>
      </c>
      <c r="F121" s="4">
        <v>3.0630000000000002</v>
      </c>
      <c r="G121" s="4">
        <v>5.3338999999999999</v>
      </c>
      <c r="H121" s="4">
        <v>0.23400000000000001</v>
      </c>
      <c r="I121" s="4">
        <v>1.6149</v>
      </c>
      <c r="J121" s="4">
        <v>1.8771</v>
      </c>
      <c r="K121" s="4">
        <v>13.6671</v>
      </c>
      <c r="L121" s="4">
        <v>1.3080000000000001</v>
      </c>
      <c r="M121" s="4">
        <v>1.5994999999999999</v>
      </c>
      <c r="N121" s="4">
        <v>0.68620000000000003</v>
      </c>
      <c r="O121" s="4">
        <v>2.7907999999999999</v>
      </c>
      <c r="P121" s="4">
        <v>3.3121999999999998</v>
      </c>
      <c r="Q121" s="4">
        <v>1.5800000000000002E-2</v>
      </c>
      <c r="R121" s="4">
        <v>1.4681999999999999</v>
      </c>
      <c r="S121" s="4">
        <v>0.50839999999999996</v>
      </c>
      <c r="T121" s="4">
        <v>6.4085999999999999</v>
      </c>
      <c r="U121" s="4">
        <v>9.5602999999999998</v>
      </c>
      <c r="V121" s="4">
        <v>0.90269999999999995</v>
      </c>
      <c r="W121" s="8"/>
    </row>
    <row r="122" spans="1:24" ht="15.75" customHeight="1" x14ac:dyDescent="0.2">
      <c r="A122" s="1" t="s">
        <v>78</v>
      </c>
      <c r="C122" s="4">
        <v>300</v>
      </c>
      <c r="D122" s="4">
        <v>100</v>
      </c>
      <c r="E122" s="4">
        <v>2.1857000000000002</v>
      </c>
      <c r="F122" s="4">
        <v>2.6688999999999998</v>
      </c>
      <c r="G122" s="4">
        <v>6.5392999999999999</v>
      </c>
      <c r="H122" s="4">
        <v>0.70499999999999996</v>
      </c>
      <c r="I122" s="4">
        <v>1.6781999999999999</v>
      </c>
      <c r="J122" s="4">
        <v>1.823</v>
      </c>
      <c r="K122" s="4">
        <v>14.756500000000001</v>
      </c>
      <c r="L122" s="4">
        <v>1.4812000000000001</v>
      </c>
      <c r="M122" s="4">
        <v>1.5576000000000001</v>
      </c>
      <c r="N122" s="4">
        <v>0.55720000000000003</v>
      </c>
      <c r="O122" s="4">
        <v>3.0771000000000002</v>
      </c>
      <c r="P122" s="4">
        <v>3.3887999999999998</v>
      </c>
      <c r="Q122" s="4">
        <v>0.54200000000000004</v>
      </c>
      <c r="R122" s="4">
        <v>1.7457</v>
      </c>
      <c r="S122" s="4">
        <v>0.66369999999999996</v>
      </c>
      <c r="T122" s="4">
        <v>6.1219000000000001</v>
      </c>
      <c r="U122" s="4">
        <v>8.3320000000000007</v>
      </c>
      <c r="V122" s="4">
        <v>1.1434</v>
      </c>
      <c r="W122" s="8"/>
    </row>
    <row r="123" spans="1:24" ht="15.75" customHeight="1" x14ac:dyDescent="0.2">
      <c r="A123" s="1" t="s">
        <v>77</v>
      </c>
      <c r="C123" s="4">
        <v>300</v>
      </c>
      <c r="D123" s="4">
        <v>100</v>
      </c>
      <c r="E123" s="4">
        <v>2.2254</v>
      </c>
      <c r="F123" s="4">
        <v>2.7469000000000001</v>
      </c>
      <c r="G123" s="4">
        <v>5.3376999999999999</v>
      </c>
      <c r="H123" s="4">
        <v>0.35870000000000002</v>
      </c>
      <c r="I123" s="4">
        <v>1.2478</v>
      </c>
      <c r="J123" s="4">
        <v>1.9692000000000001</v>
      </c>
      <c r="K123" s="4">
        <v>12.7692</v>
      </c>
      <c r="L123" s="4">
        <v>1.3097000000000001</v>
      </c>
      <c r="M123" s="4">
        <v>1.3125</v>
      </c>
      <c r="N123" s="4">
        <v>0.41399999999999998</v>
      </c>
      <c r="O123" s="4">
        <v>2.3843999999999999</v>
      </c>
      <c r="P123" s="4">
        <v>2.7574000000000001</v>
      </c>
      <c r="Q123" s="4">
        <v>0.28789999999999999</v>
      </c>
      <c r="R123" s="4">
        <v>1.5018</v>
      </c>
      <c r="S123" s="4">
        <v>0.40710000000000002</v>
      </c>
      <c r="T123" s="4">
        <v>5.9322999999999997</v>
      </c>
      <c r="U123" s="4">
        <v>9.6511999999999993</v>
      </c>
      <c r="V123" s="4">
        <v>0.81179999999999997</v>
      </c>
    </row>
    <row r="124" spans="1:24" ht="15.75" customHeight="1" x14ac:dyDescent="0.2">
      <c r="A124" s="1" t="s">
        <v>76</v>
      </c>
      <c r="C124" s="4">
        <v>300</v>
      </c>
      <c r="D124" s="4">
        <v>100</v>
      </c>
      <c r="E124" s="4">
        <v>1.7287999999999999</v>
      </c>
      <c r="F124" s="4">
        <v>1.8623000000000001</v>
      </c>
      <c r="G124" s="4">
        <v>3.8008000000000002</v>
      </c>
      <c r="H124" s="4">
        <v>0.20380000000000001</v>
      </c>
      <c r="I124" s="4">
        <v>1.1573</v>
      </c>
      <c r="J124" s="4">
        <v>1.0011000000000001</v>
      </c>
      <c r="K124" s="4">
        <v>10.9154</v>
      </c>
      <c r="L124" s="4">
        <v>1.1669</v>
      </c>
      <c r="M124" s="4">
        <v>1.1787000000000001</v>
      </c>
      <c r="N124" s="4">
        <v>0.2462</v>
      </c>
      <c r="O124" s="4">
        <v>2.0249000000000001</v>
      </c>
      <c r="P124" s="4">
        <v>2.3862999999999999</v>
      </c>
      <c r="Q124" s="4">
        <v>0.15329999999999999</v>
      </c>
      <c r="R124" s="4">
        <v>1.0428999999999999</v>
      </c>
      <c r="S124" s="4">
        <v>0.45789999999999997</v>
      </c>
      <c r="T124" s="4">
        <v>6.2073999999999998</v>
      </c>
      <c r="U124" s="4">
        <v>9.1586999999999996</v>
      </c>
      <c r="V124" s="4">
        <v>0.56769999999999998</v>
      </c>
      <c r="W124" s="8"/>
    </row>
    <row r="125" spans="1:24" ht="15.75" customHeight="1" x14ac:dyDescent="0.2">
      <c r="A125" s="1" t="s">
        <v>75</v>
      </c>
      <c r="C125" s="4">
        <v>300</v>
      </c>
      <c r="D125" s="4">
        <v>100</v>
      </c>
      <c r="E125" s="4">
        <v>2.4331</v>
      </c>
      <c r="F125" s="4">
        <v>4.3483999999999998</v>
      </c>
      <c r="G125" s="4">
        <v>8.4732000000000003</v>
      </c>
      <c r="H125" s="4">
        <v>0.77339999999999998</v>
      </c>
      <c r="I125" s="4">
        <v>2.4135</v>
      </c>
      <c r="J125" s="4">
        <v>1.2362</v>
      </c>
      <c r="K125" s="4">
        <v>20.150400000000001</v>
      </c>
      <c r="L125" s="4">
        <v>0.95320000000000005</v>
      </c>
      <c r="M125" s="4">
        <v>1.0577000000000001</v>
      </c>
      <c r="N125" s="4">
        <v>1.2843</v>
      </c>
      <c r="O125" s="4">
        <v>2.7814000000000001</v>
      </c>
      <c r="P125" s="4">
        <v>3.2033999999999998</v>
      </c>
      <c r="Q125" s="4">
        <v>0.33429999999999999</v>
      </c>
      <c r="R125" s="4">
        <v>1.8944000000000001</v>
      </c>
      <c r="S125" s="4">
        <v>1.2791999999999999</v>
      </c>
      <c r="T125" s="4">
        <v>6.3372999999999999</v>
      </c>
      <c r="U125" s="4">
        <v>8.5710999999999995</v>
      </c>
      <c r="V125" s="4">
        <v>1.9655</v>
      </c>
    </row>
    <row r="126" spans="1:24" ht="15.75" customHeight="1" x14ac:dyDescent="0.2">
      <c r="A126" s="1" t="s">
        <v>74</v>
      </c>
      <c r="C126" s="4">
        <v>300</v>
      </c>
      <c r="D126" s="4">
        <v>100</v>
      </c>
      <c r="E126" s="4">
        <v>0.97050000000000003</v>
      </c>
      <c r="F126" s="4">
        <v>1.7455000000000001</v>
      </c>
      <c r="G126" s="4">
        <v>3.1107999999999998</v>
      </c>
      <c r="H126" s="4">
        <v>0.1905</v>
      </c>
      <c r="I126" s="4">
        <v>1.2484</v>
      </c>
      <c r="J126" s="4">
        <v>0.80249999999999999</v>
      </c>
      <c r="K126" s="4">
        <v>11.353</v>
      </c>
      <c r="L126" s="4">
        <v>1.0790999999999999</v>
      </c>
      <c r="M126" s="4">
        <v>1.1802999999999999</v>
      </c>
      <c r="N126" s="4">
        <v>0.44590000000000002</v>
      </c>
      <c r="O126" s="4">
        <v>2.0051999999999999</v>
      </c>
      <c r="P126" s="4">
        <v>2.3107000000000002</v>
      </c>
      <c r="Q126" s="4">
        <v>5.1900000000000002E-2</v>
      </c>
      <c r="R126" s="4">
        <v>1.0765</v>
      </c>
      <c r="S126" s="4">
        <v>0.33739999999999998</v>
      </c>
      <c r="T126" s="4">
        <v>4.8121999999999998</v>
      </c>
      <c r="U126" s="4">
        <v>4.3512000000000004</v>
      </c>
      <c r="V126" s="4">
        <v>0.7903</v>
      </c>
    </row>
    <row r="127" spans="1:24" ht="15.75" customHeight="1" x14ac:dyDescent="0.2">
      <c r="A127" s="1" t="s">
        <v>73</v>
      </c>
      <c r="C127" s="4">
        <v>300</v>
      </c>
      <c r="D127" s="4">
        <v>100</v>
      </c>
      <c r="E127" s="4">
        <v>27.2561</v>
      </c>
      <c r="F127" s="4">
        <v>79.258600000000001</v>
      </c>
      <c r="G127" s="4">
        <v>126.7936</v>
      </c>
      <c r="H127" s="4">
        <v>9.0853999999999999</v>
      </c>
      <c r="I127" s="4">
        <v>10.9695</v>
      </c>
      <c r="J127" s="4">
        <v>18.526499999999999</v>
      </c>
      <c r="K127" s="4">
        <v>148.8674</v>
      </c>
      <c r="L127" s="4">
        <v>5.1539999999999999</v>
      </c>
      <c r="M127" s="4">
        <v>5.6516000000000002</v>
      </c>
      <c r="N127" s="4">
        <v>9.5251999999999999</v>
      </c>
      <c r="O127" s="4">
        <v>27.898900000000001</v>
      </c>
      <c r="P127" s="4">
        <v>29.463100000000001</v>
      </c>
      <c r="Q127" s="4">
        <v>1.4278</v>
      </c>
      <c r="R127" s="4">
        <v>22.8443</v>
      </c>
      <c r="S127" s="4">
        <v>9.7489000000000008</v>
      </c>
      <c r="T127" s="4">
        <v>19.620899999999999</v>
      </c>
      <c r="U127" s="4">
        <v>29.219200000000001</v>
      </c>
      <c r="V127" s="4">
        <v>19.767099999999999</v>
      </c>
    </row>
    <row r="128" spans="1:24" ht="15.75" customHeight="1" x14ac:dyDescent="0.2">
      <c r="A128" s="1" t="s">
        <v>72</v>
      </c>
      <c r="C128" s="4">
        <v>300</v>
      </c>
      <c r="D128" s="4">
        <v>100</v>
      </c>
      <c r="E128" s="4">
        <v>27.087599999999998</v>
      </c>
      <c r="F128" s="4">
        <v>76.347300000000004</v>
      </c>
      <c r="G128" s="4">
        <v>121.45059999999999</v>
      </c>
      <c r="H128" s="4">
        <v>9.2523999999999997</v>
      </c>
      <c r="I128" s="4">
        <v>10.862</v>
      </c>
      <c r="J128" s="4">
        <v>16.3596</v>
      </c>
      <c r="K128" s="4">
        <v>139.8546</v>
      </c>
      <c r="L128" s="4">
        <v>4.6532</v>
      </c>
      <c r="M128" s="4">
        <v>5.1726000000000001</v>
      </c>
      <c r="N128" s="4">
        <v>9.4699000000000009</v>
      </c>
      <c r="O128" s="4">
        <v>24.827999999999999</v>
      </c>
      <c r="P128" s="4">
        <v>28.565300000000001</v>
      </c>
      <c r="Q128" s="4">
        <v>0.63970000000000005</v>
      </c>
      <c r="R128" s="4">
        <v>21.802499999999998</v>
      </c>
      <c r="S128" s="4">
        <v>9.1624999999999996</v>
      </c>
      <c r="T128" s="4">
        <v>18.741399999999999</v>
      </c>
      <c r="U128" s="4">
        <v>28.935600000000001</v>
      </c>
      <c r="V128" s="4">
        <v>18.117799999999999</v>
      </c>
      <c r="W128" s="8"/>
    </row>
    <row r="129" spans="1:23" ht="15.75" customHeight="1" x14ac:dyDescent="0.2">
      <c r="A129" s="1" t="s">
        <v>71</v>
      </c>
      <c r="C129" s="4">
        <v>300</v>
      </c>
      <c r="D129" s="4">
        <v>100</v>
      </c>
      <c r="E129" s="4">
        <v>23.686299999999999</v>
      </c>
      <c r="F129" s="4">
        <v>77.219099999999997</v>
      </c>
      <c r="G129" s="4">
        <v>124.68600000000001</v>
      </c>
      <c r="H129" s="4">
        <v>8.9265000000000008</v>
      </c>
      <c r="I129" s="4">
        <v>10.7746</v>
      </c>
      <c r="J129" s="4">
        <v>16.546099999999999</v>
      </c>
      <c r="K129" s="4">
        <v>148.2903</v>
      </c>
      <c r="L129" s="4">
        <v>4.8479000000000001</v>
      </c>
      <c r="M129" s="4">
        <v>5.4447999999999999</v>
      </c>
      <c r="N129" s="4">
        <v>9.7592999999999996</v>
      </c>
      <c r="O129" s="4">
        <v>26.4224</v>
      </c>
      <c r="P129" s="4">
        <v>28.215900000000001</v>
      </c>
      <c r="Q129" s="4">
        <v>0.57489999999999997</v>
      </c>
      <c r="R129" s="4">
        <v>21.811</v>
      </c>
      <c r="S129" s="4">
        <v>9.4395000000000007</v>
      </c>
      <c r="T129" s="4">
        <v>18.5078</v>
      </c>
      <c r="U129" s="4">
        <v>27.770499999999998</v>
      </c>
      <c r="V129" s="4">
        <v>18.8964</v>
      </c>
      <c r="W129" s="8"/>
    </row>
    <row r="130" spans="1:23" ht="15.75" customHeight="1" x14ac:dyDescent="0.2">
      <c r="A130" s="1" t="s">
        <v>70</v>
      </c>
      <c r="C130" s="4">
        <v>300</v>
      </c>
      <c r="D130" s="4">
        <v>100</v>
      </c>
      <c r="E130" s="4">
        <v>1.8732</v>
      </c>
      <c r="F130" s="4">
        <v>2.7698999999999998</v>
      </c>
      <c r="G130" s="4">
        <v>3.3675999999999999</v>
      </c>
      <c r="H130" s="4">
        <v>0.05</v>
      </c>
      <c r="I130" s="4">
        <v>1.0621</v>
      </c>
      <c r="J130" s="4">
        <v>1.2493000000000001</v>
      </c>
      <c r="K130" s="4">
        <v>11.0113</v>
      </c>
      <c r="L130" s="4">
        <v>1.0808</v>
      </c>
      <c r="M130" s="4">
        <v>1.2946</v>
      </c>
      <c r="N130" s="4">
        <v>0.19159999999999999</v>
      </c>
      <c r="O130" s="4">
        <v>2.0171000000000001</v>
      </c>
      <c r="P130" s="4">
        <v>2.2627999999999999</v>
      </c>
      <c r="Q130" s="4">
        <v>2.9899999999999999E-2</v>
      </c>
      <c r="R130" s="4">
        <v>1.1872</v>
      </c>
      <c r="S130" s="4">
        <v>0.2102</v>
      </c>
      <c r="T130" s="4">
        <v>5.5435999999999996</v>
      </c>
      <c r="U130" s="4">
        <v>10.337400000000001</v>
      </c>
      <c r="V130" s="4">
        <v>0.57720000000000005</v>
      </c>
    </row>
    <row r="131" spans="1:23" ht="15.75" customHeight="1" x14ac:dyDescent="0.2">
      <c r="A131" s="1" t="s">
        <v>69</v>
      </c>
      <c r="C131" s="4">
        <v>300</v>
      </c>
      <c r="D131" s="4">
        <v>100</v>
      </c>
      <c r="E131" s="4">
        <v>1.8167</v>
      </c>
      <c r="F131" s="4">
        <v>2.9504999999999999</v>
      </c>
      <c r="G131" s="4">
        <v>3.4573999999999998</v>
      </c>
      <c r="H131" s="4">
        <v>0.63080000000000003</v>
      </c>
      <c r="I131" s="4">
        <v>0.81289999999999996</v>
      </c>
      <c r="J131" s="4">
        <v>1.3694999999999999</v>
      </c>
      <c r="K131" s="4">
        <v>10.350899999999999</v>
      </c>
      <c r="L131" s="4">
        <v>0.99770000000000003</v>
      </c>
      <c r="M131" s="4">
        <v>1.1902999999999999</v>
      </c>
      <c r="N131" s="4">
        <v>0.35410000000000003</v>
      </c>
      <c r="O131" s="4">
        <v>2.0827</v>
      </c>
      <c r="P131" s="4">
        <v>2.2732000000000001</v>
      </c>
      <c r="Q131" s="4">
        <v>0.12039999999999999</v>
      </c>
      <c r="R131" s="4">
        <v>1.2019</v>
      </c>
      <c r="S131" s="4">
        <v>0.57620000000000005</v>
      </c>
      <c r="T131" s="4">
        <v>7.2796000000000003</v>
      </c>
      <c r="U131" s="4">
        <v>11.610099999999999</v>
      </c>
      <c r="V131" s="4">
        <v>0.4461</v>
      </c>
    </row>
    <row r="132" spans="1:23" ht="15.75" customHeight="1" x14ac:dyDescent="0.2">
      <c r="A132" s="1" t="s">
        <v>68</v>
      </c>
      <c r="C132" s="4">
        <v>300</v>
      </c>
      <c r="D132" s="4">
        <v>100</v>
      </c>
      <c r="E132" s="4">
        <v>1.8252999999999999</v>
      </c>
      <c r="F132" s="4">
        <v>2.7210999999999999</v>
      </c>
      <c r="G132" s="4">
        <v>3.7201</v>
      </c>
      <c r="H132" s="4">
        <v>0.46610000000000001</v>
      </c>
      <c r="I132" s="4">
        <v>1.1744000000000001</v>
      </c>
      <c r="J132" s="4">
        <v>0.9778</v>
      </c>
      <c r="K132" s="4">
        <v>10.803900000000001</v>
      </c>
      <c r="L132" s="4">
        <v>1.2137</v>
      </c>
      <c r="M132" s="4">
        <v>1.27</v>
      </c>
      <c r="N132" s="4">
        <v>0.1205</v>
      </c>
      <c r="O132" s="4">
        <v>1.9390000000000001</v>
      </c>
      <c r="P132" s="4">
        <v>2.2254999999999998</v>
      </c>
      <c r="Q132" s="4">
        <v>2.23E-2</v>
      </c>
      <c r="R132" s="4">
        <v>1.1826000000000001</v>
      </c>
      <c r="S132" s="4">
        <v>0.48259999999999997</v>
      </c>
      <c r="T132" s="4">
        <v>6.7728999999999999</v>
      </c>
      <c r="U132" s="4">
        <v>10.367000000000001</v>
      </c>
      <c r="V132" s="4">
        <v>0.5524</v>
      </c>
    </row>
    <row r="133" spans="1:23" ht="15.75" customHeight="1" x14ac:dyDescent="0.2">
      <c r="A133" s="1" t="s">
        <v>67</v>
      </c>
      <c r="C133" s="4">
        <v>300</v>
      </c>
      <c r="D133" s="4">
        <v>100</v>
      </c>
      <c r="E133" s="4">
        <v>0.99609999999999999</v>
      </c>
      <c r="F133" s="4">
        <v>2.1594000000000002</v>
      </c>
      <c r="G133" s="4">
        <v>4.9462999999999999</v>
      </c>
      <c r="H133" s="4">
        <v>1.0104</v>
      </c>
      <c r="I133" s="4">
        <v>0.5161</v>
      </c>
      <c r="J133" s="4">
        <v>29.2149</v>
      </c>
      <c r="K133" s="4">
        <v>0.25540000000000002</v>
      </c>
      <c r="L133" s="4">
        <v>3.1309</v>
      </c>
      <c r="M133" s="4">
        <v>3.4097</v>
      </c>
      <c r="N133" s="4">
        <v>0.1734</v>
      </c>
      <c r="O133" s="4">
        <v>3.0981000000000001</v>
      </c>
      <c r="P133" s="4">
        <v>1.4404999999999999</v>
      </c>
      <c r="Q133" s="4">
        <v>0.16400000000000001</v>
      </c>
      <c r="R133" s="4">
        <v>0.28179999999999999</v>
      </c>
      <c r="S133" s="4">
        <v>0.17430000000000001</v>
      </c>
      <c r="T133" s="4">
        <v>1.5709</v>
      </c>
      <c r="U133" s="4">
        <v>0.67300000000000004</v>
      </c>
      <c r="V133" s="4">
        <v>0.91180000000000005</v>
      </c>
    </row>
    <row r="134" spans="1:23" ht="15.75" customHeight="1" x14ac:dyDescent="0.2">
      <c r="A134" s="1" t="s">
        <v>66</v>
      </c>
      <c r="C134" s="4">
        <v>300</v>
      </c>
      <c r="D134" s="4">
        <v>100</v>
      </c>
      <c r="E134" s="4">
        <v>5.9861000000000004</v>
      </c>
      <c r="F134" s="4">
        <v>19.6965</v>
      </c>
      <c r="G134" s="4">
        <v>29.820399999999999</v>
      </c>
      <c r="H134" s="4">
        <v>1.8434999999999999</v>
      </c>
      <c r="I134" s="4">
        <v>3.5287000000000002</v>
      </c>
      <c r="J134" s="4">
        <v>3.2768000000000002</v>
      </c>
      <c r="K134" s="4">
        <v>58.9754</v>
      </c>
      <c r="L134" s="4">
        <v>5.6959</v>
      </c>
      <c r="M134" s="4">
        <v>6.6661000000000001</v>
      </c>
      <c r="N134" s="4">
        <v>1.3465</v>
      </c>
      <c r="O134" s="4">
        <v>7.5666000000000002</v>
      </c>
      <c r="P134" s="4">
        <v>8.0991</v>
      </c>
      <c r="Q134" s="4">
        <v>0.36199999999999999</v>
      </c>
      <c r="R134" s="4">
        <v>4.5004999999999997</v>
      </c>
      <c r="S134" s="4">
        <v>1.819</v>
      </c>
      <c r="T134" s="4">
        <v>7.5080999999999998</v>
      </c>
      <c r="U134" s="4">
        <v>8.9864999999999995</v>
      </c>
      <c r="V134" s="4">
        <v>4.1513</v>
      </c>
      <c r="W134" s="8"/>
    </row>
    <row r="135" spans="1:23" ht="15.75" customHeight="1" x14ac:dyDescent="0.2">
      <c r="A135" s="1" t="s">
        <v>65</v>
      </c>
      <c r="C135" s="4">
        <v>300</v>
      </c>
      <c r="D135" s="4">
        <v>100</v>
      </c>
      <c r="E135" s="4">
        <v>6.8720999999999997</v>
      </c>
      <c r="F135" s="4">
        <v>21.7209</v>
      </c>
      <c r="G135" s="4">
        <v>30.5382</v>
      </c>
      <c r="H135" s="4">
        <v>1.5083</v>
      </c>
      <c r="I135" s="4">
        <v>3.4496000000000002</v>
      </c>
      <c r="J135" s="4">
        <v>3.4558</v>
      </c>
      <c r="K135" s="4">
        <v>57.370899999999999</v>
      </c>
      <c r="L135" s="4">
        <v>5.7336999999999998</v>
      </c>
      <c r="M135" s="4">
        <v>6.4381000000000004</v>
      </c>
      <c r="N135" s="4">
        <v>1.3246</v>
      </c>
      <c r="O135" s="4">
        <v>7.5822000000000003</v>
      </c>
      <c r="P135" s="4">
        <v>8.6644000000000005</v>
      </c>
      <c r="Q135" s="4">
        <v>0.63260000000000005</v>
      </c>
      <c r="R135" s="4">
        <v>5.3742999999999999</v>
      </c>
      <c r="S135" s="4">
        <v>2.0093999999999999</v>
      </c>
      <c r="T135" s="4">
        <v>8.4560999999999993</v>
      </c>
      <c r="U135" s="4">
        <v>11.619300000000001</v>
      </c>
      <c r="V135" s="4">
        <v>4.0255000000000001</v>
      </c>
      <c r="W135" s="8"/>
    </row>
    <row r="136" spans="1:23" ht="15.75" customHeight="1" x14ac:dyDescent="0.2">
      <c r="C136" s="4">
        <v>300</v>
      </c>
      <c r="D136" s="4">
        <v>100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8"/>
    </row>
    <row r="137" spans="1:23" ht="15.75" customHeight="1" x14ac:dyDescent="0.2">
      <c r="C137" s="4">
        <v>300</v>
      </c>
      <c r="D137" s="4">
        <v>100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8"/>
    </row>
    <row r="138" spans="1:23" ht="15.75" customHeight="1" x14ac:dyDescent="0.2">
      <c r="C138" s="4">
        <v>300</v>
      </c>
      <c r="D138" s="4">
        <v>100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8"/>
    </row>
    <row r="139" spans="1:23" ht="15.75" customHeight="1" x14ac:dyDescent="0.2">
      <c r="A139" s="1" t="s">
        <v>64</v>
      </c>
      <c r="C139" s="4">
        <v>300</v>
      </c>
      <c r="D139" s="4">
        <v>100</v>
      </c>
      <c r="E139" s="4">
        <v>2.2534999999999998</v>
      </c>
      <c r="F139" s="4">
        <v>3.4337</v>
      </c>
      <c r="G139" s="4">
        <v>6.4760999999999997</v>
      </c>
      <c r="H139" s="4">
        <v>0.29630000000000001</v>
      </c>
      <c r="I139" s="4">
        <v>2.0808</v>
      </c>
      <c r="J139" s="4">
        <v>1.9132</v>
      </c>
      <c r="K139" s="4">
        <v>15.2499</v>
      </c>
      <c r="L139" s="4">
        <v>1.0123</v>
      </c>
      <c r="M139" s="4">
        <v>1.1524000000000001</v>
      </c>
      <c r="N139" s="4">
        <v>0.65769999999999995</v>
      </c>
      <c r="O139" s="4">
        <v>2.8832</v>
      </c>
      <c r="P139" s="4">
        <v>3.0466000000000002</v>
      </c>
      <c r="Q139" s="4">
        <v>0.34860000000000002</v>
      </c>
      <c r="R139" s="4">
        <v>1.6586000000000001</v>
      </c>
      <c r="S139" s="4">
        <v>0.46960000000000002</v>
      </c>
      <c r="T139" s="4">
        <v>7.1032999999999999</v>
      </c>
      <c r="U139" s="4">
        <v>11.530799999999999</v>
      </c>
      <c r="V139" s="4">
        <v>0.875</v>
      </c>
      <c r="W139" s="8"/>
    </row>
    <row r="140" spans="1:23" ht="15.75" customHeight="1" x14ac:dyDescent="0.2">
      <c r="A140" s="1" t="s">
        <v>63</v>
      </c>
      <c r="C140" s="4">
        <v>300</v>
      </c>
      <c r="D140" s="4">
        <v>100</v>
      </c>
      <c r="E140" s="4">
        <v>2.6652</v>
      </c>
      <c r="F140" s="4">
        <v>4.0190999999999999</v>
      </c>
      <c r="G140" s="4">
        <v>6.1147</v>
      </c>
      <c r="H140" s="4">
        <v>0.33579999999999999</v>
      </c>
      <c r="I140" s="4">
        <v>1.5782</v>
      </c>
      <c r="J140" s="4">
        <v>2.1223000000000001</v>
      </c>
      <c r="K140" s="4">
        <v>13.7188</v>
      </c>
      <c r="L140" s="4">
        <v>0.96220000000000006</v>
      </c>
      <c r="M140" s="4">
        <v>0.98799999999999999</v>
      </c>
      <c r="N140" s="4">
        <v>0.60470000000000002</v>
      </c>
      <c r="O140" s="4">
        <v>2.5142000000000002</v>
      </c>
      <c r="P140" s="4">
        <v>3.0087999999999999</v>
      </c>
      <c r="Q140" s="4">
        <v>0.49709999999999999</v>
      </c>
      <c r="R140" s="4">
        <v>1.8464</v>
      </c>
      <c r="S140" s="4">
        <v>0.88029999999999997</v>
      </c>
      <c r="T140" s="4">
        <v>7.4617000000000004</v>
      </c>
      <c r="U140" s="4">
        <v>12.036300000000001</v>
      </c>
      <c r="V140" s="4">
        <v>0.83069999999999999</v>
      </c>
      <c r="W140" s="8"/>
    </row>
    <row r="141" spans="1:23" ht="15.75" customHeight="1" x14ac:dyDescent="0.2">
      <c r="A141" s="1" t="s">
        <v>62</v>
      </c>
      <c r="C141" s="4">
        <v>300</v>
      </c>
      <c r="D141" s="4">
        <v>100</v>
      </c>
      <c r="E141" s="4">
        <v>2.7917999999999998</v>
      </c>
      <c r="F141" s="4">
        <v>4.2264999999999997</v>
      </c>
      <c r="G141" s="4">
        <v>6.8078000000000003</v>
      </c>
      <c r="H141" s="4">
        <v>0.54</v>
      </c>
      <c r="I141" s="4">
        <v>1.7995000000000001</v>
      </c>
      <c r="J141" s="4">
        <v>2.1006999999999998</v>
      </c>
      <c r="K141" s="4">
        <v>14.4948</v>
      </c>
      <c r="L141" s="4">
        <v>1.0649999999999999</v>
      </c>
      <c r="M141" s="4">
        <v>1.0557000000000001</v>
      </c>
      <c r="N141" s="4">
        <v>0.62239999999999995</v>
      </c>
      <c r="O141" s="4">
        <v>2.8306</v>
      </c>
      <c r="P141" s="4">
        <v>2.9502999999999999</v>
      </c>
      <c r="Q141" s="4">
        <v>9.1899999999999996E-2</v>
      </c>
      <c r="R141" s="4">
        <v>1.7534000000000001</v>
      </c>
      <c r="S141" s="4">
        <v>0.90820000000000001</v>
      </c>
      <c r="T141" s="4">
        <v>7.1357999999999997</v>
      </c>
      <c r="U141" s="4">
        <v>11.8949</v>
      </c>
      <c r="V141" s="4">
        <v>1.0973999999999999</v>
      </c>
    </row>
    <row r="142" spans="1:23" ht="15.75" customHeight="1" x14ac:dyDescent="0.2"/>
    <row r="143" spans="1:23" ht="15.75" customHeight="1" x14ac:dyDescent="0.2">
      <c r="A143" s="5" t="s">
        <v>61</v>
      </c>
    </row>
    <row r="144" spans="1:23" ht="15.75" customHeight="1" x14ac:dyDescent="0.2">
      <c r="A144" s="1" t="s">
        <v>25</v>
      </c>
      <c r="C144" s="1" t="s">
        <v>53</v>
      </c>
      <c r="D144" s="1" t="s">
        <v>52</v>
      </c>
      <c r="E144" s="1" t="s">
        <v>23</v>
      </c>
      <c r="F144" s="1" t="s">
        <v>22</v>
      </c>
      <c r="G144" s="1" t="s">
        <v>21</v>
      </c>
      <c r="H144" s="1" t="s">
        <v>20</v>
      </c>
      <c r="I144" s="1" t="s">
        <v>19</v>
      </c>
      <c r="J144" s="1" t="s">
        <v>18</v>
      </c>
      <c r="K144" s="1" t="s">
        <v>17</v>
      </c>
      <c r="L144" s="1" t="s">
        <v>16</v>
      </c>
      <c r="M144" s="1" t="s">
        <v>15</v>
      </c>
      <c r="N144" s="1" t="s">
        <v>14</v>
      </c>
      <c r="O144" s="1" t="s">
        <v>13</v>
      </c>
      <c r="P144" s="1" t="s">
        <v>12</v>
      </c>
      <c r="Q144" s="1" t="s">
        <v>11</v>
      </c>
      <c r="R144" s="1" t="s">
        <v>10</v>
      </c>
      <c r="S144" s="1" t="s">
        <v>9</v>
      </c>
      <c r="T144" s="1" t="s">
        <v>8</v>
      </c>
      <c r="U144" s="1" t="s">
        <v>7</v>
      </c>
      <c r="V144" s="1" t="s">
        <v>6</v>
      </c>
    </row>
    <row r="145" spans="1:22" ht="15.75" customHeight="1" x14ac:dyDescent="0.2">
      <c r="A145" s="1" t="str">
        <f t="shared" ref="A145:A165" si="19">A121</f>
        <v>AT38_S6_C1_N23-1</v>
      </c>
      <c r="C145" s="1">
        <f t="shared" ref="C145:D165" si="20">C121</f>
        <v>300</v>
      </c>
      <c r="D145" s="1">
        <f t="shared" si="20"/>
        <v>100</v>
      </c>
      <c r="E145" s="1">
        <f t="shared" ref="E145:V145" si="21">E121-E$11</f>
        <v>1.7541</v>
      </c>
      <c r="F145" s="1">
        <f t="shared" si="21"/>
        <v>2.4125000000000001</v>
      </c>
      <c r="G145" s="1">
        <f t="shared" si="21"/>
        <v>3.9937999999999998</v>
      </c>
      <c r="H145" s="1">
        <f t="shared" si="21"/>
        <v>0.2011</v>
      </c>
      <c r="I145" s="1">
        <f t="shared" si="21"/>
        <v>1.2581</v>
      </c>
      <c r="J145" s="1">
        <f t="shared" si="21"/>
        <v>1.68</v>
      </c>
      <c r="K145" s="1">
        <f t="shared" si="21"/>
        <v>10.5318</v>
      </c>
      <c r="L145" s="1">
        <f t="shared" si="21"/>
        <v>1.0419</v>
      </c>
      <c r="M145" s="1">
        <f t="shared" si="21"/>
        <v>1.3154999999999999</v>
      </c>
      <c r="N145" s="1">
        <f t="shared" si="21"/>
        <v>0.52439999999999998</v>
      </c>
      <c r="O145" s="1">
        <f t="shared" si="21"/>
        <v>2.3487</v>
      </c>
      <c r="P145" s="1">
        <f t="shared" si="21"/>
        <v>2.7879999999999998</v>
      </c>
      <c r="Q145" s="1">
        <f t="shared" si="21"/>
        <v>-4.1700000000000001E-2</v>
      </c>
      <c r="R145" s="1">
        <f t="shared" si="21"/>
        <v>0.66709999999999992</v>
      </c>
      <c r="S145" s="1">
        <f t="shared" si="21"/>
        <v>0.40369999999999995</v>
      </c>
      <c r="T145" s="1">
        <f t="shared" si="21"/>
        <v>0.59769999999999968</v>
      </c>
      <c r="U145" s="1">
        <f t="shared" si="21"/>
        <v>2.5758999999999999</v>
      </c>
      <c r="V145" s="1">
        <f t="shared" si="21"/>
        <v>0.82499999999999996</v>
      </c>
    </row>
    <row r="146" spans="1:22" ht="15.75" customHeight="1" x14ac:dyDescent="0.2">
      <c r="A146" s="1" t="str">
        <f t="shared" si="19"/>
        <v>AT38_S6_C1_N23-2</v>
      </c>
      <c r="C146" s="1">
        <f t="shared" si="20"/>
        <v>300</v>
      </c>
      <c r="D146" s="1">
        <f t="shared" si="20"/>
        <v>100</v>
      </c>
      <c r="E146" s="1">
        <f t="shared" ref="E146:V146" si="22">E122-E$11</f>
        <v>1.6288000000000002</v>
      </c>
      <c r="F146" s="1">
        <f t="shared" si="22"/>
        <v>2.0183999999999997</v>
      </c>
      <c r="G146" s="1">
        <f t="shared" si="22"/>
        <v>5.1991999999999994</v>
      </c>
      <c r="H146" s="1">
        <f t="shared" si="22"/>
        <v>0.67209999999999992</v>
      </c>
      <c r="I146" s="1">
        <f t="shared" si="22"/>
        <v>1.3213999999999999</v>
      </c>
      <c r="J146" s="1">
        <f t="shared" si="22"/>
        <v>1.6258999999999999</v>
      </c>
      <c r="K146" s="1">
        <f t="shared" si="22"/>
        <v>11.621200000000002</v>
      </c>
      <c r="L146" s="1">
        <f t="shared" si="22"/>
        <v>1.2151000000000001</v>
      </c>
      <c r="M146" s="1">
        <f t="shared" si="22"/>
        <v>1.2736000000000001</v>
      </c>
      <c r="N146" s="1">
        <f t="shared" si="22"/>
        <v>0.39540000000000003</v>
      </c>
      <c r="O146" s="1">
        <f t="shared" si="22"/>
        <v>2.6350000000000002</v>
      </c>
      <c r="P146" s="1">
        <f t="shared" si="22"/>
        <v>2.8645999999999998</v>
      </c>
      <c r="Q146" s="1">
        <f t="shared" si="22"/>
        <v>0.48450000000000004</v>
      </c>
      <c r="R146" s="1">
        <f t="shared" si="22"/>
        <v>0.9446</v>
      </c>
      <c r="S146" s="1">
        <f t="shared" si="22"/>
        <v>0.55899999999999994</v>
      </c>
      <c r="T146" s="1">
        <f t="shared" si="22"/>
        <v>0.31099999999999994</v>
      </c>
      <c r="U146" s="1">
        <f t="shared" si="22"/>
        <v>1.3476000000000008</v>
      </c>
      <c r="V146" s="1">
        <f t="shared" si="22"/>
        <v>1.0656999999999999</v>
      </c>
    </row>
    <row r="147" spans="1:22" ht="15.75" customHeight="1" x14ac:dyDescent="0.2">
      <c r="A147" s="1" t="str">
        <f t="shared" si="19"/>
        <v>AT38_S6_C1_N23-3</v>
      </c>
      <c r="C147" s="1">
        <f t="shared" si="20"/>
        <v>300</v>
      </c>
      <c r="D147" s="1">
        <f t="shared" si="20"/>
        <v>100</v>
      </c>
      <c r="E147" s="1">
        <f t="shared" ref="E147:V147" si="23">E123-E$11</f>
        <v>1.6685000000000001</v>
      </c>
      <c r="F147" s="1">
        <f t="shared" si="23"/>
        <v>2.0964</v>
      </c>
      <c r="G147" s="1">
        <f t="shared" si="23"/>
        <v>3.9975999999999998</v>
      </c>
      <c r="H147" s="1">
        <f t="shared" si="23"/>
        <v>0.32580000000000003</v>
      </c>
      <c r="I147" s="1">
        <f t="shared" si="23"/>
        <v>0.89100000000000001</v>
      </c>
      <c r="J147" s="1">
        <f t="shared" si="23"/>
        <v>1.7721</v>
      </c>
      <c r="K147" s="1">
        <f t="shared" si="23"/>
        <v>9.6339000000000006</v>
      </c>
      <c r="L147" s="1">
        <f t="shared" si="23"/>
        <v>1.0436000000000001</v>
      </c>
      <c r="M147" s="1">
        <f t="shared" si="23"/>
        <v>1.0285</v>
      </c>
      <c r="N147" s="1">
        <f t="shared" si="23"/>
        <v>0.25219999999999998</v>
      </c>
      <c r="O147" s="1">
        <f t="shared" si="23"/>
        <v>1.9422999999999999</v>
      </c>
      <c r="P147" s="1">
        <f t="shared" si="23"/>
        <v>2.2332000000000001</v>
      </c>
      <c r="Q147" s="1">
        <f t="shared" si="23"/>
        <v>0.23039999999999999</v>
      </c>
      <c r="R147" s="1">
        <f t="shared" si="23"/>
        <v>0.70069999999999999</v>
      </c>
      <c r="S147" s="1">
        <f t="shared" si="23"/>
        <v>0.3024</v>
      </c>
      <c r="T147" s="1">
        <f t="shared" si="23"/>
        <v>0.12139999999999951</v>
      </c>
      <c r="U147" s="1">
        <f t="shared" si="23"/>
        <v>2.6667999999999994</v>
      </c>
      <c r="V147" s="1">
        <f t="shared" si="23"/>
        <v>0.73409999999999997</v>
      </c>
    </row>
    <row r="148" spans="1:22" ht="15.75" customHeight="1" x14ac:dyDescent="0.2">
      <c r="A148" s="1" t="str">
        <f t="shared" si="19"/>
        <v>AT39_S2_C3_N23-1</v>
      </c>
      <c r="C148" s="1">
        <f t="shared" si="20"/>
        <v>300</v>
      </c>
      <c r="D148" s="1">
        <f t="shared" si="20"/>
        <v>100</v>
      </c>
      <c r="E148" s="1">
        <f t="shared" ref="E148:V148" si="24">E124-E$11</f>
        <v>1.1718999999999999</v>
      </c>
      <c r="F148" s="1">
        <f t="shared" si="24"/>
        <v>1.2118000000000002</v>
      </c>
      <c r="G148" s="1">
        <f t="shared" si="24"/>
        <v>2.4607000000000001</v>
      </c>
      <c r="H148" s="1">
        <f t="shared" si="24"/>
        <v>0.1709</v>
      </c>
      <c r="I148" s="1">
        <f t="shared" si="24"/>
        <v>0.80049999999999999</v>
      </c>
      <c r="J148" s="1">
        <f t="shared" si="24"/>
        <v>0.80400000000000005</v>
      </c>
      <c r="K148" s="1">
        <f t="shared" si="24"/>
        <v>7.7801</v>
      </c>
      <c r="L148" s="1">
        <f t="shared" si="24"/>
        <v>0.90080000000000005</v>
      </c>
      <c r="M148" s="1">
        <f t="shared" si="24"/>
        <v>0.89470000000000005</v>
      </c>
      <c r="N148" s="1">
        <f t="shared" si="24"/>
        <v>8.4400000000000003E-2</v>
      </c>
      <c r="O148" s="1">
        <f t="shared" si="24"/>
        <v>1.5828000000000002</v>
      </c>
      <c r="P148" s="1">
        <f t="shared" si="24"/>
        <v>1.8620999999999999</v>
      </c>
      <c r="Q148" s="1">
        <f t="shared" si="24"/>
        <v>9.5799999999999996E-2</v>
      </c>
      <c r="R148" s="1">
        <f t="shared" si="24"/>
        <v>0.2417999999999999</v>
      </c>
      <c r="S148" s="1">
        <f t="shared" si="24"/>
        <v>0.35319999999999996</v>
      </c>
      <c r="T148" s="1">
        <f t="shared" si="24"/>
        <v>0.39649999999999963</v>
      </c>
      <c r="U148" s="1">
        <f t="shared" si="24"/>
        <v>2.1742999999999997</v>
      </c>
      <c r="V148" s="1">
        <f t="shared" si="24"/>
        <v>0.49</v>
      </c>
    </row>
    <row r="149" spans="1:22" ht="15.75" customHeight="1" x14ac:dyDescent="0.2">
      <c r="A149" s="1" t="str">
        <f t="shared" si="19"/>
        <v>AT39_S2_C3_N23-2</v>
      </c>
      <c r="C149" s="1">
        <f t="shared" si="20"/>
        <v>300</v>
      </c>
      <c r="D149" s="1">
        <f t="shared" si="20"/>
        <v>100</v>
      </c>
      <c r="E149" s="1">
        <f t="shared" ref="E149:V149" si="25">E125-E$11</f>
        <v>1.8762000000000001</v>
      </c>
      <c r="F149" s="1">
        <f t="shared" si="25"/>
        <v>3.6978999999999997</v>
      </c>
      <c r="G149" s="1">
        <f t="shared" si="25"/>
        <v>7.1331000000000007</v>
      </c>
      <c r="H149" s="1">
        <f t="shared" si="25"/>
        <v>0.74049999999999994</v>
      </c>
      <c r="I149" s="1">
        <f t="shared" si="25"/>
        <v>2.0567000000000002</v>
      </c>
      <c r="J149" s="1">
        <f t="shared" si="25"/>
        <v>1.0390999999999999</v>
      </c>
      <c r="K149" s="1">
        <f t="shared" si="25"/>
        <v>17.0151</v>
      </c>
      <c r="L149" s="1">
        <f t="shared" si="25"/>
        <v>0.68710000000000004</v>
      </c>
      <c r="M149" s="1">
        <f t="shared" si="25"/>
        <v>0.77370000000000005</v>
      </c>
      <c r="N149" s="1">
        <f t="shared" si="25"/>
        <v>1.1225000000000001</v>
      </c>
      <c r="O149" s="1">
        <f t="shared" si="25"/>
        <v>2.3393000000000002</v>
      </c>
      <c r="P149" s="1">
        <f t="shared" si="25"/>
        <v>2.6791999999999998</v>
      </c>
      <c r="Q149" s="1">
        <f t="shared" si="25"/>
        <v>0.27679999999999999</v>
      </c>
      <c r="R149" s="1">
        <f t="shared" si="25"/>
        <v>1.0933000000000002</v>
      </c>
      <c r="S149" s="1">
        <f t="shared" si="25"/>
        <v>1.1744999999999999</v>
      </c>
      <c r="T149" s="1">
        <f t="shared" si="25"/>
        <v>0.52639999999999976</v>
      </c>
      <c r="U149" s="1">
        <f t="shared" si="25"/>
        <v>1.5866999999999996</v>
      </c>
      <c r="V149" s="1">
        <f t="shared" si="25"/>
        <v>1.8877999999999999</v>
      </c>
    </row>
    <row r="150" spans="1:22" ht="15.75" customHeight="1" x14ac:dyDescent="0.2">
      <c r="A150" s="1" t="str">
        <f t="shared" si="19"/>
        <v>AT39_S2_C3_N23-3</v>
      </c>
      <c r="C150" s="1">
        <f t="shared" si="20"/>
        <v>300</v>
      </c>
      <c r="D150" s="1">
        <f t="shared" si="20"/>
        <v>100</v>
      </c>
      <c r="E150" s="1">
        <f t="shared" ref="E150:V150" si="26">E126-E$11</f>
        <v>0.41360000000000008</v>
      </c>
      <c r="F150" s="1">
        <f t="shared" si="26"/>
        <v>1.0950000000000002</v>
      </c>
      <c r="G150" s="1">
        <f t="shared" si="26"/>
        <v>1.7706999999999997</v>
      </c>
      <c r="H150" s="1">
        <f t="shared" si="26"/>
        <v>0.15760000000000002</v>
      </c>
      <c r="I150" s="1">
        <f t="shared" si="26"/>
        <v>0.89159999999999995</v>
      </c>
      <c r="J150" s="1">
        <f t="shared" si="26"/>
        <v>0.60539999999999994</v>
      </c>
      <c r="K150" s="1">
        <f t="shared" si="26"/>
        <v>8.2177000000000007</v>
      </c>
      <c r="L150" s="1">
        <f t="shared" si="26"/>
        <v>0.81299999999999994</v>
      </c>
      <c r="M150" s="1">
        <f t="shared" si="26"/>
        <v>0.89629999999999987</v>
      </c>
      <c r="N150" s="1">
        <f t="shared" si="26"/>
        <v>0.28410000000000002</v>
      </c>
      <c r="O150" s="1">
        <f t="shared" si="26"/>
        <v>1.5630999999999999</v>
      </c>
      <c r="P150" s="1">
        <f t="shared" si="26"/>
        <v>1.7865000000000002</v>
      </c>
      <c r="Q150" s="1">
        <f t="shared" si="26"/>
        <v>-5.6000000000000008E-3</v>
      </c>
      <c r="R150" s="1">
        <f t="shared" si="26"/>
        <v>0.27539999999999998</v>
      </c>
      <c r="S150" s="1">
        <f t="shared" si="26"/>
        <v>0.23269999999999996</v>
      </c>
      <c r="T150" s="1">
        <f t="shared" si="26"/>
        <v>-0.99870000000000037</v>
      </c>
      <c r="U150" s="1">
        <f t="shared" si="26"/>
        <v>-2.6331999999999995</v>
      </c>
      <c r="V150" s="1">
        <f t="shared" si="26"/>
        <v>0.71260000000000001</v>
      </c>
    </row>
    <row r="151" spans="1:22" ht="15.75" customHeight="1" x14ac:dyDescent="0.2">
      <c r="A151" s="1" t="str">
        <f t="shared" si="19"/>
        <v>AT39_S2_ML_2-1</v>
      </c>
      <c r="C151" s="1">
        <f t="shared" si="20"/>
        <v>300</v>
      </c>
      <c r="D151" s="1">
        <f t="shared" si="20"/>
        <v>100</v>
      </c>
      <c r="E151" s="1">
        <f t="shared" ref="E151:V151" si="27">E127-E$11</f>
        <v>26.699200000000001</v>
      </c>
      <c r="F151" s="1">
        <f t="shared" si="27"/>
        <v>78.608100000000007</v>
      </c>
      <c r="G151" s="1">
        <f t="shared" si="27"/>
        <v>125.45349999999999</v>
      </c>
      <c r="H151" s="1">
        <f t="shared" si="27"/>
        <v>9.0525000000000002</v>
      </c>
      <c r="I151" s="1">
        <f t="shared" si="27"/>
        <v>10.6127</v>
      </c>
      <c r="J151" s="1">
        <f t="shared" si="27"/>
        <v>18.3294</v>
      </c>
      <c r="K151" s="1">
        <f t="shared" si="27"/>
        <v>145.7321</v>
      </c>
      <c r="L151" s="1">
        <f t="shared" si="27"/>
        <v>4.8879000000000001</v>
      </c>
      <c r="M151" s="1">
        <f t="shared" si="27"/>
        <v>5.3676000000000004</v>
      </c>
      <c r="N151" s="1">
        <f t="shared" si="27"/>
        <v>9.3634000000000004</v>
      </c>
      <c r="O151" s="1">
        <f t="shared" si="27"/>
        <v>27.456800000000001</v>
      </c>
      <c r="P151" s="1">
        <f t="shared" si="27"/>
        <v>28.9389</v>
      </c>
      <c r="Q151" s="1">
        <f t="shared" si="27"/>
        <v>1.3702999999999999</v>
      </c>
      <c r="R151" s="1">
        <f t="shared" si="27"/>
        <v>22.043199999999999</v>
      </c>
      <c r="S151" s="1">
        <f t="shared" si="27"/>
        <v>9.6442000000000014</v>
      </c>
      <c r="T151" s="1">
        <f t="shared" si="27"/>
        <v>13.809999999999999</v>
      </c>
      <c r="U151" s="1">
        <f t="shared" si="27"/>
        <v>22.2348</v>
      </c>
      <c r="V151" s="1">
        <f t="shared" si="27"/>
        <v>19.689399999999999</v>
      </c>
    </row>
    <row r="152" spans="1:22" ht="15.75" customHeight="1" x14ac:dyDescent="0.2">
      <c r="A152" s="1" t="str">
        <f t="shared" si="19"/>
        <v>AT39_S2_ML_2-2</v>
      </c>
      <c r="C152" s="1">
        <f t="shared" si="20"/>
        <v>300</v>
      </c>
      <c r="D152" s="1">
        <f t="shared" si="20"/>
        <v>100</v>
      </c>
      <c r="E152" s="1">
        <f t="shared" ref="E152:V152" si="28">E128-E$11</f>
        <v>26.5307</v>
      </c>
      <c r="F152" s="1">
        <f t="shared" si="28"/>
        <v>75.69680000000001</v>
      </c>
      <c r="G152" s="1">
        <f t="shared" si="28"/>
        <v>120.11049999999999</v>
      </c>
      <c r="H152" s="1">
        <f t="shared" si="28"/>
        <v>9.2195</v>
      </c>
      <c r="I152" s="1">
        <f t="shared" si="28"/>
        <v>10.5052</v>
      </c>
      <c r="J152" s="1">
        <f t="shared" si="28"/>
        <v>16.162500000000001</v>
      </c>
      <c r="K152" s="1">
        <f t="shared" si="28"/>
        <v>136.7193</v>
      </c>
      <c r="L152" s="1">
        <f t="shared" si="28"/>
        <v>4.3871000000000002</v>
      </c>
      <c r="M152" s="1">
        <f t="shared" si="28"/>
        <v>4.8886000000000003</v>
      </c>
      <c r="N152" s="1">
        <f t="shared" si="28"/>
        <v>9.3081000000000014</v>
      </c>
      <c r="O152" s="1">
        <f t="shared" si="28"/>
        <v>24.385899999999999</v>
      </c>
      <c r="P152" s="1">
        <f t="shared" si="28"/>
        <v>28.0411</v>
      </c>
      <c r="Q152" s="1">
        <f t="shared" si="28"/>
        <v>0.58220000000000005</v>
      </c>
      <c r="R152" s="1">
        <f t="shared" si="28"/>
        <v>21.001399999999997</v>
      </c>
      <c r="S152" s="1">
        <f t="shared" si="28"/>
        <v>9.0578000000000003</v>
      </c>
      <c r="T152" s="1">
        <f t="shared" si="28"/>
        <v>12.930499999999999</v>
      </c>
      <c r="U152" s="1">
        <f t="shared" si="28"/>
        <v>21.9512</v>
      </c>
      <c r="V152" s="1">
        <f t="shared" si="28"/>
        <v>18.040099999999999</v>
      </c>
    </row>
    <row r="153" spans="1:22" ht="15.75" customHeight="1" x14ac:dyDescent="0.2">
      <c r="A153" s="1" t="str">
        <f t="shared" si="19"/>
        <v>AT39_S2_ML_2-3</v>
      </c>
      <c r="C153" s="1">
        <f t="shared" si="20"/>
        <v>300</v>
      </c>
      <c r="D153" s="1">
        <f t="shared" si="20"/>
        <v>100</v>
      </c>
      <c r="E153" s="1">
        <f t="shared" ref="E153:V153" si="29">E129-E$11</f>
        <v>23.1294</v>
      </c>
      <c r="F153" s="1">
        <f t="shared" si="29"/>
        <v>76.568600000000004</v>
      </c>
      <c r="G153" s="1">
        <f t="shared" si="29"/>
        <v>123.3459</v>
      </c>
      <c r="H153" s="1">
        <f t="shared" si="29"/>
        <v>8.8936000000000011</v>
      </c>
      <c r="I153" s="1">
        <f t="shared" si="29"/>
        <v>10.4178</v>
      </c>
      <c r="J153" s="1">
        <f t="shared" si="29"/>
        <v>16.349</v>
      </c>
      <c r="K153" s="1">
        <f t="shared" si="29"/>
        <v>145.155</v>
      </c>
      <c r="L153" s="1">
        <f t="shared" si="29"/>
        <v>4.5818000000000003</v>
      </c>
      <c r="M153" s="1">
        <f t="shared" si="29"/>
        <v>5.1608000000000001</v>
      </c>
      <c r="N153" s="1">
        <f t="shared" si="29"/>
        <v>9.5975000000000001</v>
      </c>
      <c r="O153" s="1">
        <f t="shared" si="29"/>
        <v>25.9803</v>
      </c>
      <c r="P153" s="1">
        <f t="shared" si="29"/>
        <v>27.691700000000001</v>
      </c>
      <c r="Q153" s="1">
        <f t="shared" si="29"/>
        <v>0.51739999999999997</v>
      </c>
      <c r="R153" s="1">
        <f t="shared" si="29"/>
        <v>21.009899999999998</v>
      </c>
      <c r="S153" s="1">
        <f t="shared" si="29"/>
        <v>9.3348000000000013</v>
      </c>
      <c r="T153" s="1">
        <f t="shared" si="29"/>
        <v>12.696899999999999</v>
      </c>
      <c r="U153" s="1">
        <f t="shared" si="29"/>
        <v>20.786099999999998</v>
      </c>
      <c r="V153" s="1">
        <f t="shared" si="29"/>
        <v>18.8187</v>
      </c>
    </row>
    <row r="154" spans="1:22" ht="15.75" customHeight="1" x14ac:dyDescent="0.2">
      <c r="A154" s="1" t="str">
        <f t="shared" si="19"/>
        <v>AT39_S2RF_1-1</v>
      </c>
      <c r="C154" s="1">
        <f t="shared" si="20"/>
        <v>300</v>
      </c>
      <c r="D154" s="1">
        <f t="shared" si="20"/>
        <v>100</v>
      </c>
      <c r="E154" s="1">
        <f t="shared" ref="E154:V154" si="30">E130-E$11</f>
        <v>1.3163</v>
      </c>
      <c r="F154" s="1">
        <f t="shared" si="30"/>
        <v>2.1193999999999997</v>
      </c>
      <c r="G154" s="1">
        <f t="shared" si="30"/>
        <v>2.0274999999999999</v>
      </c>
      <c r="H154" s="1">
        <f t="shared" si="30"/>
        <v>1.7100000000000004E-2</v>
      </c>
      <c r="I154" s="1">
        <f t="shared" si="30"/>
        <v>0.70530000000000004</v>
      </c>
      <c r="J154" s="1">
        <f t="shared" si="30"/>
        <v>1.0522</v>
      </c>
      <c r="K154" s="1">
        <f t="shared" si="30"/>
        <v>7.8760000000000003</v>
      </c>
      <c r="L154" s="1">
        <f t="shared" si="30"/>
        <v>0.81469999999999998</v>
      </c>
      <c r="M154" s="1">
        <f t="shared" si="30"/>
        <v>1.0105999999999999</v>
      </c>
      <c r="N154" s="1">
        <f t="shared" si="30"/>
        <v>2.9799999999999993E-2</v>
      </c>
      <c r="O154" s="1">
        <f t="shared" si="30"/>
        <v>1.5750000000000002</v>
      </c>
      <c r="P154" s="1">
        <f t="shared" si="30"/>
        <v>1.7385999999999999</v>
      </c>
      <c r="Q154" s="1">
        <f t="shared" si="30"/>
        <v>-2.7600000000000003E-2</v>
      </c>
      <c r="R154" s="1">
        <f t="shared" si="30"/>
        <v>0.3861</v>
      </c>
      <c r="S154" s="1">
        <f t="shared" si="30"/>
        <v>0.1055</v>
      </c>
      <c r="T154" s="1">
        <f t="shared" si="30"/>
        <v>-0.26730000000000054</v>
      </c>
      <c r="U154" s="1">
        <f t="shared" si="30"/>
        <v>3.3530000000000006</v>
      </c>
      <c r="V154" s="1">
        <f t="shared" si="30"/>
        <v>0.49950000000000006</v>
      </c>
    </row>
    <row r="155" spans="1:22" ht="15.75" customHeight="1" x14ac:dyDescent="0.2">
      <c r="A155" s="1" t="str">
        <f t="shared" si="19"/>
        <v>AT39_S2RF_1-2</v>
      </c>
      <c r="C155" s="1">
        <f t="shared" si="20"/>
        <v>300</v>
      </c>
      <c r="D155" s="1">
        <f t="shared" si="20"/>
        <v>100</v>
      </c>
      <c r="E155" s="1">
        <f t="shared" ref="E155:V155" si="31">E131-E$11</f>
        <v>1.2598</v>
      </c>
      <c r="F155" s="1">
        <f t="shared" si="31"/>
        <v>2.2999999999999998</v>
      </c>
      <c r="G155" s="1">
        <f t="shared" si="31"/>
        <v>2.1172999999999997</v>
      </c>
      <c r="H155" s="1">
        <f t="shared" si="31"/>
        <v>0.59789999999999999</v>
      </c>
      <c r="I155" s="1">
        <f t="shared" si="31"/>
        <v>0.45609999999999995</v>
      </c>
      <c r="J155" s="1">
        <f t="shared" si="31"/>
        <v>1.1723999999999999</v>
      </c>
      <c r="K155" s="1">
        <f t="shared" si="31"/>
        <v>7.2155999999999993</v>
      </c>
      <c r="L155" s="1">
        <f t="shared" si="31"/>
        <v>0.73160000000000003</v>
      </c>
      <c r="M155" s="1">
        <f t="shared" si="31"/>
        <v>0.90629999999999988</v>
      </c>
      <c r="N155" s="1">
        <f t="shared" si="31"/>
        <v>0.19230000000000003</v>
      </c>
      <c r="O155" s="1">
        <f t="shared" si="31"/>
        <v>1.6406000000000001</v>
      </c>
      <c r="P155" s="1">
        <f t="shared" si="31"/>
        <v>1.7490000000000001</v>
      </c>
      <c r="Q155" s="1">
        <f t="shared" si="31"/>
        <v>6.2899999999999984E-2</v>
      </c>
      <c r="R155" s="1">
        <f t="shared" si="31"/>
        <v>0.40079999999999993</v>
      </c>
      <c r="S155" s="1">
        <f t="shared" si="31"/>
        <v>0.47150000000000003</v>
      </c>
      <c r="T155" s="1">
        <f t="shared" si="31"/>
        <v>1.4687000000000001</v>
      </c>
      <c r="U155" s="1">
        <f t="shared" si="31"/>
        <v>4.6256999999999993</v>
      </c>
      <c r="V155" s="1">
        <f t="shared" si="31"/>
        <v>0.36840000000000001</v>
      </c>
    </row>
    <row r="156" spans="1:22" ht="15.75" customHeight="1" x14ac:dyDescent="0.2">
      <c r="A156" s="1" t="str">
        <f t="shared" si="19"/>
        <v>AT39_S2RF_1-3</v>
      </c>
      <c r="C156" s="1">
        <f t="shared" si="20"/>
        <v>300</v>
      </c>
      <c r="D156" s="1">
        <f t="shared" si="20"/>
        <v>100</v>
      </c>
      <c r="E156" s="1">
        <f t="shared" ref="E156:V156" si="32">E132-E$11</f>
        <v>1.2684</v>
      </c>
      <c r="F156" s="1">
        <f t="shared" si="32"/>
        <v>2.0705999999999998</v>
      </c>
      <c r="G156" s="1">
        <f t="shared" si="32"/>
        <v>2.38</v>
      </c>
      <c r="H156" s="1">
        <f t="shared" si="32"/>
        <v>0.43320000000000003</v>
      </c>
      <c r="I156" s="1">
        <f t="shared" si="32"/>
        <v>0.8176000000000001</v>
      </c>
      <c r="J156" s="1">
        <f t="shared" si="32"/>
        <v>0.78069999999999995</v>
      </c>
      <c r="K156" s="1">
        <f t="shared" si="32"/>
        <v>7.6686000000000005</v>
      </c>
      <c r="L156" s="1">
        <f t="shared" si="32"/>
        <v>0.9476</v>
      </c>
      <c r="M156" s="1">
        <f t="shared" si="32"/>
        <v>0.98599999999999999</v>
      </c>
      <c r="N156" s="1">
        <f t="shared" si="32"/>
        <v>-4.1300000000000003E-2</v>
      </c>
      <c r="O156" s="1">
        <f t="shared" si="32"/>
        <v>1.4969000000000001</v>
      </c>
      <c r="P156" s="1">
        <f t="shared" si="32"/>
        <v>1.7012999999999998</v>
      </c>
      <c r="Q156" s="1">
        <f t="shared" si="32"/>
        <v>-3.5200000000000002E-2</v>
      </c>
      <c r="R156" s="1">
        <f t="shared" si="32"/>
        <v>0.38150000000000006</v>
      </c>
      <c r="S156" s="1">
        <f t="shared" si="32"/>
        <v>0.37789999999999996</v>
      </c>
      <c r="T156" s="1">
        <f t="shared" si="32"/>
        <v>0.96199999999999974</v>
      </c>
      <c r="U156" s="1">
        <f t="shared" si="32"/>
        <v>3.3826000000000009</v>
      </c>
      <c r="V156" s="1">
        <f t="shared" si="32"/>
        <v>0.47470000000000001</v>
      </c>
    </row>
    <row r="157" spans="1:22" ht="15.75" customHeight="1" x14ac:dyDescent="0.2">
      <c r="A157" s="1" t="str">
        <f t="shared" si="19"/>
        <v>AT39_S2RF_ML_1-1</v>
      </c>
      <c r="C157" s="1">
        <f t="shared" si="20"/>
        <v>300</v>
      </c>
      <c r="D157" s="1">
        <f t="shared" si="20"/>
        <v>100</v>
      </c>
      <c r="E157" s="1">
        <f t="shared" ref="E157:V157" si="33">E133-E$11</f>
        <v>0.43920000000000003</v>
      </c>
      <c r="F157" s="1">
        <f t="shared" si="33"/>
        <v>1.5089000000000001</v>
      </c>
      <c r="G157" s="1">
        <f t="shared" si="33"/>
        <v>3.6061999999999999</v>
      </c>
      <c r="H157" s="1">
        <f t="shared" si="33"/>
        <v>0.97749999999999992</v>
      </c>
      <c r="I157" s="1">
        <f t="shared" si="33"/>
        <v>0.1593</v>
      </c>
      <c r="J157" s="1">
        <f t="shared" si="33"/>
        <v>29.017800000000001</v>
      </c>
      <c r="K157" s="1">
        <f t="shared" si="33"/>
        <v>-2.8799000000000001</v>
      </c>
      <c r="L157" s="1">
        <f t="shared" si="33"/>
        <v>2.8647999999999998</v>
      </c>
      <c r="M157" s="1">
        <f t="shared" si="33"/>
        <v>3.1257000000000001</v>
      </c>
      <c r="N157" s="1">
        <f t="shared" si="33"/>
        <v>1.1599999999999999E-2</v>
      </c>
      <c r="O157" s="1">
        <f t="shared" si="33"/>
        <v>2.6560000000000001</v>
      </c>
      <c r="P157" s="1">
        <f t="shared" si="33"/>
        <v>0.91629999999999989</v>
      </c>
      <c r="Q157" s="1">
        <f t="shared" si="33"/>
        <v>0.10650000000000001</v>
      </c>
      <c r="R157" s="1">
        <f t="shared" si="33"/>
        <v>-0.51930000000000009</v>
      </c>
      <c r="S157" s="1">
        <f t="shared" si="33"/>
        <v>6.9600000000000009E-2</v>
      </c>
      <c r="T157" s="1">
        <f t="shared" si="33"/>
        <v>-4.24</v>
      </c>
      <c r="U157" s="1">
        <f t="shared" si="33"/>
        <v>-6.3113999999999999</v>
      </c>
      <c r="V157" s="1">
        <f t="shared" si="33"/>
        <v>0.83410000000000006</v>
      </c>
    </row>
    <row r="158" spans="1:22" ht="15.75" customHeight="1" x14ac:dyDescent="0.2">
      <c r="A158" s="1" t="str">
        <f t="shared" si="19"/>
        <v>AT39_S2RF_ML_1-2</v>
      </c>
      <c r="C158" s="1">
        <f t="shared" si="20"/>
        <v>300</v>
      </c>
      <c r="D158" s="1">
        <f t="shared" si="20"/>
        <v>100</v>
      </c>
      <c r="E158" s="1">
        <f t="shared" ref="E158:V158" si="34">E134-E$11</f>
        <v>5.4292000000000007</v>
      </c>
      <c r="F158" s="1">
        <f t="shared" si="34"/>
        <v>19.045999999999999</v>
      </c>
      <c r="G158" s="1">
        <f t="shared" si="34"/>
        <v>28.4803</v>
      </c>
      <c r="H158" s="1">
        <f t="shared" si="34"/>
        <v>1.8106</v>
      </c>
      <c r="I158" s="1">
        <f t="shared" si="34"/>
        <v>3.1718999999999999</v>
      </c>
      <c r="J158" s="1">
        <f t="shared" si="34"/>
        <v>3.0797000000000003</v>
      </c>
      <c r="K158" s="1">
        <f t="shared" si="34"/>
        <v>55.8401</v>
      </c>
      <c r="L158" s="1">
        <f t="shared" si="34"/>
        <v>5.4298000000000002</v>
      </c>
      <c r="M158" s="1">
        <f t="shared" si="34"/>
        <v>6.3821000000000003</v>
      </c>
      <c r="N158" s="1">
        <f t="shared" si="34"/>
        <v>1.1847000000000001</v>
      </c>
      <c r="O158" s="1">
        <f t="shared" si="34"/>
        <v>7.1245000000000003</v>
      </c>
      <c r="P158" s="1">
        <f t="shared" si="34"/>
        <v>7.5748999999999995</v>
      </c>
      <c r="Q158" s="1">
        <f t="shared" si="34"/>
        <v>0.30449999999999999</v>
      </c>
      <c r="R158" s="1">
        <f t="shared" si="34"/>
        <v>3.6993999999999998</v>
      </c>
      <c r="S158" s="1">
        <f t="shared" si="34"/>
        <v>1.7142999999999999</v>
      </c>
      <c r="T158" s="1">
        <f t="shared" si="34"/>
        <v>1.6971999999999996</v>
      </c>
      <c r="U158" s="1">
        <f t="shared" si="34"/>
        <v>2.0020999999999995</v>
      </c>
      <c r="V158" s="1">
        <f t="shared" si="34"/>
        <v>4.0735999999999999</v>
      </c>
    </row>
    <row r="159" spans="1:22" ht="15.75" customHeight="1" x14ac:dyDescent="0.2">
      <c r="A159" s="1" t="str">
        <f t="shared" si="19"/>
        <v>AT39_S2RF_ML_1-3</v>
      </c>
      <c r="C159" s="1">
        <f t="shared" si="20"/>
        <v>300</v>
      </c>
      <c r="D159" s="1">
        <f t="shared" si="20"/>
        <v>100</v>
      </c>
      <c r="E159" s="1">
        <f t="shared" ref="E159:V159" si="35">E135-E$11</f>
        <v>6.3151999999999999</v>
      </c>
      <c r="F159" s="1">
        <f t="shared" si="35"/>
        <v>21.070399999999999</v>
      </c>
      <c r="G159" s="1">
        <f t="shared" si="35"/>
        <v>29.1981</v>
      </c>
      <c r="H159" s="1">
        <f t="shared" si="35"/>
        <v>1.4754</v>
      </c>
      <c r="I159" s="1">
        <f t="shared" si="35"/>
        <v>3.0928000000000004</v>
      </c>
      <c r="J159" s="1">
        <f t="shared" si="35"/>
        <v>3.2587000000000002</v>
      </c>
      <c r="K159" s="1">
        <f t="shared" si="35"/>
        <v>54.235599999999998</v>
      </c>
      <c r="L159" s="1">
        <f t="shared" si="35"/>
        <v>5.4676</v>
      </c>
      <c r="M159" s="1">
        <f t="shared" si="35"/>
        <v>6.1541000000000006</v>
      </c>
      <c r="N159" s="1">
        <f t="shared" si="35"/>
        <v>1.1628000000000001</v>
      </c>
      <c r="O159" s="1">
        <f t="shared" si="35"/>
        <v>7.1401000000000003</v>
      </c>
      <c r="P159" s="1">
        <f t="shared" si="35"/>
        <v>8.1402000000000001</v>
      </c>
      <c r="Q159" s="1">
        <f t="shared" si="35"/>
        <v>0.57510000000000006</v>
      </c>
      <c r="R159" s="1">
        <f t="shared" si="35"/>
        <v>4.5731999999999999</v>
      </c>
      <c r="S159" s="1">
        <f t="shared" si="35"/>
        <v>1.9046999999999998</v>
      </c>
      <c r="T159" s="1">
        <f t="shared" si="35"/>
        <v>2.6451999999999991</v>
      </c>
      <c r="U159" s="1">
        <f t="shared" si="35"/>
        <v>4.6349000000000009</v>
      </c>
      <c r="V159" s="1">
        <f t="shared" si="35"/>
        <v>3.9478</v>
      </c>
    </row>
    <row r="160" spans="1:22" ht="15.75" customHeight="1" x14ac:dyDescent="0.2">
      <c r="A160" s="1">
        <f t="shared" si="19"/>
        <v>0</v>
      </c>
      <c r="C160" s="1">
        <f t="shared" si="20"/>
        <v>300</v>
      </c>
      <c r="D160" s="1">
        <f t="shared" si="20"/>
        <v>100</v>
      </c>
    </row>
    <row r="161" spans="1:22" ht="15.75" customHeight="1" x14ac:dyDescent="0.2">
      <c r="A161" s="1">
        <f t="shared" si="19"/>
        <v>0</v>
      </c>
      <c r="C161" s="1">
        <f t="shared" si="20"/>
        <v>300</v>
      </c>
      <c r="D161" s="1">
        <f t="shared" si="20"/>
        <v>100</v>
      </c>
    </row>
    <row r="162" spans="1:22" ht="15.75" customHeight="1" x14ac:dyDescent="0.2">
      <c r="A162" s="1">
        <f t="shared" si="19"/>
        <v>0</v>
      </c>
      <c r="C162" s="1">
        <f t="shared" si="20"/>
        <v>300</v>
      </c>
      <c r="D162" s="1">
        <f t="shared" si="20"/>
        <v>100</v>
      </c>
    </row>
    <row r="163" spans="1:22" ht="15.75" customHeight="1" x14ac:dyDescent="0.2">
      <c r="A163" s="1" t="str">
        <f t="shared" si="19"/>
        <v>Ref-1</v>
      </c>
      <c r="C163" s="1">
        <f t="shared" si="20"/>
        <v>300</v>
      </c>
      <c r="D163" s="1">
        <f t="shared" si="20"/>
        <v>100</v>
      </c>
      <c r="E163" s="1">
        <f t="shared" ref="E163:V163" si="36">E139-E$11</f>
        <v>1.6965999999999999</v>
      </c>
      <c r="F163" s="1">
        <f t="shared" si="36"/>
        <v>2.7831999999999999</v>
      </c>
      <c r="G163" s="1">
        <f t="shared" si="36"/>
        <v>5.1359999999999992</v>
      </c>
      <c r="H163" s="1">
        <f t="shared" si="36"/>
        <v>0.26340000000000002</v>
      </c>
      <c r="I163" s="1">
        <f t="shared" si="36"/>
        <v>1.724</v>
      </c>
      <c r="J163" s="1">
        <f t="shared" si="36"/>
        <v>1.7161</v>
      </c>
      <c r="K163" s="1">
        <f t="shared" si="36"/>
        <v>12.114599999999999</v>
      </c>
      <c r="L163" s="1">
        <f t="shared" si="36"/>
        <v>0.74619999999999997</v>
      </c>
      <c r="M163" s="1">
        <f t="shared" si="36"/>
        <v>0.86840000000000006</v>
      </c>
      <c r="N163" s="1">
        <f t="shared" si="36"/>
        <v>0.49589999999999995</v>
      </c>
      <c r="O163" s="1">
        <f t="shared" si="36"/>
        <v>2.4411</v>
      </c>
      <c r="P163" s="1">
        <f t="shared" si="36"/>
        <v>2.5224000000000002</v>
      </c>
      <c r="Q163" s="1">
        <f t="shared" si="36"/>
        <v>0.29110000000000003</v>
      </c>
      <c r="R163" s="1">
        <f t="shared" si="36"/>
        <v>0.85750000000000004</v>
      </c>
      <c r="S163" s="1">
        <f t="shared" si="36"/>
        <v>0.3649</v>
      </c>
      <c r="T163" s="1">
        <f t="shared" si="36"/>
        <v>1.2923999999999998</v>
      </c>
      <c r="U163" s="1">
        <f t="shared" si="36"/>
        <v>4.5463999999999993</v>
      </c>
      <c r="V163" s="1">
        <f t="shared" si="36"/>
        <v>0.79730000000000001</v>
      </c>
    </row>
    <row r="164" spans="1:22" ht="15.75" customHeight="1" x14ac:dyDescent="0.2">
      <c r="A164" s="1" t="str">
        <f t="shared" si="19"/>
        <v>Ref-2</v>
      </c>
      <c r="C164" s="1">
        <f t="shared" si="20"/>
        <v>300</v>
      </c>
      <c r="D164" s="1">
        <f t="shared" si="20"/>
        <v>100</v>
      </c>
      <c r="E164" s="1">
        <f t="shared" ref="E164:V164" si="37">E140-E$11</f>
        <v>2.1082999999999998</v>
      </c>
      <c r="F164" s="1">
        <f t="shared" si="37"/>
        <v>3.3685999999999998</v>
      </c>
      <c r="G164" s="1">
        <f t="shared" si="37"/>
        <v>4.7745999999999995</v>
      </c>
      <c r="H164" s="1">
        <f t="shared" si="37"/>
        <v>0.3029</v>
      </c>
      <c r="I164" s="1">
        <f t="shared" si="37"/>
        <v>1.2214</v>
      </c>
      <c r="J164" s="1">
        <f t="shared" si="37"/>
        <v>1.9252</v>
      </c>
      <c r="K164" s="1">
        <f t="shared" si="37"/>
        <v>10.583500000000001</v>
      </c>
      <c r="L164" s="1">
        <f t="shared" si="37"/>
        <v>0.69610000000000005</v>
      </c>
      <c r="M164" s="1">
        <f t="shared" si="37"/>
        <v>0.70399999999999996</v>
      </c>
      <c r="N164" s="1">
        <f t="shared" si="37"/>
        <v>0.44290000000000002</v>
      </c>
      <c r="O164" s="1">
        <f t="shared" si="37"/>
        <v>2.0721000000000003</v>
      </c>
      <c r="P164" s="1">
        <f t="shared" si="37"/>
        <v>2.4845999999999999</v>
      </c>
      <c r="Q164" s="1">
        <f t="shared" si="37"/>
        <v>0.43959999999999999</v>
      </c>
      <c r="R164" s="1">
        <f t="shared" si="37"/>
        <v>1.0453000000000001</v>
      </c>
      <c r="S164" s="1">
        <f t="shared" si="37"/>
        <v>0.77559999999999996</v>
      </c>
      <c r="T164" s="1">
        <f t="shared" si="37"/>
        <v>1.6508000000000003</v>
      </c>
      <c r="U164" s="1">
        <f t="shared" si="37"/>
        <v>5.0519000000000007</v>
      </c>
      <c r="V164" s="1">
        <f t="shared" si="37"/>
        <v>0.753</v>
      </c>
    </row>
    <row r="165" spans="1:22" ht="15.75" customHeight="1" x14ac:dyDescent="0.2">
      <c r="A165" s="1" t="str">
        <f t="shared" si="19"/>
        <v>Ref-3</v>
      </c>
      <c r="C165" s="1">
        <f t="shared" si="20"/>
        <v>300</v>
      </c>
      <c r="D165" s="1">
        <f t="shared" si="20"/>
        <v>100</v>
      </c>
      <c r="E165" s="1">
        <f t="shared" ref="E165:V165" si="38">E141-E$11</f>
        <v>2.2348999999999997</v>
      </c>
      <c r="F165" s="1">
        <f t="shared" si="38"/>
        <v>3.5759999999999996</v>
      </c>
      <c r="G165" s="1">
        <f t="shared" si="38"/>
        <v>5.4677000000000007</v>
      </c>
      <c r="H165" s="1">
        <f t="shared" si="38"/>
        <v>0.5071</v>
      </c>
      <c r="I165" s="1">
        <f t="shared" si="38"/>
        <v>1.4427000000000001</v>
      </c>
      <c r="J165" s="1">
        <f t="shared" si="38"/>
        <v>1.9035999999999997</v>
      </c>
      <c r="K165" s="1">
        <f t="shared" si="38"/>
        <v>11.359500000000001</v>
      </c>
      <c r="L165" s="1">
        <f t="shared" si="38"/>
        <v>0.79889999999999994</v>
      </c>
      <c r="M165" s="1">
        <f t="shared" si="38"/>
        <v>0.77170000000000005</v>
      </c>
      <c r="N165" s="1">
        <f t="shared" si="38"/>
        <v>0.46059999999999995</v>
      </c>
      <c r="O165" s="1">
        <f t="shared" si="38"/>
        <v>2.3885000000000001</v>
      </c>
      <c r="P165" s="1">
        <f t="shared" si="38"/>
        <v>2.4260999999999999</v>
      </c>
      <c r="Q165" s="1">
        <f t="shared" si="38"/>
        <v>3.4399999999999993E-2</v>
      </c>
      <c r="R165" s="1">
        <f t="shared" si="38"/>
        <v>0.95230000000000004</v>
      </c>
      <c r="S165" s="1">
        <f t="shared" si="38"/>
        <v>0.80349999999999999</v>
      </c>
      <c r="T165" s="1">
        <f t="shared" si="38"/>
        <v>1.3248999999999995</v>
      </c>
      <c r="U165" s="1">
        <f t="shared" si="38"/>
        <v>4.9104999999999999</v>
      </c>
      <c r="V165" s="1">
        <f t="shared" si="38"/>
        <v>1.0196999999999998</v>
      </c>
    </row>
    <row r="166" spans="1:22" ht="15.75" customHeight="1" x14ac:dyDescent="0.2"/>
    <row r="167" spans="1:22" ht="15.75" customHeight="1" x14ac:dyDescent="0.2">
      <c r="A167" s="5" t="s">
        <v>60</v>
      </c>
    </row>
    <row r="168" spans="1:22" ht="15.75" customHeight="1" x14ac:dyDescent="0.2">
      <c r="A168" s="1" t="s">
        <v>25</v>
      </c>
      <c r="C168" s="1" t="s">
        <v>53</v>
      </c>
      <c r="D168" s="1" t="s">
        <v>52</v>
      </c>
      <c r="E168" s="1" t="s">
        <v>23</v>
      </c>
      <c r="F168" s="1" t="s">
        <v>22</v>
      </c>
      <c r="G168" s="1" t="s">
        <v>21</v>
      </c>
      <c r="H168" s="1" t="s">
        <v>20</v>
      </c>
      <c r="I168" s="1" t="s">
        <v>19</v>
      </c>
      <c r="J168" s="1" t="s">
        <v>18</v>
      </c>
      <c r="K168" s="1" t="s">
        <v>17</v>
      </c>
      <c r="L168" s="1" t="s">
        <v>16</v>
      </c>
      <c r="M168" s="1" t="s">
        <v>15</v>
      </c>
      <c r="N168" s="1" t="s">
        <v>14</v>
      </c>
      <c r="O168" s="1" t="s">
        <v>13</v>
      </c>
      <c r="P168" s="1" t="s">
        <v>12</v>
      </c>
      <c r="Q168" s="1" t="s">
        <v>11</v>
      </c>
      <c r="R168" s="1" t="s">
        <v>10</v>
      </c>
      <c r="S168" s="1" t="s">
        <v>9</v>
      </c>
      <c r="T168" s="1" t="s">
        <v>8</v>
      </c>
      <c r="U168" s="1" t="s">
        <v>7</v>
      </c>
      <c r="V168" s="1" t="s">
        <v>6</v>
      </c>
    </row>
    <row r="169" spans="1:22" ht="15.75" customHeight="1" x14ac:dyDescent="0.2">
      <c r="A169" s="1" t="str">
        <f t="shared" ref="A169:A189" si="39">A145</f>
        <v>AT38_S6_C1_N23-1</v>
      </c>
      <c r="C169" s="1">
        <f t="shared" ref="C169:D189" si="40">C145</f>
        <v>300</v>
      </c>
      <c r="D169" s="1">
        <f t="shared" si="40"/>
        <v>100</v>
      </c>
      <c r="E169" s="15">
        <f t="shared" ref="E169:V169" si="41">E145-E$117*$C169/$C$115</f>
        <v>1.7445666666666666</v>
      </c>
      <c r="F169" s="15">
        <f t="shared" si="41"/>
        <v>2.1428000000000003</v>
      </c>
      <c r="G169" s="15">
        <f t="shared" si="41"/>
        <v>3.1017999999999999</v>
      </c>
      <c r="H169" s="15">
        <f t="shared" si="41"/>
        <v>4.6199999999999991E-2</v>
      </c>
      <c r="I169" s="15">
        <f t="shared" si="41"/>
        <v>1.2704333333333333</v>
      </c>
      <c r="J169" s="15">
        <f t="shared" si="41"/>
        <v>1.5276333333333332</v>
      </c>
      <c r="K169" s="15">
        <f t="shared" si="41"/>
        <v>9.9029000000000007</v>
      </c>
      <c r="L169" s="15">
        <f t="shared" si="41"/>
        <v>1.0755000000000001</v>
      </c>
      <c r="M169" s="15">
        <f t="shared" si="41"/>
        <v>1.3645999999999998</v>
      </c>
      <c r="N169" s="15">
        <f t="shared" si="41"/>
        <v>0.53469999999999995</v>
      </c>
      <c r="O169" s="15">
        <f t="shared" si="41"/>
        <v>2.0430333333333333</v>
      </c>
      <c r="P169" s="15">
        <f t="shared" si="41"/>
        <v>2.5370999999999997</v>
      </c>
      <c r="Q169" s="15">
        <f t="shared" si="41"/>
        <v>-0.14523333333333333</v>
      </c>
      <c r="R169" s="15">
        <f t="shared" si="41"/>
        <v>0.76946666666666663</v>
      </c>
      <c r="S169" s="15">
        <f t="shared" si="41"/>
        <v>0.28723333333333328</v>
      </c>
      <c r="T169" s="15">
        <f t="shared" si="41"/>
        <v>1.0153666666666663</v>
      </c>
      <c r="U169" s="15">
        <f t="shared" si="41"/>
        <v>1.2367333333333335</v>
      </c>
      <c r="V169" s="15">
        <f t="shared" si="41"/>
        <v>0.78109999999999991</v>
      </c>
    </row>
    <row r="170" spans="1:22" ht="15.75" customHeight="1" x14ac:dyDescent="0.2">
      <c r="A170" s="1" t="str">
        <f t="shared" si="39"/>
        <v>AT38_S6_C1_N23-2</v>
      </c>
      <c r="C170" s="1">
        <f t="shared" si="40"/>
        <v>300</v>
      </c>
      <c r="D170" s="1">
        <f t="shared" si="40"/>
        <v>100</v>
      </c>
      <c r="E170" s="15">
        <f t="shared" ref="E170:V170" si="42">E146-E$117*$C170/$C$115</f>
        <v>1.6192666666666669</v>
      </c>
      <c r="F170" s="15">
        <f t="shared" si="42"/>
        <v>1.7486999999999997</v>
      </c>
      <c r="G170" s="15">
        <f t="shared" si="42"/>
        <v>4.307199999999999</v>
      </c>
      <c r="H170" s="15">
        <f t="shared" si="42"/>
        <v>0.51719999999999988</v>
      </c>
      <c r="I170" s="15">
        <f t="shared" si="42"/>
        <v>1.3337333333333332</v>
      </c>
      <c r="J170" s="15">
        <f t="shared" si="42"/>
        <v>1.4735333333333331</v>
      </c>
      <c r="K170" s="15">
        <f t="shared" si="42"/>
        <v>10.992300000000002</v>
      </c>
      <c r="L170" s="15">
        <f t="shared" si="42"/>
        <v>1.2487000000000001</v>
      </c>
      <c r="M170" s="15">
        <f t="shared" si="42"/>
        <v>1.3227</v>
      </c>
      <c r="N170" s="15">
        <f t="shared" si="42"/>
        <v>0.40570000000000001</v>
      </c>
      <c r="O170" s="15">
        <f t="shared" si="42"/>
        <v>2.3293333333333335</v>
      </c>
      <c r="P170" s="15">
        <f t="shared" si="42"/>
        <v>2.6136999999999997</v>
      </c>
      <c r="Q170" s="15">
        <f t="shared" si="42"/>
        <v>0.38096666666666673</v>
      </c>
      <c r="R170" s="15">
        <f t="shared" si="42"/>
        <v>1.0469666666666666</v>
      </c>
      <c r="S170" s="15">
        <f t="shared" si="42"/>
        <v>0.44253333333333328</v>
      </c>
      <c r="T170" s="15">
        <f t="shared" si="42"/>
        <v>0.72866666666666657</v>
      </c>
      <c r="U170" s="15">
        <f t="shared" si="42"/>
        <v>8.4333333333344029E-3</v>
      </c>
      <c r="V170" s="15">
        <f t="shared" si="42"/>
        <v>1.0217999999999998</v>
      </c>
    </row>
    <row r="171" spans="1:22" ht="15.75" customHeight="1" x14ac:dyDescent="0.2">
      <c r="A171" s="1" t="str">
        <f t="shared" si="39"/>
        <v>AT38_S6_C1_N23-3</v>
      </c>
      <c r="C171" s="1">
        <f t="shared" si="40"/>
        <v>300</v>
      </c>
      <c r="D171" s="1">
        <f t="shared" si="40"/>
        <v>100</v>
      </c>
      <c r="E171" s="15">
        <f t="shared" ref="E171:V171" si="43">E147-E$117*$C171/$C$115</f>
        <v>1.6589666666666667</v>
      </c>
      <c r="F171" s="15">
        <f t="shared" si="43"/>
        <v>1.8267</v>
      </c>
      <c r="G171" s="15">
        <f t="shared" si="43"/>
        <v>3.1055999999999999</v>
      </c>
      <c r="H171" s="15">
        <f t="shared" si="43"/>
        <v>0.17090000000000002</v>
      </c>
      <c r="I171" s="15">
        <f t="shared" si="43"/>
        <v>0.90333333333333332</v>
      </c>
      <c r="J171" s="15">
        <f t="shared" si="43"/>
        <v>1.6197333333333332</v>
      </c>
      <c r="K171" s="15">
        <f t="shared" si="43"/>
        <v>9.0050000000000008</v>
      </c>
      <c r="L171" s="15">
        <f t="shared" si="43"/>
        <v>1.0772000000000002</v>
      </c>
      <c r="M171" s="15">
        <f t="shared" si="43"/>
        <v>1.0775999999999999</v>
      </c>
      <c r="N171" s="15">
        <f t="shared" si="43"/>
        <v>0.26249999999999996</v>
      </c>
      <c r="O171" s="15">
        <f t="shared" si="43"/>
        <v>1.6366333333333332</v>
      </c>
      <c r="P171" s="15">
        <f t="shared" si="43"/>
        <v>1.9823000000000002</v>
      </c>
      <c r="Q171" s="15">
        <f t="shared" si="43"/>
        <v>0.12686666666666668</v>
      </c>
      <c r="R171" s="15">
        <f t="shared" si="43"/>
        <v>0.80306666666666671</v>
      </c>
      <c r="S171" s="15">
        <f t="shared" si="43"/>
        <v>0.18593333333333334</v>
      </c>
      <c r="T171" s="15">
        <f t="shared" si="43"/>
        <v>0.53906666666666614</v>
      </c>
      <c r="U171" s="15">
        <f t="shared" si="43"/>
        <v>1.327633333333333</v>
      </c>
      <c r="V171" s="15">
        <f t="shared" si="43"/>
        <v>0.69019999999999992</v>
      </c>
    </row>
    <row r="172" spans="1:22" ht="15.75" customHeight="1" x14ac:dyDescent="0.2">
      <c r="A172" s="1" t="str">
        <f t="shared" si="39"/>
        <v>AT39_S2_C3_N23-1</v>
      </c>
      <c r="C172" s="1">
        <f t="shared" si="40"/>
        <v>300</v>
      </c>
      <c r="D172" s="1">
        <f t="shared" si="40"/>
        <v>100</v>
      </c>
      <c r="E172" s="15">
        <f t="shared" ref="E172:V172" si="44">E148-E$117*$C172/$C$115</f>
        <v>1.1623666666666665</v>
      </c>
      <c r="F172" s="15">
        <f t="shared" si="44"/>
        <v>0.94210000000000016</v>
      </c>
      <c r="G172" s="15">
        <f t="shared" si="44"/>
        <v>1.5687</v>
      </c>
      <c r="H172" s="15">
        <f t="shared" si="44"/>
        <v>1.5999999999999986E-2</v>
      </c>
      <c r="I172" s="15">
        <f t="shared" si="44"/>
        <v>0.8128333333333333</v>
      </c>
      <c r="J172" s="15">
        <f t="shared" si="44"/>
        <v>0.6516333333333334</v>
      </c>
      <c r="K172" s="15">
        <f t="shared" si="44"/>
        <v>7.1512000000000002</v>
      </c>
      <c r="L172" s="15">
        <f t="shared" si="44"/>
        <v>0.93440000000000001</v>
      </c>
      <c r="M172" s="15">
        <f t="shared" si="44"/>
        <v>0.94379999999999997</v>
      </c>
      <c r="N172" s="15">
        <f t="shared" si="44"/>
        <v>9.4700000000000006E-2</v>
      </c>
      <c r="O172" s="15">
        <f t="shared" si="44"/>
        <v>1.2771333333333335</v>
      </c>
      <c r="P172" s="15">
        <f t="shared" si="44"/>
        <v>1.6112</v>
      </c>
      <c r="Q172" s="15">
        <f t="shared" si="44"/>
        <v>-7.7333333333333143E-3</v>
      </c>
      <c r="R172" s="15">
        <f t="shared" si="44"/>
        <v>0.34416666666666657</v>
      </c>
      <c r="S172" s="15">
        <f t="shared" si="44"/>
        <v>0.2367333333333333</v>
      </c>
      <c r="T172" s="15">
        <f t="shared" si="44"/>
        <v>0.81416666666666626</v>
      </c>
      <c r="U172" s="15">
        <f t="shared" si="44"/>
        <v>0.83513333333333328</v>
      </c>
      <c r="V172" s="15">
        <f t="shared" si="44"/>
        <v>0.4461</v>
      </c>
    </row>
    <row r="173" spans="1:22" ht="15.75" customHeight="1" x14ac:dyDescent="0.2">
      <c r="A173" s="1" t="str">
        <f t="shared" si="39"/>
        <v>AT39_S2_C3_N23-2</v>
      </c>
      <c r="C173" s="1">
        <f t="shared" si="40"/>
        <v>300</v>
      </c>
      <c r="D173" s="1">
        <f t="shared" si="40"/>
        <v>100</v>
      </c>
      <c r="E173" s="15">
        <f t="shared" ref="E173:V173" si="45">E149-E$117*$C173/$C$115</f>
        <v>1.8666666666666667</v>
      </c>
      <c r="F173" s="15">
        <f t="shared" si="45"/>
        <v>3.4281999999999999</v>
      </c>
      <c r="G173" s="15">
        <f t="shared" si="45"/>
        <v>6.2411000000000003</v>
      </c>
      <c r="H173" s="15">
        <f t="shared" si="45"/>
        <v>0.5855999999999999</v>
      </c>
      <c r="I173" s="15">
        <f t="shared" si="45"/>
        <v>2.0690333333333335</v>
      </c>
      <c r="J173" s="15">
        <f t="shared" si="45"/>
        <v>0.88673333333333326</v>
      </c>
      <c r="K173" s="15">
        <f t="shared" si="45"/>
        <v>16.386199999999999</v>
      </c>
      <c r="L173" s="15">
        <f t="shared" si="45"/>
        <v>0.72070000000000001</v>
      </c>
      <c r="M173" s="15">
        <f t="shared" si="45"/>
        <v>0.82279999999999998</v>
      </c>
      <c r="N173" s="15">
        <f t="shared" si="45"/>
        <v>1.1328</v>
      </c>
      <c r="O173" s="15">
        <f t="shared" si="45"/>
        <v>2.0336333333333334</v>
      </c>
      <c r="P173" s="15">
        <f t="shared" si="45"/>
        <v>2.4282999999999997</v>
      </c>
      <c r="Q173" s="15">
        <f t="shared" si="45"/>
        <v>0.17326666666666668</v>
      </c>
      <c r="R173" s="15">
        <f t="shared" si="45"/>
        <v>1.1956666666666669</v>
      </c>
      <c r="S173" s="15">
        <f t="shared" si="45"/>
        <v>1.0580333333333332</v>
      </c>
      <c r="T173" s="15">
        <f t="shared" si="45"/>
        <v>0.94406666666666639</v>
      </c>
      <c r="U173" s="15">
        <f t="shared" si="45"/>
        <v>0.24753333333333316</v>
      </c>
      <c r="V173" s="15">
        <f t="shared" si="45"/>
        <v>1.8438999999999999</v>
      </c>
    </row>
    <row r="174" spans="1:22" ht="15.75" customHeight="1" x14ac:dyDescent="0.2">
      <c r="A174" s="1" t="str">
        <f t="shared" si="39"/>
        <v>AT39_S2_C3_N23-3</v>
      </c>
      <c r="C174" s="1">
        <f t="shared" si="40"/>
        <v>300</v>
      </c>
      <c r="D174" s="1">
        <f t="shared" si="40"/>
        <v>100</v>
      </c>
      <c r="E174" s="15">
        <f t="shared" ref="E174:V174" si="46">E150-E$117*$C174/$C$115</f>
        <v>0.40406666666666669</v>
      </c>
      <c r="F174" s="15">
        <f t="shared" si="46"/>
        <v>0.82530000000000014</v>
      </c>
      <c r="G174" s="15">
        <f t="shared" si="46"/>
        <v>0.87869999999999959</v>
      </c>
      <c r="H174" s="15">
        <f t="shared" si="46"/>
        <v>2.7000000000000079E-3</v>
      </c>
      <c r="I174" s="15">
        <f t="shared" si="46"/>
        <v>0.90393333333333326</v>
      </c>
      <c r="J174" s="15">
        <f t="shared" si="46"/>
        <v>0.45303333333333329</v>
      </c>
      <c r="K174" s="15">
        <f t="shared" si="46"/>
        <v>7.5888000000000009</v>
      </c>
      <c r="L174" s="15">
        <f t="shared" si="46"/>
        <v>0.84659999999999991</v>
      </c>
      <c r="M174" s="15">
        <f t="shared" si="46"/>
        <v>0.9453999999999998</v>
      </c>
      <c r="N174" s="15">
        <f t="shared" si="46"/>
        <v>0.2944</v>
      </c>
      <c r="O174" s="15">
        <f t="shared" si="46"/>
        <v>1.2574333333333332</v>
      </c>
      <c r="P174" s="15">
        <f t="shared" si="46"/>
        <v>1.5356000000000003</v>
      </c>
      <c r="Q174" s="15">
        <f t="shared" si="46"/>
        <v>-0.1091333333333333</v>
      </c>
      <c r="R174" s="15">
        <f t="shared" si="46"/>
        <v>0.37776666666666664</v>
      </c>
      <c r="S174" s="15">
        <f t="shared" si="46"/>
        <v>0.1162333333333333</v>
      </c>
      <c r="T174" s="15">
        <f t="shared" si="46"/>
        <v>-0.58103333333333373</v>
      </c>
      <c r="U174" s="15">
        <f t="shared" si="46"/>
        <v>-3.9723666666666659</v>
      </c>
      <c r="V174" s="15">
        <f t="shared" si="46"/>
        <v>0.66870000000000007</v>
      </c>
    </row>
    <row r="175" spans="1:22" ht="15.75" customHeight="1" x14ac:dyDescent="0.2">
      <c r="A175" s="1" t="str">
        <f t="shared" si="39"/>
        <v>AT39_S2_ML_2-1</v>
      </c>
      <c r="C175" s="1">
        <f t="shared" si="40"/>
        <v>300</v>
      </c>
      <c r="D175" s="1">
        <f t="shared" si="40"/>
        <v>100</v>
      </c>
      <c r="E175" s="15">
        <f t="shared" ref="E175:V175" si="47">E151-E$117*$C175/$C$115</f>
        <v>26.689666666666668</v>
      </c>
      <c r="F175" s="15">
        <f t="shared" si="47"/>
        <v>78.338400000000007</v>
      </c>
      <c r="G175" s="15">
        <f t="shared" si="47"/>
        <v>124.5615</v>
      </c>
      <c r="H175" s="15">
        <f t="shared" si="47"/>
        <v>8.8976000000000006</v>
      </c>
      <c r="I175" s="15">
        <f t="shared" si="47"/>
        <v>10.625033333333334</v>
      </c>
      <c r="J175" s="15">
        <f t="shared" si="47"/>
        <v>18.177033333333334</v>
      </c>
      <c r="K175" s="15">
        <f t="shared" si="47"/>
        <v>145.10320000000002</v>
      </c>
      <c r="L175" s="15">
        <f t="shared" si="47"/>
        <v>4.9215</v>
      </c>
      <c r="M175" s="15">
        <f t="shared" si="47"/>
        <v>5.4167000000000005</v>
      </c>
      <c r="N175" s="15">
        <f t="shared" si="47"/>
        <v>9.3737000000000013</v>
      </c>
      <c r="O175" s="15">
        <f t="shared" si="47"/>
        <v>27.151133333333334</v>
      </c>
      <c r="P175" s="15">
        <f t="shared" si="47"/>
        <v>28.687999999999999</v>
      </c>
      <c r="Q175" s="15">
        <f t="shared" si="47"/>
        <v>1.2667666666666666</v>
      </c>
      <c r="R175" s="15">
        <f t="shared" si="47"/>
        <v>22.145566666666664</v>
      </c>
      <c r="S175" s="15">
        <f t="shared" si="47"/>
        <v>9.5277333333333356</v>
      </c>
      <c r="T175" s="15">
        <f t="shared" si="47"/>
        <v>14.227666666666666</v>
      </c>
      <c r="U175" s="15">
        <f t="shared" si="47"/>
        <v>20.895633333333333</v>
      </c>
      <c r="V175" s="15">
        <f t="shared" si="47"/>
        <v>19.645499999999998</v>
      </c>
    </row>
    <row r="176" spans="1:22" ht="15.75" customHeight="1" x14ac:dyDescent="0.2">
      <c r="A176" s="1" t="str">
        <f t="shared" si="39"/>
        <v>AT39_S2_ML_2-2</v>
      </c>
      <c r="C176" s="1">
        <f t="shared" si="40"/>
        <v>300</v>
      </c>
      <c r="D176" s="1">
        <f t="shared" si="40"/>
        <v>100</v>
      </c>
      <c r="E176" s="15">
        <f t="shared" ref="E176:V176" si="48">E152-E$117*$C176/$C$115</f>
        <v>26.521166666666666</v>
      </c>
      <c r="F176" s="15">
        <f t="shared" si="48"/>
        <v>75.42710000000001</v>
      </c>
      <c r="G176" s="15">
        <f t="shared" si="48"/>
        <v>119.21849999999999</v>
      </c>
      <c r="H176" s="15">
        <f t="shared" si="48"/>
        <v>9.0646000000000004</v>
      </c>
      <c r="I176" s="15">
        <f t="shared" si="48"/>
        <v>10.517533333333335</v>
      </c>
      <c r="J176" s="15">
        <f t="shared" si="48"/>
        <v>16.010133333333336</v>
      </c>
      <c r="K176" s="15">
        <f t="shared" si="48"/>
        <v>136.09040000000002</v>
      </c>
      <c r="L176" s="15">
        <f t="shared" si="48"/>
        <v>4.4207000000000001</v>
      </c>
      <c r="M176" s="15">
        <f t="shared" si="48"/>
        <v>4.9377000000000004</v>
      </c>
      <c r="N176" s="15">
        <f t="shared" si="48"/>
        <v>9.3184000000000022</v>
      </c>
      <c r="O176" s="15">
        <f t="shared" si="48"/>
        <v>24.080233333333332</v>
      </c>
      <c r="P176" s="15">
        <f t="shared" si="48"/>
        <v>27.790199999999999</v>
      </c>
      <c r="Q176" s="15">
        <f t="shared" si="48"/>
        <v>0.47866666666666674</v>
      </c>
      <c r="R176" s="15">
        <f t="shared" si="48"/>
        <v>21.103766666666662</v>
      </c>
      <c r="S176" s="15">
        <f t="shared" si="48"/>
        <v>8.9413333333333345</v>
      </c>
      <c r="T176" s="15">
        <f t="shared" si="48"/>
        <v>13.348166666666666</v>
      </c>
      <c r="U176" s="15">
        <f t="shared" si="48"/>
        <v>20.612033333333333</v>
      </c>
      <c r="V176" s="15">
        <f t="shared" si="48"/>
        <v>17.996199999999998</v>
      </c>
    </row>
    <row r="177" spans="1:22" ht="15.75" customHeight="1" x14ac:dyDescent="0.2">
      <c r="A177" s="1" t="str">
        <f t="shared" si="39"/>
        <v>AT39_S2_ML_2-3</v>
      </c>
      <c r="C177" s="1">
        <f t="shared" si="40"/>
        <v>300</v>
      </c>
      <c r="D177" s="1">
        <f t="shared" si="40"/>
        <v>100</v>
      </c>
      <c r="E177" s="15">
        <f t="shared" ref="E177:V177" si="49">E153-E$117*$C177/$C$115</f>
        <v>23.119866666666667</v>
      </c>
      <c r="F177" s="15">
        <f t="shared" si="49"/>
        <v>76.298900000000003</v>
      </c>
      <c r="G177" s="15">
        <f t="shared" si="49"/>
        <v>122.4539</v>
      </c>
      <c r="H177" s="15">
        <f t="shared" si="49"/>
        <v>8.7387000000000015</v>
      </c>
      <c r="I177" s="15">
        <f t="shared" si="49"/>
        <v>10.430133333333334</v>
      </c>
      <c r="J177" s="15">
        <f t="shared" si="49"/>
        <v>16.196633333333335</v>
      </c>
      <c r="K177" s="15">
        <f t="shared" si="49"/>
        <v>144.52610000000001</v>
      </c>
      <c r="L177" s="15">
        <f t="shared" si="49"/>
        <v>4.6154000000000002</v>
      </c>
      <c r="M177" s="15">
        <f t="shared" si="49"/>
        <v>5.2099000000000002</v>
      </c>
      <c r="N177" s="15">
        <f t="shared" si="49"/>
        <v>9.607800000000001</v>
      </c>
      <c r="O177" s="15">
        <f t="shared" si="49"/>
        <v>25.674633333333333</v>
      </c>
      <c r="P177" s="15">
        <f t="shared" si="49"/>
        <v>27.440799999999999</v>
      </c>
      <c r="Q177" s="15">
        <f t="shared" si="49"/>
        <v>0.41386666666666666</v>
      </c>
      <c r="R177" s="15">
        <f t="shared" si="49"/>
        <v>21.112266666666663</v>
      </c>
      <c r="S177" s="15">
        <f t="shared" si="49"/>
        <v>9.2183333333333355</v>
      </c>
      <c r="T177" s="15">
        <f t="shared" si="49"/>
        <v>13.114566666666667</v>
      </c>
      <c r="U177" s="15">
        <f t="shared" si="49"/>
        <v>19.44693333333333</v>
      </c>
      <c r="V177" s="15">
        <f t="shared" si="49"/>
        <v>18.774799999999999</v>
      </c>
    </row>
    <row r="178" spans="1:22" ht="15.75" customHeight="1" x14ac:dyDescent="0.2">
      <c r="A178" s="1" t="str">
        <f t="shared" si="39"/>
        <v>AT39_S2RF_1-1</v>
      </c>
      <c r="C178" s="1">
        <f t="shared" si="40"/>
        <v>300</v>
      </c>
      <c r="D178" s="1">
        <f t="shared" si="40"/>
        <v>100</v>
      </c>
      <c r="E178" s="15">
        <f t="shared" ref="E178:V178" si="50">E154-E$117*$C178/$C$115</f>
        <v>1.3067666666666666</v>
      </c>
      <c r="F178" s="15">
        <f t="shared" si="50"/>
        <v>1.8496999999999997</v>
      </c>
      <c r="G178" s="15">
        <f t="shared" si="50"/>
        <v>1.1354999999999997</v>
      </c>
      <c r="H178" s="15">
        <f t="shared" si="50"/>
        <v>-0.13780000000000001</v>
      </c>
      <c r="I178" s="15">
        <f t="shared" si="50"/>
        <v>0.71763333333333335</v>
      </c>
      <c r="J178" s="15">
        <f t="shared" si="50"/>
        <v>0.89983333333333337</v>
      </c>
      <c r="K178" s="15">
        <f t="shared" si="50"/>
        <v>7.2471000000000005</v>
      </c>
      <c r="L178" s="15">
        <f t="shared" si="50"/>
        <v>0.84829999999999994</v>
      </c>
      <c r="M178" s="15">
        <f t="shared" si="50"/>
        <v>1.0596999999999999</v>
      </c>
      <c r="N178" s="15">
        <f t="shared" si="50"/>
        <v>4.009999999999999E-2</v>
      </c>
      <c r="O178" s="15">
        <f t="shared" si="50"/>
        <v>1.2693333333333334</v>
      </c>
      <c r="P178" s="15">
        <f t="shared" si="50"/>
        <v>1.4877</v>
      </c>
      <c r="Q178" s="15">
        <f t="shared" si="50"/>
        <v>-0.13113333333333332</v>
      </c>
      <c r="R178" s="15">
        <f t="shared" si="50"/>
        <v>0.48846666666666666</v>
      </c>
      <c r="S178" s="15">
        <f t="shared" si="50"/>
        <v>-1.0966666666666666E-2</v>
      </c>
      <c r="T178" s="15">
        <f t="shared" si="50"/>
        <v>0.15036666666666615</v>
      </c>
      <c r="U178" s="15">
        <f t="shared" si="50"/>
        <v>2.0138333333333343</v>
      </c>
      <c r="V178" s="15">
        <f t="shared" si="50"/>
        <v>0.45560000000000006</v>
      </c>
    </row>
    <row r="179" spans="1:22" ht="15.75" customHeight="1" x14ac:dyDescent="0.2">
      <c r="A179" s="1" t="str">
        <f t="shared" si="39"/>
        <v>AT39_S2RF_1-2</v>
      </c>
      <c r="C179" s="1">
        <f t="shared" si="40"/>
        <v>300</v>
      </c>
      <c r="D179" s="1">
        <f t="shared" si="40"/>
        <v>100</v>
      </c>
      <c r="E179" s="15">
        <f t="shared" ref="E179:V179" si="51">E155-E$117*$C179/$C$115</f>
        <v>1.2502666666666666</v>
      </c>
      <c r="F179" s="15">
        <f t="shared" si="51"/>
        <v>2.0303</v>
      </c>
      <c r="G179" s="15">
        <f t="shared" si="51"/>
        <v>1.2252999999999996</v>
      </c>
      <c r="H179" s="15">
        <f t="shared" si="51"/>
        <v>0.44299999999999995</v>
      </c>
      <c r="I179" s="15">
        <f t="shared" si="51"/>
        <v>0.46843333333333326</v>
      </c>
      <c r="J179" s="15">
        <f t="shared" si="51"/>
        <v>1.0200333333333331</v>
      </c>
      <c r="K179" s="15">
        <f t="shared" si="51"/>
        <v>6.5866999999999996</v>
      </c>
      <c r="L179" s="15">
        <f t="shared" si="51"/>
        <v>0.76519999999999999</v>
      </c>
      <c r="M179" s="15">
        <f t="shared" si="51"/>
        <v>0.9553999999999998</v>
      </c>
      <c r="N179" s="15">
        <f t="shared" si="51"/>
        <v>0.20260000000000003</v>
      </c>
      <c r="O179" s="15">
        <f t="shared" si="51"/>
        <v>1.3349333333333333</v>
      </c>
      <c r="P179" s="15">
        <f t="shared" si="51"/>
        <v>1.4981000000000002</v>
      </c>
      <c r="Q179" s="15">
        <f t="shared" si="51"/>
        <v>-4.0633333333333327E-2</v>
      </c>
      <c r="R179" s="15">
        <f t="shared" si="51"/>
        <v>0.50316666666666665</v>
      </c>
      <c r="S179" s="15">
        <f t="shared" si="51"/>
        <v>0.35503333333333337</v>
      </c>
      <c r="T179" s="15">
        <f t="shared" si="51"/>
        <v>1.8863666666666667</v>
      </c>
      <c r="U179" s="15">
        <f t="shared" si="51"/>
        <v>3.2865333333333329</v>
      </c>
      <c r="V179" s="15">
        <f t="shared" si="51"/>
        <v>0.32450000000000001</v>
      </c>
    </row>
    <row r="180" spans="1:22" ht="15.75" customHeight="1" x14ac:dyDescent="0.2">
      <c r="A180" s="1" t="str">
        <f t="shared" si="39"/>
        <v>AT39_S2RF_1-3</v>
      </c>
      <c r="C180" s="1">
        <f t="shared" si="40"/>
        <v>300</v>
      </c>
      <c r="D180" s="1">
        <f t="shared" si="40"/>
        <v>100</v>
      </c>
      <c r="E180" s="15">
        <f t="shared" ref="E180:V180" si="52">E156-E$117*$C180/$C$115</f>
        <v>1.2588666666666666</v>
      </c>
      <c r="F180" s="15">
        <f t="shared" si="52"/>
        <v>1.8008999999999997</v>
      </c>
      <c r="G180" s="15">
        <f t="shared" si="52"/>
        <v>1.4879999999999998</v>
      </c>
      <c r="H180" s="15">
        <f t="shared" si="52"/>
        <v>0.27829999999999999</v>
      </c>
      <c r="I180" s="15">
        <f t="shared" si="52"/>
        <v>0.82993333333333341</v>
      </c>
      <c r="J180" s="15">
        <f t="shared" si="52"/>
        <v>0.6283333333333333</v>
      </c>
      <c r="K180" s="15">
        <f t="shared" si="52"/>
        <v>7.0397000000000007</v>
      </c>
      <c r="L180" s="15">
        <f t="shared" si="52"/>
        <v>0.98119999999999996</v>
      </c>
      <c r="M180" s="15">
        <f t="shared" si="52"/>
        <v>1.0350999999999999</v>
      </c>
      <c r="N180" s="15">
        <f t="shared" si="52"/>
        <v>-3.1000000000000007E-2</v>
      </c>
      <c r="O180" s="15">
        <f t="shared" si="52"/>
        <v>1.1912333333333334</v>
      </c>
      <c r="P180" s="15">
        <f t="shared" si="52"/>
        <v>1.4503999999999999</v>
      </c>
      <c r="Q180" s="15">
        <f t="shared" si="52"/>
        <v>-0.13873333333333332</v>
      </c>
      <c r="R180" s="15">
        <f t="shared" si="52"/>
        <v>0.48386666666666672</v>
      </c>
      <c r="S180" s="15">
        <f t="shared" si="52"/>
        <v>0.2614333333333333</v>
      </c>
      <c r="T180" s="15">
        <f t="shared" si="52"/>
        <v>1.3796666666666664</v>
      </c>
      <c r="U180" s="15">
        <f t="shared" si="52"/>
        <v>2.0434333333333345</v>
      </c>
      <c r="V180" s="15">
        <f t="shared" si="52"/>
        <v>0.43080000000000002</v>
      </c>
    </row>
    <row r="181" spans="1:22" ht="15.75" customHeight="1" x14ac:dyDescent="0.2">
      <c r="A181" s="1" t="str">
        <f t="shared" si="39"/>
        <v>AT39_S2RF_ML_1-1</v>
      </c>
      <c r="C181" s="1">
        <f t="shared" si="40"/>
        <v>300</v>
      </c>
      <c r="D181" s="1">
        <f t="shared" si="40"/>
        <v>100</v>
      </c>
      <c r="E181" s="15">
        <f t="shared" ref="E181:V181" si="53">E157-E$117*$C181/$C$115</f>
        <v>0.42966666666666664</v>
      </c>
      <c r="F181" s="15">
        <f t="shared" si="53"/>
        <v>1.2392000000000001</v>
      </c>
      <c r="G181" s="15">
        <f t="shared" si="53"/>
        <v>2.7141999999999999</v>
      </c>
      <c r="H181" s="15">
        <f t="shared" si="53"/>
        <v>0.82259999999999989</v>
      </c>
      <c r="I181" s="15">
        <f t="shared" si="53"/>
        <v>0.17163333333333333</v>
      </c>
      <c r="J181" s="15">
        <f t="shared" si="53"/>
        <v>28.865433333333335</v>
      </c>
      <c r="K181" s="15">
        <f t="shared" si="53"/>
        <v>-3.5088000000000004</v>
      </c>
      <c r="L181" s="15">
        <f t="shared" si="53"/>
        <v>2.8983999999999996</v>
      </c>
      <c r="M181" s="15">
        <f t="shared" si="53"/>
        <v>3.1748000000000003</v>
      </c>
      <c r="N181" s="15">
        <f t="shared" si="53"/>
        <v>2.1899999999999996E-2</v>
      </c>
      <c r="O181" s="15">
        <f t="shared" si="53"/>
        <v>2.3503333333333334</v>
      </c>
      <c r="P181" s="15">
        <f t="shared" si="53"/>
        <v>0.66539999999999999</v>
      </c>
      <c r="Q181" s="15">
        <f t="shared" si="53"/>
        <v>2.9666666666667008E-3</v>
      </c>
      <c r="R181" s="15">
        <f t="shared" si="53"/>
        <v>-0.41693333333333343</v>
      </c>
      <c r="S181" s="15">
        <f t="shared" si="53"/>
        <v>-4.6866666666666654E-2</v>
      </c>
      <c r="T181" s="15">
        <f t="shared" si="53"/>
        <v>-3.8223333333333334</v>
      </c>
      <c r="U181" s="15">
        <f t="shared" si="53"/>
        <v>-7.6505666666666663</v>
      </c>
      <c r="V181" s="15">
        <f t="shared" si="53"/>
        <v>0.79020000000000001</v>
      </c>
    </row>
    <row r="182" spans="1:22" ht="15.75" customHeight="1" x14ac:dyDescent="0.2">
      <c r="A182" s="1" t="str">
        <f t="shared" si="39"/>
        <v>AT39_S2RF_ML_1-2</v>
      </c>
      <c r="C182" s="1">
        <f t="shared" si="40"/>
        <v>300</v>
      </c>
      <c r="D182" s="1">
        <f t="shared" si="40"/>
        <v>100</v>
      </c>
      <c r="E182" s="15">
        <f t="shared" ref="E182:V182" si="54">E158-E$117*$C182/$C$115</f>
        <v>5.4196666666666671</v>
      </c>
      <c r="F182" s="15">
        <f t="shared" si="54"/>
        <v>18.776299999999999</v>
      </c>
      <c r="G182" s="15">
        <f t="shared" si="54"/>
        <v>27.5883</v>
      </c>
      <c r="H182" s="15">
        <f t="shared" si="54"/>
        <v>1.6556999999999999</v>
      </c>
      <c r="I182" s="15">
        <f t="shared" si="54"/>
        <v>3.1842333333333332</v>
      </c>
      <c r="J182" s="15">
        <f t="shared" si="54"/>
        <v>2.9273333333333338</v>
      </c>
      <c r="K182" s="15">
        <f t="shared" si="54"/>
        <v>55.211199999999998</v>
      </c>
      <c r="L182" s="15">
        <f t="shared" si="54"/>
        <v>5.4634</v>
      </c>
      <c r="M182" s="15">
        <f t="shared" si="54"/>
        <v>6.4312000000000005</v>
      </c>
      <c r="N182" s="15">
        <f t="shared" si="54"/>
        <v>1.1950000000000001</v>
      </c>
      <c r="O182" s="15">
        <f t="shared" si="54"/>
        <v>6.818833333333334</v>
      </c>
      <c r="P182" s="15">
        <f t="shared" si="54"/>
        <v>7.3239999999999998</v>
      </c>
      <c r="Q182" s="15">
        <f t="shared" si="54"/>
        <v>0.20096666666666668</v>
      </c>
      <c r="R182" s="15">
        <f t="shared" si="54"/>
        <v>3.8017666666666665</v>
      </c>
      <c r="S182" s="15">
        <f t="shared" si="54"/>
        <v>1.5978333333333332</v>
      </c>
      <c r="T182" s="15">
        <f t="shared" si="54"/>
        <v>2.1148666666666665</v>
      </c>
      <c r="U182" s="15">
        <f t="shared" si="54"/>
        <v>0.66293333333333315</v>
      </c>
      <c r="V182" s="15">
        <f t="shared" si="54"/>
        <v>4.0297000000000001</v>
      </c>
    </row>
    <row r="183" spans="1:22" ht="15.75" customHeight="1" x14ac:dyDescent="0.2">
      <c r="A183" s="1" t="str">
        <f t="shared" si="39"/>
        <v>AT39_S2RF_ML_1-3</v>
      </c>
      <c r="C183" s="1">
        <f t="shared" si="40"/>
        <v>300</v>
      </c>
      <c r="D183" s="1">
        <f t="shared" si="40"/>
        <v>100</v>
      </c>
      <c r="E183" s="15">
        <f t="shared" ref="E183:V183" si="55">E159-E$117*$C183/$C$115</f>
        <v>6.3056666666666663</v>
      </c>
      <c r="F183" s="15">
        <f t="shared" si="55"/>
        <v>20.800699999999999</v>
      </c>
      <c r="G183" s="15">
        <f t="shared" si="55"/>
        <v>28.306100000000001</v>
      </c>
      <c r="H183" s="15">
        <f t="shared" si="55"/>
        <v>1.3205</v>
      </c>
      <c r="I183" s="15">
        <f t="shared" si="55"/>
        <v>3.1051333333333337</v>
      </c>
      <c r="J183" s="15">
        <f t="shared" si="55"/>
        <v>3.1063333333333336</v>
      </c>
      <c r="K183" s="15">
        <f t="shared" si="55"/>
        <v>53.606699999999996</v>
      </c>
      <c r="L183" s="15">
        <f t="shared" si="55"/>
        <v>5.5011999999999999</v>
      </c>
      <c r="M183" s="15">
        <f t="shared" si="55"/>
        <v>6.2032000000000007</v>
      </c>
      <c r="N183" s="15">
        <f t="shared" si="55"/>
        <v>1.1731</v>
      </c>
      <c r="O183" s="15">
        <f t="shared" si="55"/>
        <v>6.834433333333334</v>
      </c>
      <c r="P183" s="15">
        <f t="shared" si="55"/>
        <v>7.8893000000000004</v>
      </c>
      <c r="Q183" s="15">
        <f t="shared" si="55"/>
        <v>0.47156666666666675</v>
      </c>
      <c r="R183" s="15">
        <f t="shared" si="55"/>
        <v>4.6755666666666666</v>
      </c>
      <c r="S183" s="15">
        <f t="shared" si="55"/>
        <v>1.7882333333333331</v>
      </c>
      <c r="T183" s="15">
        <f t="shared" si="55"/>
        <v>3.062866666666666</v>
      </c>
      <c r="U183" s="15">
        <f t="shared" si="55"/>
        <v>3.2957333333333345</v>
      </c>
      <c r="V183" s="15">
        <f t="shared" si="55"/>
        <v>3.9039000000000001</v>
      </c>
    </row>
    <row r="184" spans="1:22" ht="15.75" customHeight="1" x14ac:dyDescent="0.2">
      <c r="A184" s="1">
        <f t="shared" si="39"/>
        <v>0</v>
      </c>
      <c r="C184" s="1">
        <f t="shared" si="40"/>
        <v>300</v>
      </c>
      <c r="D184" s="1">
        <f t="shared" si="40"/>
        <v>100</v>
      </c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spans="1:22" ht="15.75" customHeight="1" x14ac:dyDescent="0.2">
      <c r="A185" s="1">
        <f t="shared" si="39"/>
        <v>0</v>
      </c>
      <c r="C185" s="1">
        <f t="shared" si="40"/>
        <v>300</v>
      </c>
      <c r="D185" s="1">
        <f t="shared" si="40"/>
        <v>100</v>
      </c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spans="1:22" ht="15.75" customHeight="1" x14ac:dyDescent="0.2">
      <c r="A186" s="1">
        <f t="shared" si="39"/>
        <v>0</v>
      </c>
      <c r="C186" s="1">
        <f t="shared" si="40"/>
        <v>300</v>
      </c>
      <c r="D186" s="1">
        <f t="shared" si="40"/>
        <v>100</v>
      </c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spans="1:22" ht="15.75" customHeight="1" x14ac:dyDescent="0.2">
      <c r="A187" s="1" t="str">
        <f t="shared" si="39"/>
        <v>Ref-1</v>
      </c>
      <c r="C187" s="1">
        <f t="shared" si="40"/>
        <v>300</v>
      </c>
      <c r="D187" s="1">
        <f t="shared" si="40"/>
        <v>100</v>
      </c>
      <c r="E187" s="15">
        <f t="shared" ref="E187:V187" si="56">E163-E$117*$C187/$C$115</f>
        <v>1.6870666666666665</v>
      </c>
      <c r="F187" s="15">
        <f t="shared" si="56"/>
        <v>2.5135000000000001</v>
      </c>
      <c r="G187" s="15">
        <f t="shared" si="56"/>
        <v>4.2439999999999989</v>
      </c>
      <c r="H187" s="15">
        <f t="shared" si="56"/>
        <v>0.10850000000000001</v>
      </c>
      <c r="I187" s="15">
        <f t="shared" si="56"/>
        <v>1.7363333333333333</v>
      </c>
      <c r="J187" s="15">
        <f t="shared" si="56"/>
        <v>1.5637333333333332</v>
      </c>
      <c r="K187" s="15">
        <f t="shared" si="56"/>
        <v>11.4857</v>
      </c>
      <c r="L187" s="15">
        <f t="shared" si="56"/>
        <v>0.77979999999999994</v>
      </c>
      <c r="M187" s="15">
        <f t="shared" si="56"/>
        <v>0.91749999999999998</v>
      </c>
      <c r="N187" s="15">
        <f t="shared" si="56"/>
        <v>0.50619999999999998</v>
      </c>
      <c r="O187" s="15">
        <f t="shared" si="56"/>
        <v>2.1354333333333333</v>
      </c>
      <c r="P187" s="15">
        <f t="shared" si="56"/>
        <v>2.2715000000000001</v>
      </c>
      <c r="Q187" s="15">
        <f t="shared" si="56"/>
        <v>0.18756666666666671</v>
      </c>
      <c r="R187" s="15">
        <f t="shared" si="56"/>
        <v>0.95986666666666676</v>
      </c>
      <c r="S187" s="15">
        <f t="shared" si="56"/>
        <v>0.24843333333333334</v>
      </c>
      <c r="T187" s="15">
        <f t="shared" si="56"/>
        <v>1.7100666666666664</v>
      </c>
      <c r="U187" s="15">
        <f t="shared" si="56"/>
        <v>3.2072333333333329</v>
      </c>
      <c r="V187" s="15">
        <f t="shared" si="56"/>
        <v>0.75340000000000007</v>
      </c>
    </row>
    <row r="188" spans="1:22" ht="15.75" customHeight="1" x14ac:dyDescent="0.2">
      <c r="A188" s="1" t="str">
        <f t="shared" si="39"/>
        <v>Ref-2</v>
      </c>
      <c r="C188" s="1">
        <f t="shared" si="40"/>
        <v>300</v>
      </c>
      <c r="D188" s="1">
        <f t="shared" si="40"/>
        <v>100</v>
      </c>
      <c r="E188" s="15">
        <f t="shared" ref="E188:V188" si="57">E164-E$117*$C188/$C$115</f>
        <v>2.0987666666666662</v>
      </c>
      <c r="F188" s="15">
        <f t="shared" si="57"/>
        <v>3.0989</v>
      </c>
      <c r="G188" s="15">
        <f t="shared" si="57"/>
        <v>3.8825999999999992</v>
      </c>
      <c r="H188" s="15">
        <f t="shared" si="57"/>
        <v>0.14799999999999999</v>
      </c>
      <c r="I188" s="15">
        <f t="shared" si="57"/>
        <v>1.2337333333333333</v>
      </c>
      <c r="J188" s="15">
        <f t="shared" si="57"/>
        <v>1.7728333333333333</v>
      </c>
      <c r="K188" s="15">
        <f t="shared" si="57"/>
        <v>9.954600000000001</v>
      </c>
      <c r="L188" s="15">
        <f t="shared" si="57"/>
        <v>0.72970000000000002</v>
      </c>
      <c r="M188" s="15">
        <f t="shared" si="57"/>
        <v>0.75309999999999988</v>
      </c>
      <c r="N188" s="15">
        <f t="shared" si="57"/>
        <v>0.45319999999999999</v>
      </c>
      <c r="O188" s="15">
        <f t="shared" si="57"/>
        <v>1.7664333333333335</v>
      </c>
      <c r="P188" s="15">
        <f t="shared" si="57"/>
        <v>2.2336999999999998</v>
      </c>
      <c r="Q188" s="15">
        <f t="shared" si="57"/>
        <v>0.33606666666666668</v>
      </c>
      <c r="R188" s="15">
        <f t="shared" si="57"/>
        <v>1.1476666666666668</v>
      </c>
      <c r="S188" s="15">
        <f t="shared" si="57"/>
        <v>0.65913333333333335</v>
      </c>
      <c r="T188" s="15">
        <f t="shared" si="57"/>
        <v>2.0684666666666671</v>
      </c>
      <c r="U188" s="15">
        <f t="shared" si="57"/>
        <v>3.7127333333333343</v>
      </c>
      <c r="V188" s="15">
        <f t="shared" si="57"/>
        <v>0.70910000000000006</v>
      </c>
    </row>
    <row r="189" spans="1:22" ht="15.75" customHeight="1" x14ac:dyDescent="0.2">
      <c r="A189" s="1" t="str">
        <f t="shared" si="39"/>
        <v>Ref-3</v>
      </c>
      <c r="C189" s="1">
        <f t="shared" si="40"/>
        <v>300</v>
      </c>
      <c r="D189" s="1">
        <f t="shared" si="40"/>
        <v>100</v>
      </c>
      <c r="E189" s="15">
        <f t="shared" ref="E189:V189" si="58">E165-E$117*$C189/$C$115</f>
        <v>2.225366666666666</v>
      </c>
      <c r="F189" s="15">
        <f t="shared" si="58"/>
        <v>3.3062999999999998</v>
      </c>
      <c r="G189" s="15">
        <f t="shared" si="58"/>
        <v>4.5757000000000003</v>
      </c>
      <c r="H189" s="15">
        <f t="shared" si="58"/>
        <v>0.35219999999999996</v>
      </c>
      <c r="I189" s="15">
        <f t="shared" si="58"/>
        <v>1.4550333333333334</v>
      </c>
      <c r="J189" s="15">
        <f t="shared" si="58"/>
        <v>1.751233333333333</v>
      </c>
      <c r="K189" s="15">
        <f t="shared" si="58"/>
        <v>10.730600000000001</v>
      </c>
      <c r="L189" s="15">
        <f t="shared" si="58"/>
        <v>0.83249999999999991</v>
      </c>
      <c r="M189" s="15">
        <f t="shared" si="58"/>
        <v>0.82079999999999997</v>
      </c>
      <c r="N189" s="15">
        <f t="shared" si="58"/>
        <v>0.47089999999999993</v>
      </c>
      <c r="O189" s="15">
        <f t="shared" si="58"/>
        <v>2.0828333333333333</v>
      </c>
      <c r="P189" s="15">
        <f t="shared" si="58"/>
        <v>2.1751999999999998</v>
      </c>
      <c r="Q189" s="15">
        <f t="shared" si="58"/>
        <v>-6.9133333333333324E-2</v>
      </c>
      <c r="R189" s="15">
        <f t="shared" si="58"/>
        <v>1.0546666666666666</v>
      </c>
      <c r="S189" s="15">
        <f t="shared" si="58"/>
        <v>0.68703333333333338</v>
      </c>
      <c r="T189" s="15">
        <f t="shared" si="58"/>
        <v>1.7425666666666662</v>
      </c>
      <c r="U189" s="15">
        <f t="shared" si="58"/>
        <v>3.5713333333333335</v>
      </c>
      <c r="V189" s="15">
        <f t="shared" si="58"/>
        <v>0.97579999999999978</v>
      </c>
    </row>
    <row r="190" spans="1:22" ht="15.75" customHeight="1" x14ac:dyDescent="0.2"/>
    <row r="191" spans="1:22" ht="15.75" customHeight="1" x14ac:dyDescent="0.2">
      <c r="A191" s="5" t="s">
        <v>59</v>
      </c>
    </row>
    <row r="192" spans="1:22" ht="15.75" customHeight="1" x14ac:dyDescent="0.2">
      <c r="A192" s="1" t="s">
        <v>25</v>
      </c>
      <c r="C192" s="1" t="s">
        <v>53</v>
      </c>
      <c r="D192" s="1" t="s">
        <v>52</v>
      </c>
      <c r="E192" s="1" t="s">
        <v>23</v>
      </c>
      <c r="F192" s="1" t="s">
        <v>22</v>
      </c>
      <c r="G192" s="1" t="s">
        <v>21</v>
      </c>
      <c r="H192" s="1" t="s">
        <v>20</v>
      </c>
      <c r="I192" s="1" t="s">
        <v>19</v>
      </c>
      <c r="J192" s="1" t="s">
        <v>18</v>
      </c>
      <c r="K192" s="1" t="s">
        <v>17</v>
      </c>
      <c r="L192" s="1" t="s">
        <v>16</v>
      </c>
      <c r="M192" s="1" t="s">
        <v>15</v>
      </c>
      <c r="N192" s="1" t="s">
        <v>14</v>
      </c>
      <c r="O192" s="1" t="s">
        <v>13</v>
      </c>
      <c r="P192" s="1" t="s">
        <v>12</v>
      </c>
      <c r="Q192" s="1" t="s">
        <v>11</v>
      </c>
      <c r="R192" s="1" t="s">
        <v>10</v>
      </c>
      <c r="S192" s="1" t="s">
        <v>9</v>
      </c>
      <c r="T192" s="1" t="s">
        <v>8</v>
      </c>
      <c r="U192" s="1" t="s">
        <v>7</v>
      </c>
      <c r="V192" s="1" t="s">
        <v>6</v>
      </c>
    </row>
    <row r="193" spans="1:22" ht="15.75" customHeight="1" x14ac:dyDescent="0.2">
      <c r="A193" s="1" t="str">
        <f t="shared" ref="A193:A213" si="59">A169</f>
        <v>AT38_S6_C1_N23-1</v>
      </c>
      <c r="C193" s="1">
        <f t="shared" ref="C193:D213" si="60">C169</f>
        <v>300</v>
      </c>
      <c r="D193" s="1">
        <f t="shared" si="60"/>
        <v>100</v>
      </c>
      <c r="E193" s="2">
        <f t="shared" ref="E193:V193" si="61">E169*$C$25/$C193/E$26</f>
        <v>8.1281069319610477</v>
      </c>
      <c r="F193" s="2">
        <f t="shared" si="61"/>
        <v>8.3807489806511999</v>
      </c>
      <c r="G193" s="2">
        <f t="shared" si="61"/>
        <v>10.752885120068523</v>
      </c>
      <c r="H193" s="2">
        <f t="shared" si="61"/>
        <v>0.21731564989561494</v>
      </c>
      <c r="I193" s="2">
        <f t="shared" si="61"/>
        <v>4.0517564952871172</v>
      </c>
      <c r="J193" s="2">
        <f t="shared" si="61"/>
        <v>5.8973160293934637</v>
      </c>
      <c r="K193" s="2">
        <f t="shared" si="61"/>
        <v>25.77753753306942</v>
      </c>
      <c r="L193" s="2">
        <f t="shared" si="61"/>
        <v>2.5279913689941145</v>
      </c>
      <c r="M193" s="2">
        <f t="shared" si="61"/>
        <v>2.8127821390765524</v>
      </c>
      <c r="N193" s="2">
        <f t="shared" si="61"/>
        <v>1.7566410619774424</v>
      </c>
      <c r="O193" s="2">
        <f t="shared" si="61"/>
        <v>4.9818355526637212</v>
      </c>
      <c r="P193" s="2">
        <f t="shared" si="61"/>
        <v>5.4676390941712993</v>
      </c>
      <c r="Q193" s="2">
        <f t="shared" si="61"/>
        <v>-0.44664028095033503</v>
      </c>
      <c r="R193" s="2">
        <f t="shared" si="61"/>
        <v>2.0577605193858317</v>
      </c>
      <c r="S193" s="2">
        <f t="shared" si="61"/>
        <v>0.9124653722496463</v>
      </c>
      <c r="T193" s="2">
        <f t="shared" si="61"/>
        <v>2.5335631918547112</v>
      </c>
      <c r="U193" s="2">
        <f t="shared" si="61"/>
        <v>3.4666750754222497</v>
      </c>
      <c r="V193" s="2">
        <f t="shared" si="61"/>
        <v>2.205675631019953</v>
      </c>
    </row>
    <row r="194" spans="1:22" ht="15.75" customHeight="1" x14ac:dyDescent="0.2">
      <c r="A194" s="1" t="str">
        <f t="shared" si="59"/>
        <v>AT38_S6_C1_N23-2</v>
      </c>
      <c r="C194" s="1">
        <f t="shared" si="60"/>
        <v>300</v>
      </c>
      <c r="D194" s="1">
        <f t="shared" si="60"/>
        <v>100</v>
      </c>
      <c r="E194" s="2">
        <f t="shared" ref="E194:V194" si="62">E170*$C$25/$C194/E$26</f>
        <v>7.5443219622982571</v>
      </c>
      <c r="F194" s="2">
        <f t="shared" si="62"/>
        <v>6.8393763965207901</v>
      </c>
      <c r="G194" s="2">
        <f t="shared" si="62"/>
        <v>14.931596746779009</v>
      </c>
      <c r="H194" s="2">
        <f t="shared" si="62"/>
        <v>2.4328063663638972</v>
      </c>
      <c r="I194" s="2">
        <f t="shared" si="62"/>
        <v>4.2536373649260915</v>
      </c>
      <c r="J194" s="2">
        <f t="shared" si="62"/>
        <v>5.6884669618662302</v>
      </c>
      <c r="K194" s="2">
        <f t="shared" si="62"/>
        <v>28.613277507069547</v>
      </c>
      <c r="L194" s="2">
        <f t="shared" si="62"/>
        <v>2.9351025778363091</v>
      </c>
      <c r="M194" s="2">
        <f t="shared" si="62"/>
        <v>2.7264157521299692</v>
      </c>
      <c r="N194" s="2">
        <f t="shared" si="62"/>
        <v>1.3328394966228698</v>
      </c>
      <c r="O194" s="2">
        <f t="shared" si="62"/>
        <v>5.679963916727429</v>
      </c>
      <c r="P194" s="2">
        <f t="shared" si="62"/>
        <v>5.6327177881973611</v>
      </c>
      <c r="Q194" s="2">
        <f t="shared" si="62"/>
        <v>1.1715978358919854</v>
      </c>
      <c r="R194" s="2">
        <f t="shared" si="62"/>
        <v>2.7998700464992887</v>
      </c>
      <c r="S194" s="2">
        <f t="shared" si="62"/>
        <v>1.4058129606575729</v>
      </c>
      <c r="T194" s="2">
        <f t="shared" si="62"/>
        <v>1.8181836241076788</v>
      </c>
      <c r="U194" s="2">
        <f t="shared" si="62"/>
        <v>2.3639393943235953E-2</v>
      </c>
      <c r="V194" s="2">
        <f t="shared" si="62"/>
        <v>2.8853659707799104</v>
      </c>
    </row>
    <row r="195" spans="1:22" ht="15.75" customHeight="1" x14ac:dyDescent="0.2">
      <c r="A195" s="1" t="str">
        <f t="shared" si="59"/>
        <v>AT38_S6_C1_N23-3</v>
      </c>
      <c r="C195" s="1">
        <f t="shared" si="60"/>
        <v>300</v>
      </c>
      <c r="D195" s="1">
        <f t="shared" si="60"/>
        <v>100</v>
      </c>
      <c r="E195" s="2">
        <f t="shared" ref="E195:V195" si="63">E171*$C$25/$C195/E$26</f>
        <v>7.7292881498131241</v>
      </c>
      <c r="F195" s="2">
        <f t="shared" si="63"/>
        <v>7.1444437945471089</v>
      </c>
      <c r="G195" s="2">
        <f t="shared" si="63"/>
        <v>10.766058427005225</v>
      </c>
      <c r="H195" s="2">
        <f t="shared" si="63"/>
        <v>0.8038797525359439</v>
      </c>
      <c r="I195" s="2">
        <f t="shared" si="63"/>
        <v>2.880975022230758</v>
      </c>
      <c r="J195" s="2">
        <f t="shared" si="63"/>
        <v>6.252861299620049</v>
      </c>
      <c r="K195" s="2">
        <f t="shared" si="63"/>
        <v>23.440277644456689</v>
      </c>
      <c r="L195" s="2">
        <f t="shared" si="63"/>
        <v>2.5319872642310184</v>
      </c>
      <c r="M195" s="2">
        <f t="shared" si="63"/>
        <v>2.2212033072467339</v>
      </c>
      <c r="N195" s="2">
        <f t="shared" si="63"/>
        <v>0.8623869062447701</v>
      </c>
      <c r="O195" s="2">
        <f t="shared" si="63"/>
        <v>3.9908492894590726</v>
      </c>
      <c r="P195" s="2">
        <f t="shared" si="63"/>
        <v>4.2720038533663507</v>
      </c>
      <c r="Q195" s="2">
        <f t="shared" si="63"/>
        <v>0.39015673842023768</v>
      </c>
      <c r="R195" s="2">
        <f t="shared" si="63"/>
        <v>2.1476159432092992</v>
      </c>
      <c r="S195" s="2">
        <f t="shared" si="63"/>
        <v>0.59066169738987218</v>
      </c>
      <c r="T195" s="2">
        <f t="shared" si="63"/>
        <v>1.34508991624288</v>
      </c>
      <c r="U195" s="2">
        <f t="shared" si="63"/>
        <v>3.7214759737748029</v>
      </c>
      <c r="V195" s="2">
        <f t="shared" si="63"/>
        <v>1.9489915766610828</v>
      </c>
    </row>
    <row r="196" spans="1:22" ht="15.75" customHeight="1" x14ac:dyDescent="0.2">
      <c r="A196" s="1" t="str">
        <f t="shared" si="59"/>
        <v>AT39_S2_C3_N23-1</v>
      </c>
      <c r="C196" s="1">
        <f t="shared" si="60"/>
        <v>300</v>
      </c>
      <c r="D196" s="1">
        <f t="shared" si="60"/>
        <v>100</v>
      </c>
      <c r="E196" s="2">
        <f t="shared" ref="E196:V196" si="64">E172*$C$25/$C196/E$26</f>
        <v>5.4155801216044805</v>
      </c>
      <c r="F196" s="2">
        <f t="shared" si="64"/>
        <v>3.684666611289666</v>
      </c>
      <c r="G196" s="2">
        <f t="shared" si="64"/>
        <v>5.4381491030535472</v>
      </c>
      <c r="H196" s="2">
        <f t="shared" si="64"/>
        <v>7.526083113268045E-2</v>
      </c>
      <c r="I196" s="2">
        <f t="shared" si="64"/>
        <v>2.5923459748006286</v>
      </c>
      <c r="J196" s="2">
        <f t="shared" si="64"/>
        <v>2.5155825145347457</v>
      </c>
      <c r="K196" s="2">
        <f t="shared" si="64"/>
        <v>18.614782175573421</v>
      </c>
      <c r="L196" s="2">
        <f t="shared" si="64"/>
        <v>2.1963320643311022</v>
      </c>
      <c r="M196" s="2">
        <f t="shared" si="64"/>
        <v>1.9454080190975014</v>
      </c>
      <c r="N196" s="2">
        <f t="shared" si="64"/>
        <v>0.31111634293858953</v>
      </c>
      <c r="O196" s="2">
        <f t="shared" si="64"/>
        <v>3.1142263523968907</v>
      </c>
      <c r="P196" s="2">
        <f t="shared" si="64"/>
        <v>3.4722557678171135</v>
      </c>
      <c r="Q196" s="2">
        <f t="shared" si="64"/>
        <v>-2.3782544223198868E-2</v>
      </c>
      <c r="R196" s="2">
        <f t="shared" si="64"/>
        <v>0.9203940981917651</v>
      </c>
      <c r="S196" s="2">
        <f t="shared" si="64"/>
        <v>0.75204004569072613</v>
      </c>
      <c r="T196" s="2">
        <f t="shared" si="64"/>
        <v>2.031524932242911</v>
      </c>
      <c r="U196" s="2">
        <f t="shared" si="64"/>
        <v>2.3409540547579382</v>
      </c>
      <c r="V196" s="2">
        <f t="shared" si="64"/>
        <v>1.2597002931737311</v>
      </c>
    </row>
    <row r="197" spans="1:22" ht="15.75" customHeight="1" x14ac:dyDescent="0.2">
      <c r="A197" s="1" t="str">
        <f t="shared" si="59"/>
        <v>AT39_S2_C3_N23-2</v>
      </c>
      <c r="C197" s="1">
        <f t="shared" si="60"/>
        <v>300</v>
      </c>
      <c r="D197" s="1">
        <f t="shared" si="60"/>
        <v>100</v>
      </c>
      <c r="E197" s="2">
        <f t="shared" ref="E197:V197" si="65">E173*$C$25/$C197/E$26</f>
        <v>8.6969827882725177</v>
      </c>
      <c r="F197" s="2">
        <f t="shared" si="65"/>
        <v>13.408103255305413</v>
      </c>
      <c r="G197" s="2">
        <f t="shared" si="65"/>
        <v>21.635769979643968</v>
      </c>
      <c r="H197" s="2">
        <f t="shared" si="65"/>
        <v>2.7545464194561062</v>
      </c>
      <c r="I197" s="2">
        <f t="shared" si="65"/>
        <v>6.5987085094053652</v>
      </c>
      <c r="J197" s="2">
        <f t="shared" si="65"/>
        <v>3.4231687580773076</v>
      </c>
      <c r="K197" s="2">
        <f t="shared" si="65"/>
        <v>42.65375652832828</v>
      </c>
      <c r="L197" s="2">
        <f t="shared" si="65"/>
        <v>1.6940245277861998</v>
      </c>
      <c r="M197" s="2">
        <f t="shared" si="65"/>
        <v>1.6959967345978217</v>
      </c>
      <c r="N197" s="2">
        <f t="shared" si="65"/>
        <v>3.7215690948345745</v>
      </c>
      <c r="O197" s="2">
        <f t="shared" si="65"/>
        <v>4.958914118426212</v>
      </c>
      <c r="P197" s="2">
        <f t="shared" si="65"/>
        <v>5.2331670065729243</v>
      </c>
      <c r="Q197" s="2">
        <f t="shared" si="65"/>
        <v>0.5328520037594312</v>
      </c>
      <c r="R197" s="2">
        <f t="shared" si="65"/>
        <v>3.1975337822894558</v>
      </c>
      <c r="S197" s="2">
        <f t="shared" si="65"/>
        <v>3.3610959011925292</v>
      </c>
      <c r="T197" s="2">
        <f t="shared" si="65"/>
        <v>2.3556540074097745</v>
      </c>
      <c r="U197" s="2">
        <f t="shared" si="65"/>
        <v>0.69385825858675021</v>
      </c>
      <c r="V197" s="2">
        <f t="shared" si="65"/>
        <v>5.2068176879243273</v>
      </c>
    </row>
    <row r="198" spans="1:22" ht="15.75" customHeight="1" x14ac:dyDescent="0.2">
      <c r="A198" s="1" t="str">
        <f t="shared" si="59"/>
        <v>AT39_S2_C3_N23-3</v>
      </c>
      <c r="C198" s="1">
        <f t="shared" si="60"/>
        <v>300</v>
      </c>
      <c r="D198" s="1">
        <f t="shared" si="60"/>
        <v>100</v>
      </c>
      <c r="E198" s="2">
        <f t="shared" ref="E198:V198" si="66">E174*$C$25/$C198/E$26</f>
        <v>1.8825861671328474</v>
      </c>
      <c r="F198" s="2">
        <f t="shared" si="66"/>
        <v>3.2278477383476929</v>
      </c>
      <c r="G198" s="2">
        <f t="shared" si="66"/>
        <v>3.0461538961261874</v>
      </c>
      <c r="H198" s="2">
        <f t="shared" si="66"/>
        <v>1.2700265253639875E-2</v>
      </c>
      <c r="I198" s="2">
        <f t="shared" si="66"/>
        <v>2.8828885849761505</v>
      </c>
      <c r="J198" s="2">
        <f t="shared" si="66"/>
        <v>1.7489018341112958</v>
      </c>
      <c r="K198" s="2">
        <f t="shared" si="66"/>
        <v>19.753867738839858</v>
      </c>
      <c r="L198" s="2">
        <f t="shared" si="66"/>
        <v>1.9899558279780722</v>
      </c>
      <c r="M198" s="2">
        <f t="shared" si="66"/>
        <v>1.9487060195536952</v>
      </c>
      <c r="N198" s="2">
        <f t="shared" si="66"/>
        <v>0.96718744837508708</v>
      </c>
      <c r="O198" s="2">
        <f t="shared" si="66"/>
        <v>3.0661888785161531</v>
      </c>
      <c r="P198" s="2">
        <f t="shared" si="66"/>
        <v>3.3093321481255962</v>
      </c>
      <c r="Q198" s="2">
        <f t="shared" si="66"/>
        <v>-0.33562090425324692</v>
      </c>
      <c r="R198" s="2">
        <f t="shared" si="66"/>
        <v>1.0102495220152325</v>
      </c>
      <c r="S198" s="2">
        <f t="shared" si="66"/>
        <v>0.36924297934716449</v>
      </c>
      <c r="T198" s="2">
        <f t="shared" si="66"/>
        <v>-1.4498059813275834</v>
      </c>
      <c r="U198" s="2">
        <f t="shared" si="66"/>
        <v>-11.134902037980291</v>
      </c>
      <c r="V198" s="2">
        <f t="shared" si="66"/>
        <v>1.888279726620206</v>
      </c>
    </row>
    <row r="199" spans="1:22" ht="15.75" customHeight="1" x14ac:dyDescent="0.2">
      <c r="A199" s="1" t="str">
        <f t="shared" si="59"/>
        <v>AT39_S2_ML_2-1</v>
      </c>
      <c r="C199" s="1">
        <f t="shared" si="60"/>
        <v>300</v>
      </c>
      <c r="D199" s="1">
        <f t="shared" si="60"/>
        <v>100</v>
      </c>
      <c r="E199" s="2">
        <f t="shared" ref="E199:V199" si="67">E175*$C$25/$C199/E$26</f>
        <v>124.34977051324861</v>
      </c>
      <c r="F199" s="2">
        <f t="shared" si="67"/>
        <v>306.39092119929342</v>
      </c>
      <c r="G199" s="2">
        <f t="shared" si="67"/>
        <v>431.81233473577129</v>
      </c>
      <c r="H199" s="2">
        <f t="shared" si="67"/>
        <v>41.852548192883638</v>
      </c>
      <c r="I199" s="2">
        <f t="shared" si="67"/>
        <v>33.886113258711312</v>
      </c>
      <c r="J199" s="2">
        <f t="shared" si="67"/>
        <v>70.171099114197986</v>
      </c>
      <c r="K199" s="2">
        <f t="shared" si="67"/>
        <v>377.70786175448393</v>
      </c>
      <c r="L199" s="2">
        <f t="shared" si="67"/>
        <v>11.568116710836385</v>
      </c>
      <c r="M199" s="2">
        <f t="shared" si="67"/>
        <v>11.165174419416653</v>
      </c>
      <c r="N199" s="2">
        <f t="shared" si="67"/>
        <v>30.795261497396588</v>
      </c>
      <c r="O199" s="2">
        <f t="shared" si="67"/>
        <v>66.206693316366056</v>
      </c>
      <c r="P199" s="2">
        <f t="shared" si="67"/>
        <v>61.824772509395075</v>
      </c>
      <c r="Q199" s="2">
        <f t="shared" si="67"/>
        <v>3.8957242591130554</v>
      </c>
      <c r="R199" s="2">
        <f t="shared" si="67"/>
        <v>59.223192816791141</v>
      </c>
      <c r="S199" s="2">
        <f t="shared" si="67"/>
        <v>30.26712339339225</v>
      </c>
      <c r="T199" s="2">
        <f t="shared" si="67"/>
        <v>35.501158109692625</v>
      </c>
      <c r="U199" s="2">
        <f t="shared" si="67"/>
        <v>58.57234482925098</v>
      </c>
      <c r="V199" s="2">
        <f t="shared" si="67"/>
        <v>55.47509999897899</v>
      </c>
    </row>
    <row r="200" spans="1:22" ht="15.75" customHeight="1" x14ac:dyDescent="0.2">
      <c r="A200" s="1" t="str">
        <f t="shared" si="59"/>
        <v>AT39_S2_ML_2-2</v>
      </c>
      <c r="C200" s="1">
        <f t="shared" si="60"/>
        <v>300</v>
      </c>
      <c r="D200" s="1">
        <f t="shared" si="60"/>
        <v>100</v>
      </c>
      <c r="E200" s="2">
        <f t="shared" ref="E200:V200" si="68">E176*$C$25/$C200/E$26</f>
        <v>123.56471251334293</v>
      </c>
      <c r="F200" s="2">
        <f t="shared" si="68"/>
        <v>295.00447612398551</v>
      </c>
      <c r="G200" s="2">
        <f t="shared" si="68"/>
        <v>413.28997185082505</v>
      </c>
      <c r="H200" s="2">
        <f t="shared" si="68"/>
        <v>42.638083117830988</v>
      </c>
      <c r="I200" s="2">
        <f t="shared" si="68"/>
        <v>33.543266600161708</v>
      </c>
      <c r="J200" s="2">
        <f t="shared" si="68"/>
        <v>61.805941176586856</v>
      </c>
      <c r="K200" s="2">
        <f t="shared" si="68"/>
        <v>354.24728048252842</v>
      </c>
      <c r="L200" s="2">
        <f t="shared" si="68"/>
        <v>10.390972984576736</v>
      </c>
      <c r="M200" s="2">
        <f t="shared" si="68"/>
        <v>10.17783553284354</v>
      </c>
      <c r="N200" s="2">
        <f t="shared" si="68"/>
        <v>30.613585322481025</v>
      </c>
      <c r="O200" s="2">
        <f t="shared" si="68"/>
        <v>58.718455827007894</v>
      </c>
      <c r="P200" s="2">
        <f t="shared" si="68"/>
        <v>59.889946771841572</v>
      </c>
      <c r="Q200" s="2">
        <f t="shared" si="68"/>
        <v>1.4720574786428304</v>
      </c>
      <c r="R200" s="2">
        <f t="shared" si="68"/>
        <v>56.437139824550414</v>
      </c>
      <c r="S200" s="2">
        <f t="shared" si="68"/>
        <v>28.404283561824904</v>
      </c>
      <c r="T200" s="2">
        <f t="shared" si="68"/>
        <v>33.306612138874634</v>
      </c>
      <c r="U200" s="2">
        <f t="shared" si="68"/>
        <v>57.777388451112536</v>
      </c>
      <c r="V200" s="2">
        <f t="shared" si="68"/>
        <v>50.817795149099069</v>
      </c>
    </row>
    <row r="201" spans="1:22" ht="15.75" customHeight="1" x14ac:dyDescent="0.2">
      <c r="A201" s="1" t="str">
        <f t="shared" si="59"/>
        <v>AT39_S2_ML_2-3</v>
      </c>
      <c r="C201" s="1">
        <f t="shared" si="60"/>
        <v>300</v>
      </c>
      <c r="D201" s="1">
        <f t="shared" si="60"/>
        <v>100</v>
      </c>
      <c r="E201" s="2">
        <f t="shared" ref="E201:V201" si="69">E177*$C$25/$C201/E$26</f>
        <v>107.71772275026187</v>
      </c>
      <c r="F201" s="2">
        <f t="shared" si="69"/>
        <v>298.41419096500272</v>
      </c>
      <c r="G201" s="2">
        <f t="shared" si="69"/>
        <v>424.5060027095102</v>
      </c>
      <c r="H201" s="2">
        <f t="shared" si="69"/>
        <v>41.105114063697208</v>
      </c>
      <c r="I201" s="2">
        <f t="shared" si="69"/>
        <v>33.264524293582774</v>
      </c>
      <c r="J201" s="2">
        <f t="shared" si="69"/>
        <v>62.525910697729721</v>
      </c>
      <c r="K201" s="2">
        <f t="shared" si="69"/>
        <v>376.20565362248885</v>
      </c>
      <c r="L201" s="2">
        <f t="shared" si="69"/>
        <v>10.848620515532714</v>
      </c>
      <c r="M201" s="2">
        <f t="shared" si="69"/>
        <v>10.738907860453564</v>
      </c>
      <c r="N201" s="2">
        <f t="shared" si="69"/>
        <v>31.564346353594303</v>
      </c>
      <c r="O201" s="2">
        <f t="shared" si="69"/>
        <v>62.606321225761562</v>
      </c>
      <c r="P201" s="2">
        <f t="shared" si="69"/>
        <v>59.136963799351939</v>
      </c>
      <c r="Q201" s="2">
        <f t="shared" si="69"/>
        <v>1.2727761598070599</v>
      </c>
      <c r="R201" s="2">
        <f t="shared" si="69"/>
        <v>56.4598711073629</v>
      </c>
      <c r="S201" s="2">
        <f t="shared" si="69"/>
        <v>29.284240303544131</v>
      </c>
      <c r="T201" s="2">
        <f t="shared" si="69"/>
        <v>32.723728751969482</v>
      </c>
      <c r="U201" s="2">
        <f t="shared" si="69"/>
        <v>54.511508069698216</v>
      </c>
      <c r="V201" s="2">
        <f t="shared" si="69"/>
        <v>53.016411262672413</v>
      </c>
    </row>
    <row r="202" spans="1:22" ht="15.75" customHeight="1" x14ac:dyDescent="0.2">
      <c r="A202" s="1" t="str">
        <f t="shared" si="59"/>
        <v>AT39_S2RF_1-1</v>
      </c>
      <c r="C202" s="1">
        <f t="shared" si="60"/>
        <v>300</v>
      </c>
      <c r="D202" s="1">
        <f t="shared" si="60"/>
        <v>100</v>
      </c>
      <c r="E202" s="2">
        <f t="shared" ref="E202:V202" si="70">E178*$C$25/$C202/E$26</f>
        <v>6.0883538615829904</v>
      </c>
      <c r="F202" s="2">
        <f t="shared" si="70"/>
        <v>7.234399565759996</v>
      </c>
      <c r="G202" s="2">
        <f t="shared" si="70"/>
        <v>3.9363921122695871</v>
      </c>
      <c r="H202" s="2">
        <f t="shared" si="70"/>
        <v>-0.64818390813021098</v>
      </c>
      <c r="I202" s="2">
        <f t="shared" si="70"/>
        <v>2.2887273525315863</v>
      </c>
      <c r="J202" s="2">
        <f t="shared" si="70"/>
        <v>3.4737403437447156</v>
      </c>
      <c r="K202" s="2">
        <f t="shared" si="70"/>
        <v>18.864412672642096</v>
      </c>
      <c r="L202" s="2">
        <f t="shared" si="70"/>
        <v>1.9939517232149762</v>
      </c>
      <c r="M202" s="2">
        <f t="shared" si="70"/>
        <v>2.1843069271430622</v>
      </c>
      <c r="N202" s="2">
        <f t="shared" si="70"/>
        <v>0.13173986643967725</v>
      </c>
      <c r="O202" s="2">
        <f t="shared" si="70"/>
        <v>3.0952064388806599</v>
      </c>
      <c r="P202" s="2">
        <f t="shared" si="70"/>
        <v>3.2061040875009432</v>
      </c>
      <c r="Q202" s="2">
        <f t="shared" si="70"/>
        <v>-0.40327814212958873</v>
      </c>
      <c r="R202" s="2">
        <f t="shared" si="70"/>
        <v>1.3062910522907631</v>
      </c>
      <c r="S202" s="2">
        <f t="shared" si="70"/>
        <v>-3.4838239232927198E-2</v>
      </c>
      <c r="T202" s="2">
        <f t="shared" si="70"/>
        <v>0.37519791072048086</v>
      </c>
      <c r="U202" s="2">
        <f t="shared" si="70"/>
        <v>5.644956462768457</v>
      </c>
      <c r="V202" s="2">
        <f t="shared" si="70"/>
        <v>1.2865264594708625</v>
      </c>
    </row>
    <row r="203" spans="1:22" ht="15.75" customHeight="1" x14ac:dyDescent="0.2">
      <c r="A203" s="1" t="str">
        <f t="shared" si="59"/>
        <v>AT39_S2RF_1-2</v>
      </c>
      <c r="C203" s="1">
        <f t="shared" si="60"/>
        <v>300</v>
      </c>
      <c r="D203" s="1">
        <f t="shared" si="60"/>
        <v>100</v>
      </c>
      <c r="E203" s="2">
        <f t="shared" ref="E203:V203" si="71">E179*$C$25/$C203/E$26</f>
        <v>5.8251148289736712</v>
      </c>
      <c r="F203" s="2">
        <f t="shared" si="71"/>
        <v>7.9407479258055487</v>
      </c>
      <c r="G203" s="2">
        <f t="shared" si="71"/>
        <v>4.247698155142162</v>
      </c>
      <c r="H203" s="2">
        <f t="shared" si="71"/>
        <v>2.0837842619860916</v>
      </c>
      <c r="I203" s="2">
        <f t="shared" si="71"/>
        <v>1.4939609589449756</v>
      </c>
      <c r="J203" s="2">
        <f t="shared" si="71"/>
        <v>3.9377635954410826</v>
      </c>
      <c r="K203" s="2">
        <f t="shared" si="71"/>
        <v>17.145372211076385</v>
      </c>
      <c r="L203" s="2">
        <f t="shared" si="71"/>
        <v>1.7986229619286807</v>
      </c>
      <c r="M203" s="2">
        <f t="shared" si="71"/>
        <v>1.9693185224049083</v>
      </c>
      <c r="N203" s="2">
        <f t="shared" si="71"/>
        <v>0.66559842744834474</v>
      </c>
      <c r="O203" s="2">
        <f t="shared" si="71"/>
        <v>3.2551687884530636</v>
      </c>
      <c r="P203" s="2">
        <f t="shared" si="71"/>
        <v>3.2285168605801999</v>
      </c>
      <c r="Q203" s="2">
        <f t="shared" si="71"/>
        <v>-0.12496086813827366</v>
      </c>
      <c r="R203" s="2">
        <f t="shared" si="71"/>
        <v>1.3456028002135301</v>
      </c>
      <c r="S203" s="2">
        <f t="shared" si="71"/>
        <v>1.1278482859267709</v>
      </c>
      <c r="T203" s="2">
        <f t="shared" si="71"/>
        <v>4.7068997928580814</v>
      </c>
      <c r="U203" s="2">
        <f t="shared" si="71"/>
        <v>9.2124493487233039</v>
      </c>
      <c r="V203" s="2">
        <f t="shared" si="71"/>
        <v>0.91632536457044544</v>
      </c>
    </row>
    <row r="204" spans="1:22" ht="15.75" customHeight="1" x14ac:dyDescent="0.2">
      <c r="A204" s="1" t="str">
        <f t="shared" si="59"/>
        <v>AT39_S2RF_1-3</v>
      </c>
      <c r="C204" s="1">
        <f t="shared" si="60"/>
        <v>300</v>
      </c>
      <c r="D204" s="1">
        <f t="shared" si="60"/>
        <v>100</v>
      </c>
      <c r="E204" s="2">
        <f t="shared" ref="E204:V204" si="72">E180*$C$25/$C204/E$26</f>
        <v>5.8651830711053545</v>
      </c>
      <c r="F204" s="2">
        <f t="shared" si="72"/>
        <v>7.0435368859691714</v>
      </c>
      <c r="G204" s="2">
        <f t="shared" si="72"/>
        <v>5.1583896636346509</v>
      </c>
      <c r="H204" s="2">
        <f t="shared" si="72"/>
        <v>1.3090680815140616</v>
      </c>
      <c r="I204" s="2">
        <f t="shared" si="72"/>
        <v>2.646882513044333</v>
      </c>
      <c r="J204" s="2">
        <f t="shared" si="72"/>
        <v>2.4256345797217223</v>
      </c>
      <c r="K204" s="2">
        <f t="shared" si="72"/>
        <v>18.324544423507135</v>
      </c>
      <c r="L204" s="2">
        <f t="shared" si="72"/>
        <v>2.3063367096764527</v>
      </c>
      <c r="M204" s="2">
        <f t="shared" si="72"/>
        <v>2.1336001701290779</v>
      </c>
      <c r="N204" s="2">
        <f t="shared" si="72"/>
        <v>-0.10184378702319194</v>
      </c>
      <c r="O204" s="2">
        <f t="shared" si="72"/>
        <v>2.9047634586732705</v>
      </c>
      <c r="P204" s="2">
        <f t="shared" si="72"/>
        <v>3.1257198148224559</v>
      </c>
      <c r="Q204" s="2">
        <f t="shared" si="72"/>
        <v>-0.4266506424868704</v>
      </c>
      <c r="R204" s="2">
        <f t="shared" si="72"/>
        <v>1.2939894168863602</v>
      </c>
      <c r="S204" s="2">
        <f t="shared" si="72"/>
        <v>0.83050550244330701</v>
      </c>
      <c r="T204" s="2">
        <f t="shared" si="72"/>
        <v>3.4425718299092782</v>
      </c>
      <c r="U204" s="2">
        <f t="shared" si="72"/>
        <v>5.7279279324190142</v>
      </c>
      <c r="V204" s="2">
        <f t="shared" si="72"/>
        <v>1.2164960464004557</v>
      </c>
    </row>
    <row r="205" spans="1:22" ht="15.75" customHeight="1" x14ac:dyDescent="0.2">
      <c r="A205" s="1" t="str">
        <f t="shared" si="59"/>
        <v>AT39_S2RF_ML_1-1</v>
      </c>
      <c r="C205" s="1">
        <f t="shared" si="60"/>
        <v>300</v>
      </c>
      <c r="D205" s="1">
        <f t="shared" si="60"/>
        <v>100</v>
      </c>
      <c r="E205" s="2">
        <f t="shared" ref="E205:V205" si="73">E181*$C$25/$C205/E$26</f>
        <v>2.0018590739434421</v>
      </c>
      <c r="F205" s="2">
        <f t="shared" si="73"/>
        <v>4.8466605081309346</v>
      </c>
      <c r="G205" s="2">
        <f t="shared" si="73"/>
        <v>9.409207812524981</v>
      </c>
      <c r="H205" s="2">
        <f t="shared" si="73"/>
        <v>3.8693474806089365</v>
      </c>
      <c r="I205" s="2">
        <f t="shared" si="73"/>
        <v>0.5473852542238441</v>
      </c>
      <c r="J205" s="2">
        <f t="shared" si="73"/>
        <v>111.43288050713856</v>
      </c>
      <c r="K205" s="2">
        <f t="shared" si="73"/>
        <v>-9.1335087394635899</v>
      </c>
      <c r="L205" s="2">
        <f t="shared" si="73"/>
        <v>6.8127663262599159</v>
      </c>
      <c r="M205" s="2">
        <f t="shared" si="73"/>
        <v>6.5440574052031657</v>
      </c>
      <c r="N205" s="2">
        <f t="shared" si="73"/>
        <v>7.1947707606706532E-2</v>
      </c>
      <c r="O205" s="2">
        <f t="shared" si="73"/>
        <v>5.7311713761942045</v>
      </c>
      <c r="P205" s="2">
        <f t="shared" si="73"/>
        <v>1.4339864622055034</v>
      </c>
      <c r="Q205" s="2">
        <f t="shared" si="73"/>
        <v>9.1234760166583155E-3</v>
      </c>
      <c r="R205" s="2">
        <f t="shared" si="73"/>
        <v>-1.1149917075237388</v>
      </c>
      <c r="S205" s="2">
        <f t="shared" si="73"/>
        <v>-0.14888317435105056</v>
      </c>
      <c r="T205" s="2">
        <f t="shared" si="73"/>
        <v>-9.537562496634381</v>
      </c>
      <c r="U205" s="2">
        <f t="shared" si="73"/>
        <v>-21.445228378138331</v>
      </c>
      <c r="V205" s="2">
        <f t="shared" si="73"/>
        <v>2.231372274525627</v>
      </c>
    </row>
    <row r="206" spans="1:22" ht="15.75" customHeight="1" x14ac:dyDescent="0.2">
      <c r="A206" s="1" t="str">
        <f t="shared" si="59"/>
        <v>AT39_S2RF_ML_1-2</v>
      </c>
      <c r="C206" s="1">
        <f t="shared" si="60"/>
        <v>300</v>
      </c>
      <c r="D206" s="1">
        <f t="shared" si="60"/>
        <v>100</v>
      </c>
      <c r="E206" s="2">
        <f t="shared" ref="E206:V206" si="74">E182*$C$25/$C206/E$26</f>
        <v>25.250757706164798</v>
      </c>
      <c r="F206" s="2">
        <f t="shared" si="74"/>
        <v>73.436371609763441</v>
      </c>
      <c r="G206" s="2">
        <f t="shared" si="74"/>
        <v>95.639248358368192</v>
      </c>
      <c r="H206" s="2">
        <f t="shared" si="74"/>
        <v>7.7880848816486949</v>
      </c>
      <c r="I206" s="2">
        <f t="shared" si="74"/>
        <v>10.155383798842717</v>
      </c>
      <c r="J206" s="2">
        <f t="shared" si="74"/>
        <v>11.30075484303245</v>
      </c>
      <c r="K206" s="2">
        <f t="shared" si="74"/>
        <v>143.71636391822622</v>
      </c>
      <c r="L206" s="2">
        <f t="shared" si="74"/>
        <v>12.841867080764708</v>
      </c>
      <c r="M206" s="2">
        <f t="shared" si="74"/>
        <v>13.256312833672231</v>
      </c>
      <c r="N206" s="2">
        <f t="shared" si="74"/>
        <v>3.9259137255714305</v>
      </c>
      <c r="O206" s="2">
        <f t="shared" si="74"/>
        <v>16.627387215588818</v>
      </c>
      <c r="P206" s="2">
        <f t="shared" si="74"/>
        <v>15.783764426199438</v>
      </c>
      <c r="Q206" s="2">
        <f t="shared" si="74"/>
        <v>0.61803861690373429</v>
      </c>
      <c r="R206" s="2">
        <f t="shared" si="74"/>
        <v>10.166945092597134</v>
      </c>
      <c r="S206" s="2">
        <f t="shared" si="74"/>
        <v>5.0758996888460945</v>
      </c>
      <c r="T206" s="2">
        <f t="shared" si="74"/>
        <v>5.2770575578744641</v>
      </c>
      <c r="U206" s="2">
        <f t="shared" si="74"/>
        <v>1.8582619238854421</v>
      </c>
      <c r="V206" s="2">
        <f t="shared" si="74"/>
        <v>11.379094981847532</v>
      </c>
    </row>
    <row r="207" spans="1:22" ht="15.75" customHeight="1" x14ac:dyDescent="0.2">
      <c r="A207" s="1" t="str">
        <f t="shared" si="59"/>
        <v>AT39_S2RF_ML_1-3</v>
      </c>
      <c r="C207" s="1">
        <f t="shared" si="60"/>
        <v>300</v>
      </c>
      <c r="D207" s="1">
        <f t="shared" si="60"/>
        <v>100</v>
      </c>
      <c r="E207" s="2">
        <f t="shared" ref="E207:V207" si="75">E183*$C$25/$C207/E$26</f>
        <v>29.378718465312716</v>
      </c>
      <c r="F207" s="2">
        <f t="shared" si="75"/>
        <v>81.354043924692647</v>
      </c>
      <c r="G207" s="2">
        <f t="shared" si="75"/>
        <v>98.127616705516672</v>
      </c>
      <c r="H207" s="2">
        <f t="shared" si="75"/>
        <v>6.2113704694190393</v>
      </c>
      <c r="I207" s="2">
        <f t="shared" si="75"/>
        <v>9.9031124435750577</v>
      </c>
      <c r="J207" s="2">
        <f t="shared" si="75"/>
        <v>11.991771166274129</v>
      </c>
      <c r="K207" s="2">
        <f t="shared" si="75"/>
        <v>139.53980362055484</v>
      </c>
      <c r="L207" s="2">
        <f t="shared" si="75"/>
        <v>12.930716986620567</v>
      </c>
      <c r="M207" s="2">
        <f t="shared" si="75"/>
        <v>12.786347768664571</v>
      </c>
      <c r="N207" s="2">
        <f t="shared" si="75"/>
        <v>3.8539660179647242</v>
      </c>
      <c r="O207" s="2">
        <f t="shared" si="75"/>
        <v>16.665427042621282</v>
      </c>
      <c r="P207" s="2">
        <f t="shared" si="75"/>
        <v>17.002027947517099</v>
      </c>
      <c r="Q207" s="2">
        <f t="shared" si="75"/>
        <v>1.4502226427827385</v>
      </c>
      <c r="R207" s="2">
        <f t="shared" si="75"/>
        <v>12.503720965720518</v>
      </c>
      <c r="S207" s="2">
        <f t="shared" si="75"/>
        <v>5.6807508210603199</v>
      </c>
      <c r="T207" s="2">
        <f t="shared" si="75"/>
        <v>7.6425260971984521</v>
      </c>
      <c r="U207" s="2">
        <f t="shared" si="75"/>
        <v>9.2382377784795633</v>
      </c>
      <c r="V207" s="2">
        <f t="shared" si="75"/>
        <v>11.023860063933935</v>
      </c>
    </row>
    <row r="208" spans="1:22" ht="15.75" customHeight="1" x14ac:dyDescent="0.2">
      <c r="A208" s="1">
        <f t="shared" si="59"/>
        <v>0</v>
      </c>
      <c r="C208" s="1">
        <f t="shared" si="60"/>
        <v>300</v>
      </c>
      <c r="D208" s="1">
        <f t="shared" si="60"/>
        <v>100</v>
      </c>
      <c r="E208" s="2">
        <f t="shared" ref="E208:V208" si="76">E184*$C$25/$C208/E$26</f>
        <v>0</v>
      </c>
      <c r="F208" s="2">
        <f t="shared" si="76"/>
        <v>0</v>
      </c>
      <c r="G208" s="2">
        <f t="shared" si="76"/>
        <v>0</v>
      </c>
      <c r="H208" s="2">
        <f t="shared" si="76"/>
        <v>0</v>
      </c>
      <c r="I208" s="2">
        <f t="shared" si="76"/>
        <v>0</v>
      </c>
      <c r="J208" s="2">
        <f t="shared" si="76"/>
        <v>0</v>
      </c>
      <c r="K208" s="2">
        <f t="shared" si="76"/>
        <v>0</v>
      </c>
      <c r="L208" s="2">
        <f t="shared" si="76"/>
        <v>0</v>
      </c>
      <c r="M208" s="2">
        <f t="shared" si="76"/>
        <v>0</v>
      </c>
      <c r="N208" s="2">
        <f t="shared" si="76"/>
        <v>0</v>
      </c>
      <c r="O208" s="2">
        <f t="shared" si="76"/>
        <v>0</v>
      </c>
      <c r="P208" s="2">
        <f t="shared" si="76"/>
        <v>0</v>
      </c>
      <c r="Q208" s="2">
        <f t="shared" si="76"/>
        <v>0</v>
      </c>
      <c r="R208" s="2">
        <f t="shared" si="76"/>
        <v>0</v>
      </c>
      <c r="S208" s="2">
        <f t="shared" si="76"/>
        <v>0</v>
      </c>
      <c r="T208" s="2">
        <f t="shared" si="76"/>
        <v>0</v>
      </c>
      <c r="U208" s="2">
        <f t="shared" si="76"/>
        <v>0</v>
      </c>
      <c r="V208" s="2">
        <f t="shared" si="76"/>
        <v>0</v>
      </c>
    </row>
    <row r="209" spans="1:24" ht="15.75" customHeight="1" x14ac:dyDescent="0.2">
      <c r="A209" s="1">
        <f t="shared" si="59"/>
        <v>0</v>
      </c>
      <c r="C209" s="1">
        <f t="shared" si="60"/>
        <v>300</v>
      </c>
      <c r="D209" s="1">
        <f t="shared" si="60"/>
        <v>100</v>
      </c>
      <c r="E209" s="2">
        <f t="shared" ref="E209:V209" si="77">E185*$C$25/$C209/E$26</f>
        <v>0</v>
      </c>
      <c r="F209" s="2">
        <f t="shared" si="77"/>
        <v>0</v>
      </c>
      <c r="G209" s="2">
        <f t="shared" si="77"/>
        <v>0</v>
      </c>
      <c r="H209" s="2">
        <f t="shared" si="77"/>
        <v>0</v>
      </c>
      <c r="I209" s="2">
        <f t="shared" si="77"/>
        <v>0</v>
      </c>
      <c r="J209" s="2">
        <f t="shared" si="77"/>
        <v>0</v>
      </c>
      <c r="K209" s="2">
        <f t="shared" si="77"/>
        <v>0</v>
      </c>
      <c r="L209" s="2">
        <f t="shared" si="77"/>
        <v>0</v>
      </c>
      <c r="M209" s="2">
        <f t="shared" si="77"/>
        <v>0</v>
      </c>
      <c r="N209" s="2">
        <f t="shared" si="77"/>
        <v>0</v>
      </c>
      <c r="O209" s="2">
        <f t="shared" si="77"/>
        <v>0</v>
      </c>
      <c r="P209" s="2">
        <f t="shared" si="77"/>
        <v>0</v>
      </c>
      <c r="Q209" s="2">
        <f t="shared" si="77"/>
        <v>0</v>
      </c>
      <c r="R209" s="2">
        <f t="shared" si="77"/>
        <v>0</v>
      </c>
      <c r="S209" s="2">
        <f t="shared" si="77"/>
        <v>0</v>
      </c>
      <c r="T209" s="2">
        <f t="shared" si="77"/>
        <v>0</v>
      </c>
      <c r="U209" s="2">
        <f t="shared" si="77"/>
        <v>0</v>
      </c>
      <c r="V209" s="2">
        <f t="shared" si="77"/>
        <v>0</v>
      </c>
    </row>
    <row r="210" spans="1:24" ht="15.75" customHeight="1" x14ac:dyDescent="0.2">
      <c r="A210" s="1">
        <f t="shared" si="59"/>
        <v>0</v>
      </c>
      <c r="C210" s="1">
        <f t="shared" si="60"/>
        <v>300</v>
      </c>
      <c r="D210" s="1">
        <f t="shared" si="60"/>
        <v>100</v>
      </c>
      <c r="E210" s="2">
        <f t="shared" ref="E210:V210" si="78">E186*$C$25/$C210/E$26</f>
        <v>0</v>
      </c>
      <c r="F210" s="2">
        <f t="shared" si="78"/>
        <v>0</v>
      </c>
      <c r="G210" s="2">
        <f t="shared" si="78"/>
        <v>0</v>
      </c>
      <c r="H210" s="2">
        <f t="shared" si="78"/>
        <v>0</v>
      </c>
      <c r="I210" s="2">
        <f t="shared" si="78"/>
        <v>0</v>
      </c>
      <c r="J210" s="2">
        <f t="shared" si="78"/>
        <v>0</v>
      </c>
      <c r="K210" s="2">
        <f t="shared" si="78"/>
        <v>0</v>
      </c>
      <c r="L210" s="2">
        <f t="shared" si="78"/>
        <v>0</v>
      </c>
      <c r="M210" s="2">
        <f t="shared" si="78"/>
        <v>0</v>
      </c>
      <c r="N210" s="2">
        <f t="shared" si="78"/>
        <v>0</v>
      </c>
      <c r="O210" s="2">
        <f t="shared" si="78"/>
        <v>0</v>
      </c>
      <c r="P210" s="2">
        <f t="shared" si="78"/>
        <v>0</v>
      </c>
      <c r="Q210" s="2">
        <f t="shared" si="78"/>
        <v>0</v>
      </c>
      <c r="R210" s="2">
        <f t="shared" si="78"/>
        <v>0</v>
      </c>
      <c r="S210" s="2">
        <f t="shared" si="78"/>
        <v>0</v>
      </c>
      <c r="T210" s="2">
        <f t="shared" si="78"/>
        <v>0</v>
      </c>
      <c r="U210" s="2">
        <f t="shared" si="78"/>
        <v>0</v>
      </c>
      <c r="V210" s="2">
        <f t="shared" si="78"/>
        <v>0</v>
      </c>
    </row>
    <row r="211" spans="1:24" ht="15.75" customHeight="1" x14ac:dyDescent="0.2">
      <c r="A211" s="1" t="str">
        <f t="shared" si="59"/>
        <v>Ref-1</v>
      </c>
      <c r="C211" s="1">
        <f t="shared" si="60"/>
        <v>300</v>
      </c>
      <c r="D211" s="1">
        <f t="shared" si="60"/>
        <v>100</v>
      </c>
      <c r="E211" s="2">
        <f t="shared" ref="E211:V211" si="79">E187*$C$25/$C211/E$26</f>
        <v>7.8602088014294393</v>
      </c>
      <c r="F211" s="2">
        <f t="shared" si="79"/>
        <v>9.8306013453737116</v>
      </c>
      <c r="G211" s="2">
        <f t="shared" si="79"/>
        <v>14.712503852463344</v>
      </c>
      <c r="H211" s="2">
        <f t="shared" si="79"/>
        <v>0.51036251111848985</v>
      </c>
      <c r="I211" s="2">
        <f t="shared" si="79"/>
        <v>5.5376379670848781</v>
      </c>
      <c r="J211" s="2">
        <f t="shared" si="79"/>
        <v>6.0366774219578474</v>
      </c>
      <c r="K211" s="2">
        <f t="shared" si="79"/>
        <v>29.897612097827448</v>
      </c>
      <c r="L211" s="2">
        <f t="shared" si="79"/>
        <v>1.8329406504338539</v>
      </c>
      <c r="M211" s="2">
        <f t="shared" si="79"/>
        <v>1.8911971365988107</v>
      </c>
      <c r="N211" s="2">
        <f t="shared" si="79"/>
        <v>1.6630104835851531</v>
      </c>
      <c r="O211" s="2">
        <f t="shared" si="79"/>
        <v>5.2071483743175335</v>
      </c>
      <c r="P211" s="2">
        <f t="shared" si="79"/>
        <v>4.8952513509164435</v>
      </c>
      <c r="Q211" s="2">
        <f t="shared" si="79"/>
        <v>0.57682920837905349</v>
      </c>
      <c r="R211" s="2">
        <f t="shared" si="79"/>
        <v>2.5669412543854797</v>
      </c>
      <c r="S211" s="2">
        <f t="shared" si="79"/>
        <v>0.7892078936261594</v>
      </c>
      <c r="T211" s="2">
        <f t="shared" si="79"/>
        <v>4.2669925107032078</v>
      </c>
      <c r="U211" s="2">
        <f t="shared" si="79"/>
        <v>8.9901642965851583</v>
      </c>
      <c r="V211" s="2">
        <f t="shared" si="79"/>
        <v>2.1274561777114749</v>
      </c>
    </row>
    <row r="212" spans="1:24" ht="15.75" customHeight="1" x14ac:dyDescent="0.2">
      <c r="A212" s="1" t="str">
        <f t="shared" si="59"/>
        <v>Ref-2</v>
      </c>
      <c r="C212" s="1">
        <f t="shared" si="60"/>
        <v>300</v>
      </c>
      <c r="D212" s="1">
        <f t="shared" si="60"/>
        <v>100</v>
      </c>
      <c r="E212" s="2">
        <f t="shared" ref="E212:V212" si="80">E188*$C$25/$C212/E$26</f>
        <v>9.778359416035757</v>
      </c>
      <c r="F212" s="2">
        <f t="shared" si="80"/>
        <v>12.120171278766101</v>
      </c>
      <c r="G212" s="2">
        <f t="shared" si="80"/>
        <v>13.459653029588639</v>
      </c>
      <c r="H212" s="2">
        <f t="shared" si="80"/>
        <v>0.69616268797729475</v>
      </c>
      <c r="I212" s="2">
        <f t="shared" si="80"/>
        <v>3.9347102406939047</v>
      </c>
      <c r="J212" s="2">
        <f t="shared" si="80"/>
        <v>6.8438925794429606</v>
      </c>
      <c r="K212" s="2">
        <f t="shared" si="80"/>
        <v>25.912114140978186</v>
      </c>
      <c r="L212" s="2">
        <f t="shared" si="80"/>
        <v>1.7151792672756905</v>
      </c>
      <c r="M212" s="2">
        <f t="shared" si="80"/>
        <v>1.5523275897248656</v>
      </c>
      <c r="N212" s="2">
        <f t="shared" si="80"/>
        <v>1.4888904606100188</v>
      </c>
      <c r="O212" s="2">
        <f t="shared" si="80"/>
        <v>4.3073601579727629</v>
      </c>
      <c r="P212" s="2">
        <f t="shared" si="80"/>
        <v>4.8137895410706832</v>
      </c>
      <c r="Q212" s="2">
        <f t="shared" si="80"/>
        <v>1.0335155640443605</v>
      </c>
      <c r="R212" s="2">
        <f t="shared" si="80"/>
        <v>3.0691688911130739</v>
      </c>
      <c r="S212" s="2">
        <f t="shared" si="80"/>
        <v>2.0938946583340501</v>
      </c>
      <c r="T212" s="2">
        <f t="shared" si="80"/>
        <v>5.1612793508864563</v>
      </c>
      <c r="U212" s="2">
        <f t="shared" si="80"/>
        <v>10.407126388083691</v>
      </c>
      <c r="V212" s="2">
        <f t="shared" si="80"/>
        <v>2.0023615285574818</v>
      </c>
    </row>
    <row r="213" spans="1:24" ht="15.75" customHeight="1" x14ac:dyDescent="0.2">
      <c r="A213" s="1" t="str">
        <f t="shared" si="59"/>
        <v>Ref-3</v>
      </c>
      <c r="C213" s="1">
        <f t="shared" si="60"/>
        <v>300</v>
      </c>
      <c r="D213" s="1">
        <f t="shared" si="60"/>
        <v>100</v>
      </c>
      <c r="E213" s="2">
        <f t="shared" ref="E213:V213" si="81">E189*$C$25/$C213/E$26</f>
        <v>10.368201212997525</v>
      </c>
      <c r="F213" s="2">
        <f t="shared" si="81"/>
        <v>12.931337667877104</v>
      </c>
      <c r="G213" s="2">
        <f t="shared" si="81"/>
        <v>15.862394881648573</v>
      </c>
      <c r="H213" s="2">
        <f t="shared" si="81"/>
        <v>1.6566790453081297</v>
      </c>
      <c r="I213" s="2">
        <f t="shared" si="81"/>
        <v>4.6404959666197358</v>
      </c>
      <c r="J213" s="2">
        <f t="shared" si="81"/>
        <v>6.7605073694875379</v>
      </c>
      <c r="K213" s="2">
        <f t="shared" si="81"/>
        <v>27.932064774192888</v>
      </c>
      <c r="L213" s="2">
        <f t="shared" si="81"/>
        <v>1.9568134027778705</v>
      </c>
      <c r="M213" s="2">
        <f t="shared" si="81"/>
        <v>1.691874234027579</v>
      </c>
      <c r="N213" s="2">
        <f t="shared" si="81"/>
        <v>1.5470399777168087</v>
      </c>
      <c r="O213" s="2">
        <f t="shared" si="81"/>
        <v>5.0788858806055153</v>
      </c>
      <c r="P213" s="2">
        <f t="shared" si="81"/>
        <v>4.6877176924998665</v>
      </c>
      <c r="Q213" s="2">
        <f t="shared" si="81"/>
        <v>-0.21260774447808006</v>
      </c>
      <c r="R213" s="2">
        <f t="shared" si="81"/>
        <v>2.8204619144588334</v>
      </c>
      <c r="S213" s="2">
        <f t="shared" si="81"/>
        <v>2.1825256803339288</v>
      </c>
      <c r="T213" s="2">
        <f t="shared" si="81"/>
        <v>4.3480871599943782</v>
      </c>
      <c r="U213" s="2">
        <f t="shared" si="81"/>
        <v>10.010769435090825</v>
      </c>
      <c r="V213" s="2">
        <f t="shared" si="81"/>
        <v>2.7554708497622205</v>
      </c>
    </row>
    <row r="214" spans="1:24" ht="15.75" customHeight="1" x14ac:dyDescent="0.2"/>
    <row r="215" spans="1:24" ht="15.75" customHeight="1" x14ac:dyDescent="0.2">
      <c r="A215" s="5" t="s">
        <v>58</v>
      </c>
      <c r="C215" s="1" t="s">
        <v>57</v>
      </c>
      <c r="D215" s="4">
        <v>0.5</v>
      </c>
      <c r="E215" s="1" t="s">
        <v>56</v>
      </c>
      <c r="F215" s="4">
        <v>5</v>
      </c>
      <c r="G215" s="1" t="s">
        <v>55</v>
      </c>
      <c r="H215" s="14">
        <f>0.5+0.56+F215/1000</f>
        <v>1.0649999999999999</v>
      </c>
      <c r="J215" s="1" t="s">
        <v>54</v>
      </c>
      <c r="K215" s="2">
        <f>D215/H215</f>
        <v>0.46948356807511737</v>
      </c>
    </row>
    <row r="216" spans="1:24" ht="15.75" customHeight="1" x14ac:dyDescent="0.2">
      <c r="A216" s="1" t="s">
        <v>25</v>
      </c>
      <c r="C216" s="1" t="s">
        <v>53</v>
      </c>
      <c r="D216" s="1" t="s">
        <v>52</v>
      </c>
      <c r="E216" s="1" t="s">
        <v>23</v>
      </c>
      <c r="F216" s="1" t="s">
        <v>22</v>
      </c>
      <c r="G216" s="1" t="s">
        <v>21</v>
      </c>
      <c r="H216" s="1" t="s">
        <v>20</v>
      </c>
      <c r="I216" s="1" t="s">
        <v>19</v>
      </c>
      <c r="J216" s="1" t="s">
        <v>18</v>
      </c>
      <c r="K216" s="1" t="s">
        <v>17</v>
      </c>
      <c r="L216" s="1" t="s">
        <v>16</v>
      </c>
      <c r="M216" s="1" t="s">
        <v>15</v>
      </c>
      <c r="N216" s="1" t="s">
        <v>14</v>
      </c>
      <c r="O216" s="1" t="s">
        <v>13</v>
      </c>
      <c r="P216" s="1" t="s">
        <v>12</v>
      </c>
      <c r="Q216" s="1" t="s">
        <v>11</v>
      </c>
      <c r="R216" s="1" t="s">
        <v>10</v>
      </c>
      <c r="S216" s="1" t="s">
        <v>9</v>
      </c>
      <c r="T216" s="1" t="s">
        <v>8</v>
      </c>
      <c r="U216" s="1" t="s">
        <v>7</v>
      </c>
      <c r="V216" s="1" t="s">
        <v>6</v>
      </c>
      <c r="W216" s="1" t="s">
        <v>51</v>
      </c>
      <c r="X216" s="8" t="s">
        <v>50</v>
      </c>
    </row>
    <row r="217" spans="1:24" ht="15.75" customHeight="1" x14ac:dyDescent="0.2">
      <c r="A217" s="1" t="str">
        <f t="shared" ref="A217:A237" si="82">A193</f>
        <v>AT38_S6_C1_N23-1</v>
      </c>
      <c r="C217" s="1">
        <f t="shared" ref="C217:D237" si="83">C193</f>
        <v>300</v>
      </c>
      <c r="D217" s="1">
        <f t="shared" si="83"/>
        <v>100</v>
      </c>
      <c r="E217" s="11">
        <f t="shared" ref="E217:P217" si="84">E193/$K$215</f>
        <v>17.31286776507703</v>
      </c>
      <c r="F217" s="11">
        <f t="shared" si="84"/>
        <v>17.850995328787057</v>
      </c>
      <c r="G217" s="11">
        <f t="shared" si="84"/>
        <v>22.903645305745954</v>
      </c>
      <c r="H217" s="11">
        <f t="shared" si="84"/>
        <v>0.46288233427765985</v>
      </c>
      <c r="I217" s="11">
        <f t="shared" si="84"/>
        <v>8.6302413349615588</v>
      </c>
      <c r="J217" s="11">
        <f t="shared" si="84"/>
        <v>12.561283142608078</v>
      </c>
      <c r="K217" s="11">
        <f t="shared" si="84"/>
        <v>54.906154945437862</v>
      </c>
      <c r="L217" s="11">
        <f t="shared" si="84"/>
        <v>5.3846216159574638</v>
      </c>
      <c r="M217" s="11">
        <f t="shared" si="84"/>
        <v>5.9912259562330563</v>
      </c>
      <c r="N217" s="11">
        <f t="shared" si="84"/>
        <v>3.7416454620119524</v>
      </c>
      <c r="O217" s="11">
        <f t="shared" si="84"/>
        <v>10.611309727173726</v>
      </c>
      <c r="P217" s="11">
        <f t="shared" si="84"/>
        <v>11.646071270584867</v>
      </c>
      <c r="Q217" s="11">
        <v>0</v>
      </c>
      <c r="R217" s="11">
        <f t="shared" ref="R217:V221" si="85">R193/$K$215</f>
        <v>4.3830299062918217</v>
      </c>
      <c r="S217" s="11">
        <f t="shared" si="85"/>
        <v>1.9435512428917465</v>
      </c>
      <c r="T217" s="11">
        <f t="shared" si="85"/>
        <v>5.3964895986505352</v>
      </c>
      <c r="U217" s="11">
        <f t="shared" si="85"/>
        <v>7.3840179106493915</v>
      </c>
      <c r="V217" s="11">
        <f t="shared" si="85"/>
        <v>4.6980890940724995</v>
      </c>
      <c r="W217" s="2">
        <f>SUM(E217:V217)-L217</f>
        <v>190.42350032545477</v>
      </c>
      <c r="X217" s="8" t="s">
        <v>49</v>
      </c>
    </row>
    <row r="218" spans="1:24" ht="15.75" customHeight="1" x14ac:dyDescent="0.2">
      <c r="A218" s="1" t="str">
        <f t="shared" si="82"/>
        <v>AT38_S6_C1_N23-2</v>
      </c>
      <c r="C218" s="1">
        <f t="shared" si="83"/>
        <v>300</v>
      </c>
      <c r="D218" s="1">
        <f t="shared" si="83"/>
        <v>100</v>
      </c>
      <c r="E218" s="11">
        <f t="shared" ref="E218:P218" si="86">E194/$K$215</f>
        <v>16.069405779695288</v>
      </c>
      <c r="F218" s="11">
        <f t="shared" si="86"/>
        <v>14.567871724589283</v>
      </c>
      <c r="G218" s="13">
        <f t="shared" si="86"/>
        <v>31.804301070639291</v>
      </c>
      <c r="H218" s="13">
        <f t="shared" si="86"/>
        <v>5.1818775603551011</v>
      </c>
      <c r="I218" s="11">
        <f t="shared" si="86"/>
        <v>9.0602475872925741</v>
      </c>
      <c r="J218" s="11">
        <f t="shared" si="86"/>
        <v>12.116434628775071</v>
      </c>
      <c r="K218" s="13">
        <f t="shared" si="86"/>
        <v>60.946281090058136</v>
      </c>
      <c r="L218" s="11">
        <f t="shared" si="86"/>
        <v>6.2517684907913385</v>
      </c>
      <c r="M218" s="11">
        <f t="shared" si="86"/>
        <v>5.8072655520368341</v>
      </c>
      <c r="N218" s="11">
        <f t="shared" si="86"/>
        <v>2.8389481278067126</v>
      </c>
      <c r="O218" s="11">
        <f t="shared" si="86"/>
        <v>12.098323142629424</v>
      </c>
      <c r="P218" s="11">
        <f t="shared" si="86"/>
        <v>11.997688888860379</v>
      </c>
      <c r="Q218" s="13">
        <f>Q194/$K$215</f>
        <v>2.4955033904499291</v>
      </c>
      <c r="R218" s="11">
        <f t="shared" si="85"/>
        <v>5.9637231990434847</v>
      </c>
      <c r="S218" s="11">
        <f t="shared" si="85"/>
        <v>2.9943816062006303</v>
      </c>
      <c r="T218" s="11">
        <f t="shared" si="85"/>
        <v>3.8727311193493557</v>
      </c>
      <c r="U218" s="13">
        <f t="shared" si="85"/>
        <v>5.0351909099092582E-2</v>
      </c>
      <c r="V218" s="11">
        <f t="shared" si="85"/>
        <v>6.145829517761209</v>
      </c>
      <c r="W218" s="11">
        <f>SUM(E218:V218)-L218</f>
        <v>204.01116589464175</v>
      </c>
      <c r="X218" s="8" t="s">
        <v>48</v>
      </c>
    </row>
    <row r="219" spans="1:24" ht="15.75" customHeight="1" x14ac:dyDescent="0.2">
      <c r="A219" s="1" t="str">
        <f t="shared" si="82"/>
        <v>AT38_S6_C1_N23-3</v>
      </c>
      <c r="C219" s="1">
        <f t="shared" si="83"/>
        <v>300</v>
      </c>
      <c r="D219" s="1">
        <f t="shared" si="83"/>
        <v>100</v>
      </c>
      <c r="E219" s="11">
        <f t="shared" ref="E219:P219" si="87">E195/$K$215</f>
        <v>16.463383759101955</v>
      </c>
      <c r="F219" s="11">
        <f t="shared" si="87"/>
        <v>15.217665282385342</v>
      </c>
      <c r="G219" s="11">
        <f t="shared" si="87"/>
        <v>22.931704449521128</v>
      </c>
      <c r="H219" s="11">
        <f t="shared" si="87"/>
        <v>1.7122638729015605</v>
      </c>
      <c r="I219" s="11">
        <f t="shared" si="87"/>
        <v>6.1364767973515146</v>
      </c>
      <c r="J219" s="11">
        <f t="shared" si="87"/>
        <v>13.318594568190704</v>
      </c>
      <c r="K219" s="11">
        <f t="shared" si="87"/>
        <v>49.927791382692746</v>
      </c>
      <c r="L219" s="11">
        <f t="shared" si="87"/>
        <v>5.3931328728120693</v>
      </c>
      <c r="M219" s="11">
        <f t="shared" si="87"/>
        <v>4.7311630444355428</v>
      </c>
      <c r="N219" s="11">
        <f t="shared" si="87"/>
        <v>1.8368841103013602</v>
      </c>
      <c r="O219" s="11">
        <f t="shared" si="87"/>
        <v>8.5005089865478247</v>
      </c>
      <c r="P219" s="11">
        <f t="shared" si="87"/>
        <v>9.0993682076703273</v>
      </c>
      <c r="Q219" s="11">
        <f>Q195/$K$215</f>
        <v>0.83103385283510622</v>
      </c>
      <c r="R219" s="11">
        <f t="shared" si="85"/>
        <v>4.5744219590358073</v>
      </c>
      <c r="S219" s="11">
        <f t="shared" si="85"/>
        <v>1.2581094154404278</v>
      </c>
      <c r="T219" s="11">
        <f t="shared" si="85"/>
        <v>2.8650415215973344</v>
      </c>
      <c r="U219" s="11">
        <f t="shared" si="85"/>
        <v>7.9267438241403303</v>
      </c>
      <c r="V219" s="11">
        <f t="shared" si="85"/>
        <v>4.1513520582881061</v>
      </c>
      <c r="W219" s="11">
        <f t="shared" ref="W219:W231" si="88">SUM(E219:V219)-L219</f>
        <v>171.48250709243709</v>
      </c>
    </row>
    <row r="220" spans="1:24" ht="15.75" customHeight="1" x14ac:dyDescent="0.2">
      <c r="A220" s="1" t="str">
        <f t="shared" si="82"/>
        <v>AT39_S2_C3_N23-1</v>
      </c>
      <c r="C220" s="1">
        <f t="shared" si="83"/>
        <v>300</v>
      </c>
      <c r="D220" s="1">
        <f t="shared" si="83"/>
        <v>100</v>
      </c>
      <c r="E220" s="11">
        <f t="shared" ref="E220:P220" si="89">E196/$K$215</f>
        <v>11.535185659017543</v>
      </c>
      <c r="F220" s="11">
        <f t="shared" si="89"/>
        <v>7.8483398820469885</v>
      </c>
      <c r="G220" s="11">
        <f t="shared" si="89"/>
        <v>11.583257589504056</v>
      </c>
      <c r="H220" s="11">
        <f t="shared" si="89"/>
        <v>0.16030557031260936</v>
      </c>
      <c r="I220" s="11">
        <f t="shared" si="89"/>
        <v>5.5216969263253386</v>
      </c>
      <c r="J220" s="11">
        <f t="shared" si="89"/>
        <v>5.3581907559590078</v>
      </c>
      <c r="K220" s="11">
        <f t="shared" si="89"/>
        <v>39.649486033971385</v>
      </c>
      <c r="L220" s="11">
        <f t="shared" si="89"/>
        <v>4.6781872970252474</v>
      </c>
      <c r="M220" s="11">
        <f t="shared" si="89"/>
        <v>4.1437190806776778</v>
      </c>
      <c r="N220" s="11">
        <f t="shared" si="89"/>
        <v>0.66267781045919572</v>
      </c>
      <c r="O220" s="11">
        <f t="shared" si="89"/>
        <v>6.6333021306053768</v>
      </c>
      <c r="P220" s="11">
        <f t="shared" si="89"/>
        <v>7.395904785450452</v>
      </c>
      <c r="Q220" s="11">
        <v>0</v>
      </c>
      <c r="R220" s="11">
        <f t="shared" si="85"/>
        <v>1.9604394291484597</v>
      </c>
      <c r="S220" s="11">
        <f t="shared" si="85"/>
        <v>1.6018452973212467</v>
      </c>
      <c r="T220" s="11">
        <f t="shared" si="85"/>
        <v>4.3271481056774004</v>
      </c>
      <c r="U220" s="11">
        <f t="shared" si="85"/>
        <v>4.986232136634408</v>
      </c>
      <c r="V220" s="11">
        <f t="shared" si="85"/>
        <v>2.6831616244600474</v>
      </c>
      <c r="W220" s="11">
        <f t="shared" si="88"/>
        <v>116.05089281757121</v>
      </c>
    </row>
    <row r="221" spans="1:24" ht="15.75" customHeight="1" x14ac:dyDescent="0.2">
      <c r="A221" s="1" t="str">
        <f t="shared" si="82"/>
        <v>AT39_S2_C3_N23-2</v>
      </c>
      <c r="C221" s="1">
        <f t="shared" si="83"/>
        <v>300</v>
      </c>
      <c r="D221" s="1">
        <f t="shared" si="83"/>
        <v>100</v>
      </c>
      <c r="E221" s="11">
        <f t="shared" ref="E221:P221" si="90">E197/$K$215</f>
        <v>18.524573339020463</v>
      </c>
      <c r="F221" s="13">
        <f t="shared" si="90"/>
        <v>28.559259933800529</v>
      </c>
      <c r="G221" s="13">
        <f t="shared" si="90"/>
        <v>46.084190056641653</v>
      </c>
      <c r="H221" s="13">
        <f t="shared" si="90"/>
        <v>5.8671838734415065</v>
      </c>
      <c r="I221" s="13">
        <f t="shared" si="90"/>
        <v>14.055249125033427</v>
      </c>
      <c r="J221" s="13">
        <f t="shared" si="90"/>
        <v>7.2913494547046653</v>
      </c>
      <c r="K221" s="13">
        <f t="shared" si="90"/>
        <v>90.85250140533924</v>
      </c>
      <c r="L221" s="11">
        <f t="shared" si="90"/>
        <v>3.6082722441846058</v>
      </c>
      <c r="M221" s="11">
        <f t="shared" si="90"/>
        <v>3.6124730446933602</v>
      </c>
      <c r="N221" s="13">
        <f t="shared" si="90"/>
        <v>7.9269421719976441</v>
      </c>
      <c r="O221" s="13">
        <f t="shared" si="90"/>
        <v>10.562487072247832</v>
      </c>
      <c r="P221" s="13">
        <f t="shared" si="90"/>
        <v>11.146645724000329</v>
      </c>
      <c r="Q221" s="13">
        <f>Q197/$K$215</f>
        <v>1.1349747680075886</v>
      </c>
      <c r="R221" s="13">
        <f t="shared" si="85"/>
        <v>6.8107469562765406</v>
      </c>
      <c r="S221" s="13">
        <f t="shared" si="85"/>
        <v>7.159134269540087</v>
      </c>
      <c r="T221" s="11">
        <f t="shared" si="85"/>
        <v>5.0175430357828192</v>
      </c>
      <c r="U221" s="11">
        <f t="shared" si="85"/>
        <v>1.477918090789778</v>
      </c>
      <c r="V221" s="13">
        <f t="shared" si="85"/>
        <v>11.090521675278817</v>
      </c>
      <c r="W221" s="12">
        <f t="shared" si="88"/>
        <v>277.17369399659623</v>
      </c>
      <c r="X221" s="8"/>
    </row>
    <row r="222" spans="1:24" ht="15.75" customHeight="1" x14ac:dyDescent="0.2">
      <c r="A222" s="1" t="str">
        <f t="shared" si="82"/>
        <v>AT39_S2_C3_N23-3</v>
      </c>
      <c r="C222" s="1">
        <f t="shared" si="83"/>
        <v>300</v>
      </c>
      <c r="D222" s="1">
        <f t="shared" si="83"/>
        <v>100</v>
      </c>
      <c r="E222" s="13">
        <f t="shared" ref="E222:P222" si="91">E198/$K$215</f>
        <v>4.0099085359929649</v>
      </c>
      <c r="F222" s="11">
        <f t="shared" si="91"/>
        <v>6.8753156826805855</v>
      </c>
      <c r="G222" s="11">
        <f t="shared" si="91"/>
        <v>6.4883077987487789</v>
      </c>
      <c r="H222" s="11">
        <f t="shared" si="91"/>
        <v>2.7051564990252935E-2</v>
      </c>
      <c r="I222" s="11">
        <f t="shared" si="91"/>
        <v>6.140552685999201</v>
      </c>
      <c r="J222" s="11">
        <f t="shared" si="91"/>
        <v>3.7251609066570603</v>
      </c>
      <c r="K222" s="11">
        <f t="shared" si="91"/>
        <v>42.075738283728896</v>
      </c>
      <c r="L222" s="11">
        <f t="shared" si="91"/>
        <v>4.2386059135932941</v>
      </c>
      <c r="M222" s="11">
        <f t="shared" si="91"/>
        <v>4.1507438216493711</v>
      </c>
      <c r="N222" s="11">
        <f t="shared" si="91"/>
        <v>2.0601092650389354</v>
      </c>
      <c r="O222" s="11">
        <f t="shared" si="91"/>
        <v>6.5309823112394056</v>
      </c>
      <c r="P222" s="11">
        <f t="shared" si="91"/>
        <v>7.0488774755075196</v>
      </c>
      <c r="Q222" s="11">
        <v>0</v>
      </c>
      <c r="R222" s="11">
        <f t="shared" ref="R222:S225" si="92">R198/$K$215</f>
        <v>2.1518314818924451</v>
      </c>
      <c r="S222" s="11">
        <f t="shared" si="92"/>
        <v>0.78648754600946036</v>
      </c>
      <c r="T222" s="13">
        <v>0</v>
      </c>
      <c r="U222" s="13">
        <v>0</v>
      </c>
      <c r="V222" s="11">
        <f t="shared" ref="V222:V231" si="93">V198/$K$215</f>
        <v>4.0220358177010391</v>
      </c>
      <c r="W222" s="11">
        <f t="shared" si="88"/>
        <v>96.0931031778359</v>
      </c>
    </row>
    <row r="223" spans="1:24" ht="15.75" customHeight="1" x14ac:dyDescent="0.2">
      <c r="A223" s="1" t="str">
        <f t="shared" si="82"/>
        <v>AT39_S2_ML_2-1</v>
      </c>
      <c r="C223" s="1">
        <f t="shared" si="83"/>
        <v>300</v>
      </c>
      <c r="D223" s="1">
        <f t="shared" si="83"/>
        <v>100</v>
      </c>
      <c r="E223" s="11">
        <f t="shared" ref="E223:P223" si="94">E199/$K$215</f>
        <v>264.86501119321957</v>
      </c>
      <c r="F223" s="13">
        <f t="shared" si="94"/>
        <v>652.61266215449496</v>
      </c>
      <c r="G223" s="11">
        <f t="shared" si="94"/>
        <v>919.76027298719282</v>
      </c>
      <c r="H223" s="11">
        <f t="shared" si="94"/>
        <v>89.145927650842154</v>
      </c>
      <c r="I223" s="11">
        <f t="shared" si="94"/>
        <v>72.1774212410551</v>
      </c>
      <c r="J223" s="13">
        <f t="shared" si="94"/>
        <v>149.46444111324172</v>
      </c>
      <c r="K223" s="11">
        <f t="shared" si="94"/>
        <v>804.51774553705081</v>
      </c>
      <c r="L223" s="11">
        <f t="shared" si="94"/>
        <v>24.640088594081501</v>
      </c>
      <c r="M223" s="11">
        <f t="shared" si="94"/>
        <v>23.781821513357471</v>
      </c>
      <c r="N223" s="11">
        <f t="shared" si="94"/>
        <v>65.593906989454737</v>
      </c>
      <c r="O223" s="13">
        <f t="shared" si="94"/>
        <v>141.02025676385969</v>
      </c>
      <c r="P223" s="11">
        <f t="shared" si="94"/>
        <v>131.6867654450115</v>
      </c>
      <c r="Q223" s="13">
        <f>Q199/$K$215</f>
        <v>8.2978926719108088</v>
      </c>
      <c r="R223" s="11">
        <f t="shared" si="92"/>
        <v>126.14540069976513</v>
      </c>
      <c r="S223" s="11">
        <f t="shared" si="92"/>
        <v>64.468972827925498</v>
      </c>
      <c r="T223" s="11">
        <f t="shared" ref="T223:U228" si="95">T199/$K$215</f>
        <v>75.61746677364529</v>
      </c>
      <c r="U223" s="11">
        <f t="shared" si="95"/>
        <v>124.75909448630459</v>
      </c>
      <c r="V223" s="11">
        <f t="shared" si="93"/>
        <v>118.16196299782524</v>
      </c>
      <c r="W223" s="11">
        <f t="shared" si="88"/>
        <v>3832.0770230461571</v>
      </c>
    </row>
    <row r="224" spans="1:24" ht="15.75" customHeight="1" x14ac:dyDescent="0.2">
      <c r="A224" s="1" t="str">
        <f t="shared" si="82"/>
        <v>AT39_S2_ML_2-2</v>
      </c>
      <c r="C224" s="1">
        <f t="shared" si="83"/>
        <v>300</v>
      </c>
      <c r="D224" s="1">
        <f t="shared" si="83"/>
        <v>100</v>
      </c>
      <c r="E224" s="11">
        <f t="shared" ref="E224:P224" si="96">E200/$K$215</f>
        <v>263.19283765342044</v>
      </c>
      <c r="F224" s="11">
        <f t="shared" si="96"/>
        <v>628.35953414408914</v>
      </c>
      <c r="G224" s="13">
        <f t="shared" si="96"/>
        <v>880.30764004225739</v>
      </c>
      <c r="H224" s="11">
        <f t="shared" si="96"/>
        <v>90.819117040980004</v>
      </c>
      <c r="I224" s="11">
        <f t="shared" si="96"/>
        <v>71.44715785834444</v>
      </c>
      <c r="J224" s="11">
        <f t="shared" si="96"/>
        <v>131.64665470612999</v>
      </c>
      <c r="K224" s="13">
        <f t="shared" si="96"/>
        <v>754.54670742778558</v>
      </c>
      <c r="L224" s="11">
        <f t="shared" si="96"/>
        <v>22.132772457148448</v>
      </c>
      <c r="M224" s="11">
        <f t="shared" si="96"/>
        <v>21.67878968495674</v>
      </c>
      <c r="N224" s="11">
        <f t="shared" si="96"/>
        <v>65.206936736884586</v>
      </c>
      <c r="O224" s="11">
        <f t="shared" si="96"/>
        <v>125.07031091152682</v>
      </c>
      <c r="P224" s="11">
        <f t="shared" si="96"/>
        <v>127.56558662402254</v>
      </c>
      <c r="Q224" s="11">
        <f>Q200/$K$215</f>
        <v>3.1354824295092287</v>
      </c>
      <c r="R224" s="11">
        <f t="shared" si="92"/>
        <v>120.21110782629238</v>
      </c>
      <c r="S224" s="11">
        <f t="shared" si="92"/>
        <v>60.501123986687048</v>
      </c>
      <c r="T224" s="11">
        <f t="shared" si="95"/>
        <v>70.943083855802968</v>
      </c>
      <c r="U224" s="11">
        <f t="shared" si="95"/>
        <v>123.0658374008697</v>
      </c>
      <c r="V224" s="11">
        <f t="shared" si="93"/>
        <v>108.24190366758101</v>
      </c>
      <c r="W224" s="11">
        <f t="shared" si="88"/>
        <v>3645.9398119971406</v>
      </c>
      <c r="X224" s="8"/>
    </row>
    <row r="225" spans="1:24" ht="15.75" customHeight="1" x14ac:dyDescent="0.2">
      <c r="A225" s="1" t="str">
        <f t="shared" si="82"/>
        <v>AT39_S2_ML_2-3</v>
      </c>
      <c r="C225" s="1">
        <f t="shared" si="83"/>
        <v>300</v>
      </c>
      <c r="D225" s="1">
        <f t="shared" si="83"/>
        <v>100</v>
      </c>
      <c r="E225" s="13">
        <f t="shared" ref="E225:P225" si="97">E201/$K$215</f>
        <v>229.43874945805777</v>
      </c>
      <c r="F225" s="11">
        <f t="shared" si="97"/>
        <v>635.62222675545581</v>
      </c>
      <c r="G225" s="11">
        <f t="shared" si="97"/>
        <v>904.19778577125669</v>
      </c>
      <c r="H225" s="11">
        <f t="shared" si="97"/>
        <v>87.553892955675053</v>
      </c>
      <c r="I225" s="11">
        <f t="shared" si="97"/>
        <v>70.853436745331308</v>
      </c>
      <c r="J225" s="11">
        <f t="shared" si="97"/>
        <v>133.18018978616431</v>
      </c>
      <c r="K225" s="11">
        <f t="shared" si="97"/>
        <v>801.3180422159013</v>
      </c>
      <c r="L225" s="11">
        <f t="shared" si="97"/>
        <v>23.10756169808468</v>
      </c>
      <c r="M225" s="11">
        <f t="shared" si="97"/>
        <v>22.87387374276609</v>
      </c>
      <c r="N225" s="11">
        <f t="shared" si="97"/>
        <v>67.23205773315587</v>
      </c>
      <c r="O225" s="11">
        <f t="shared" si="97"/>
        <v>133.35146421087214</v>
      </c>
      <c r="P225" s="11">
        <f t="shared" si="97"/>
        <v>125.96173289261962</v>
      </c>
      <c r="Q225" s="11">
        <f>Q201/$K$215</f>
        <v>2.7110132203890376</v>
      </c>
      <c r="R225" s="11">
        <f t="shared" si="92"/>
        <v>120.25952545868297</v>
      </c>
      <c r="S225" s="11">
        <f t="shared" si="92"/>
        <v>62.375431846548999</v>
      </c>
      <c r="T225" s="11">
        <f t="shared" si="95"/>
        <v>69.701542241694995</v>
      </c>
      <c r="U225" s="11">
        <f t="shared" si="95"/>
        <v>116.1095121884572</v>
      </c>
      <c r="V225" s="11">
        <f t="shared" si="93"/>
        <v>112.92495598949223</v>
      </c>
      <c r="W225" s="11">
        <f t="shared" si="88"/>
        <v>3695.6654332125213</v>
      </c>
      <c r="X225" s="8"/>
    </row>
    <row r="226" spans="1:24" ht="15.75" customHeight="1" x14ac:dyDescent="0.2">
      <c r="A226" s="1" t="str">
        <f t="shared" si="82"/>
        <v>AT39_S2RF_1-1</v>
      </c>
      <c r="C226" s="1">
        <f t="shared" si="83"/>
        <v>300</v>
      </c>
      <c r="D226" s="1">
        <f t="shared" si="83"/>
        <v>100</v>
      </c>
      <c r="E226" s="11">
        <f t="shared" ref="E226:G231" si="98">E202/$K$215</f>
        <v>12.968193725171769</v>
      </c>
      <c r="F226" s="11">
        <f t="shared" si="98"/>
        <v>15.409271075068791</v>
      </c>
      <c r="G226" s="11">
        <f t="shared" si="98"/>
        <v>8.3845151991342206</v>
      </c>
      <c r="H226" s="13">
        <v>0</v>
      </c>
      <c r="I226" s="11">
        <f t="shared" ref="I226:P227" si="99">I202/$K$215</f>
        <v>4.8749892608922787</v>
      </c>
      <c r="J226" s="11">
        <f t="shared" si="99"/>
        <v>7.3990669321762441</v>
      </c>
      <c r="K226" s="11">
        <f t="shared" si="99"/>
        <v>40.181198992727666</v>
      </c>
      <c r="L226" s="11">
        <f t="shared" si="99"/>
        <v>4.2471171704478996</v>
      </c>
      <c r="M226" s="11">
        <f t="shared" si="99"/>
        <v>4.6525737548147221</v>
      </c>
      <c r="N226" s="11">
        <f t="shared" si="99"/>
        <v>0.28060591551651254</v>
      </c>
      <c r="O226" s="11">
        <f t="shared" si="99"/>
        <v>6.5927897148158054</v>
      </c>
      <c r="P226" s="11">
        <f t="shared" si="99"/>
        <v>6.8290017063770092</v>
      </c>
      <c r="Q226" s="11">
        <v>0</v>
      </c>
      <c r="R226" s="11">
        <f>R202/$K$215</f>
        <v>2.7823999413793254</v>
      </c>
      <c r="S226" s="13">
        <v>0</v>
      </c>
      <c r="T226" s="13">
        <f t="shared" si="95"/>
        <v>0.79917154983462424</v>
      </c>
      <c r="U226" s="11">
        <f t="shared" si="95"/>
        <v>12.023757265696814</v>
      </c>
      <c r="V226" s="11">
        <f t="shared" si="93"/>
        <v>2.7403013586729372</v>
      </c>
      <c r="W226" s="11">
        <f t="shared" si="88"/>
        <v>125.91783639227873</v>
      </c>
    </row>
    <row r="227" spans="1:24" ht="15.75" customHeight="1" x14ac:dyDescent="0.2">
      <c r="A227" s="1" t="str">
        <f t="shared" si="82"/>
        <v>AT39_S2RF_1-2</v>
      </c>
      <c r="C227" s="1">
        <f t="shared" si="83"/>
        <v>300</v>
      </c>
      <c r="D227" s="1">
        <f t="shared" si="83"/>
        <v>100</v>
      </c>
      <c r="E227" s="11">
        <f t="shared" si="98"/>
        <v>12.40749458571392</v>
      </c>
      <c r="F227" s="11">
        <f t="shared" si="98"/>
        <v>16.913793081965817</v>
      </c>
      <c r="G227" s="11">
        <f t="shared" si="98"/>
        <v>9.0475970704528041</v>
      </c>
      <c r="H227" s="11">
        <f>H203/$K$215</f>
        <v>4.4384604780303754</v>
      </c>
      <c r="I227" s="11">
        <f t="shared" si="99"/>
        <v>3.1821368425527981</v>
      </c>
      <c r="J227" s="11">
        <f t="shared" si="99"/>
        <v>8.3874364582895051</v>
      </c>
      <c r="K227" s="11">
        <f t="shared" si="99"/>
        <v>36.519642809592696</v>
      </c>
      <c r="L227" s="11">
        <f t="shared" si="99"/>
        <v>3.8310669089080895</v>
      </c>
      <c r="M227" s="11">
        <f t="shared" si="99"/>
        <v>4.194648452722455</v>
      </c>
      <c r="N227" s="11">
        <f t="shared" si="99"/>
        <v>1.4177246504649743</v>
      </c>
      <c r="O227" s="11">
        <f t="shared" si="99"/>
        <v>6.9335095194050256</v>
      </c>
      <c r="P227" s="11">
        <f t="shared" si="99"/>
        <v>6.8767409130358255</v>
      </c>
      <c r="Q227" s="11">
        <v>0</v>
      </c>
      <c r="R227" s="11">
        <f>R203/$K$215</f>
        <v>2.8661339644548192</v>
      </c>
      <c r="S227" s="11">
        <f>S203/$K$215</f>
        <v>2.4023168490240221</v>
      </c>
      <c r="T227" s="11">
        <f t="shared" si="95"/>
        <v>10.025696558787713</v>
      </c>
      <c r="U227" s="11">
        <f t="shared" si="95"/>
        <v>19.622517112780638</v>
      </c>
      <c r="V227" s="11">
        <f t="shared" si="93"/>
        <v>1.9517730265350488</v>
      </c>
      <c r="W227" s="11">
        <f t="shared" si="88"/>
        <v>147.18762237380841</v>
      </c>
    </row>
    <row r="228" spans="1:24" ht="15.75" customHeight="1" x14ac:dyDescent="0.2">
      <c r="A228" s="1" t="str">
        <f t="shared" si="82"/>
        <v>AT39_S2RF_1-3</v>
      </c>
      <c r="C228" s="1">
        <f t="shared" si="83"/>
        <v>300</v>
      </c>
      <c r="D228" s="1">
        <f t="shared" si="83"/>
        <v>100</v>
      </c>
      <c r="E228" s="11">
        <f t="shared" si="98"/>
        <v>12.492839941454404</v>
      </c>
      <c r="F228" s="11">
        <f t="shared" si="98"/>
        <v>15.002733567114335</v>
      </c>
      <c r="G228" s="11">
        <f t="shared" si="98"/>
        <v>10.987369983541805</v>
      </c>
      <c r="H228" s="11">
        <f>H204/$K$215</f>
        <v>2.7883150136249513</v>
      </c>
      <c r="I228" s="11">
        <f>I204/$K$215</f>
        <v>5.6378597527844292</v>
      </c>
      <c r="J228" s="11">
        <f>J204/$K$215</f>
        <v>5.166601654807268</v>
      </c>
      <c r="K228" s="11">
        <f>K204/$K$215</f>
        <v>39.031279622070194</v>
      </c>
      <c r="L228" s="11">
        <f>L204/$K$215</f>
        <v>4.9124971916108437</v>
      </c>
      <c r="M228" s="11">
        <f>M204/$K$215</f>
        <v>4.5445683623749362</v>
      </c>
      <c r="N228" s="11">
        <v>0</v>
      </c>
      <c r="O228" s="11">
        <f t="shared" ref="O228:P231" si="100">O204/$K$215</f>
        <v>6.1871461669740659</v>
      </c>
      <c r="P228" s="11">
        <f t="shared" si="100"/>
        <v>6.6577832055718309</v>
      </c>
      <c r="Q228" s="11">
        <v>0</v>
      </c>
      <c r="R228" s="11">
        <f>R204/$K$215</f>
        <v>2.7561974579679469</v>
      </c>
      <c r="S228" s="11">
        <f>S204/$K$215</f>
        <v>1.7689767202042439</v>
      </c>
      <c r="T228" s="11">
        <f t="shared" si="95"/>
        <v>7.3326779977067629</v>
      </c>
      <c r="U228" s="11">
        <f t="shared" si="95"/>
        <v>12.2004864960525</v>
      </c>
      <c r="V228" s="11">
        <f t="shared" si="93"/>
        <v>2.5911365788329705</v>
      </c>
      <c r="W228" s="11">
        <f t="shared" si="88"/>
        <v>135.14597252108263</v>
      </c>
      <c r="X228" s="8"/>
    </row>
    <row r="229" spans="1:24" ht="15.75" customHeight="1" x14ac:dyDescent="0.2">
      <c r="A229" s="1" t="str">
        <f t="shared" si="82"/>
        <v>AT39_S2RF_ML_1-1</v>
      </c>
      <c r="C229" s="1">
        <f t="shared" si="83"/>
        <v>300</v>
      </c>
      <c r="D229" s="1">
        <f t="shared" si="83"/>
        <v>100</v>
      </c>
      <c r="E229" s="13">
        <f t="shared" si="98"/>
        <v>4.2639598274995318</v>
      </c>
      <c r="F229" s="13">
        <f t="shared" si="98"/>
        <v>10.323386882318891</v>
      </c>
      <c r="G229" s="13">
        <f t="shared" si="98"/>
        <v>20.04161264067821</v>
      </c>
      <c r="H229" s="13">
        <f>H205/$K$215</f>
        <v>8.2417101336970351</v>
      </c>
      <c r="I229" s="13">
        <f t="shared" ref="I229:J231" si="101">I205/$K$215</f>
        <v>1.1659305914967879</v>
      </c>
      <c r="J229" s="13">
        <f t="shared" si="101"/>
        <v>237.35203548020513</v>
      </c>
      <c r="K229" s="13">
        <v>0</v>
      </c>
      <c r="L229" s="13">
        <f t="shared" ref="L229:N231" si="102">L205/$K$215</f>
        <v>14.51119227493362</v>
      </c>
      <c r="M229" s="13">
        <f t="shared" si="102"/>
        <v>13.938842273082743</v>
      </c>
      <c r="N229" s="13">
        <f t="shared" si="102"/>
        <v>0.15324861720228491</v>
      </c>
      <c r="O229" s="13">
        <f t="shared" si="100"/>
        <v>12.207395031293656</v>
      </c>
      <c r="P229" s="13">
        <f t="shared" si="100"/>
        <v>3.0543911644977224</v>
      </c>
      <c r="Q229" s="13">
        <f>Q205/$K$215</f>
        <v>1.9433003915482212E-2</v>
      </c>
      <c r="R229" s="13">
        <v>0</v>
      </c>
      <c r="S229" s="13">
        <v>0</v>
      </c>
      <c r="T229" s="13">
        <v>0</v>
      </c>
      <c r="U229" s="13">
        <v>0</v>
      </c>
      <c r="V229" s="13">
        <f t="shared" si="93"/>
        <v>4.7528229447395853</v>
      </c>
      <c r="W229" s="12">
        <f t="shared" si="88"/>
        <v>315.514768590627</v>
      </c>
      <c r="X229" s="8"/>
    </row>
    <row r="230" spans="1:24" ht="15.75" customHeight="1" x14ac:dyDescent="0.2">
      <c r="A230" s="1" t="str">
        <f t="shared" si="82"/>
        <v>AT39_S2RF_ML_1-2</v>
      </c>
      <c r="C230" s="1">
        <f t="shared" si="83"/>
        <v>300</v>
      </c>
      <c r="D230" s="1">
        <f t="shared" si="83"/>
        <v>100</v>
      </c>
      <c r="E230" s="11">
        <f t="shared" si="98"/>
        <v>53.784113914131019</v>
      </c>
      <c r="F230" s="11">
        <f t="shared" si="98"/>
        <v>156.41947152879612</v>
      </c>
      <c r="G230" s="11">
        <f t="shared" si="98"/>
        <v>203.71159900332424</v>
      </c>
      <c r="H230" s="11">
        <f>H206/$K$215</f>
        <v>16.58862079791172</v>
      </c>
      <c r="I230" s="11">
        <f t="shared" si="101"/>
        <v>21.630967491534985</v>
      </c>
      <c r="J230" s="11">
        <f t="shared" si="101"/>
        <v>24.07060781565912</v>
      </c>
      <c r="K230" s="11">
        <f>K206/$K$215</f>
        <v>306.11585514582185</v>
      </c>
      <c r="L230" s="11">
        <f t="shared" si="102"/>
        <v>27.353176882028826</v>
      </c>
      <c r="M230" s="11">
        <f t="shared" si="102"/>
        <v>28.235946335721852</v>
      </c>
      <c r="N230" s="11">
        <f t="shared" si="102"/>
        <v>8.3621962354671471</v>
      </c>
      <c r="O230" s="11">
        <f t="shared" si="100"/>
        <v>35.416334769204184</v>
      </c>
      <c r="P230" s="11">
        <f t="shared" si="100"/>
        <v>33.6194182278048</v>
      </c>
      <c r="Q230" s="11">
        <f>Q206/$K$215</f>
        <v>1.3164222540049539</v>
      </c>
      <c r="R230" s="11">
        <f t="shared" ref="R230:U231" si="103">R206/$K$215</f>
        <v>21.655593047231893</v>
      </c>
      <c r="S230" s="11">
        <f t="shared" si="103"/>
        <v>10.811666337242182</v>
      </c>
      <c r="T230" s="11">
        <f t="shared" si="103"/>
        <v>11.240132598272609</v>
      </c>
      <c r="U230" s="11">
        <f t="shared" si="103"/>
        <v>3.9580978978759918</v>
      </c>
      <c r="V230" s="11">
        <f t="shared" si="93"/>
        <v>24.237472311335242</v>
      </c>
      <c r="W230" s="11">
        <f t="shared" si="88"/>
        <v>961.17451571134006</v>
      </c>
      <c r="X230" s="8"/>
    </row>
    <row r="231" spans="1:24" ht="15.75" customHeight="1" x14ac:dyDescent="0.2">
      <c r="A231" s="1" t="str">
        <f t="shared" si="82"/>
        <v>AT39_S2RF_ML_1-3</v>
      </c>
      <c r="C231" s="1">
        <f t="shared" si="83"/>
        <v>300</v>
      </c>
      <c r="D231" s="1">
        <f t="shared" si="83"/>
        <v>100</v>
      </c>
      <c r="E231" s="11">
        <f t="shared" si="98"/>
        <v>62.576670331116084</v>
      </c>
      <c r="F231" s="11">
        <f t="shared" si="98"/>
        <v>173.28411355959534</v>
      </c>
      <c r="G231" s="11">
        <f t="shared" si="98"/>
        <v>209.01182358275051</v>
      </c>
      <c r="H231" s="11">
        <f>H207/$K$215</f>
        <v>13.230219099862554</v>
      </c>
      <c r="I231" s="11">
        <f t="shared" si="101"/>
        <v>21.093629504814874</v>
      </c>
      <c r="J231" s="11">
        <f t="shared" si="101"/>
        <v>25.542472584163892</v>
      </c>
      <c r="K231" s="11">
        <f>K207/$K$215</f>
        <v>297.21978171178182</v>
      </c>
      <c r="L231" s="11">
        <f t="shared" si="102"/>
        <v>27.542427181501807</v>
      </c>
      <c r="M231" s="11">
        <f t="shared" si="102"/>
        <v>27.234920747255536</v>
      </c>
      <c r="N231" s="11">
        <f t="shared" si="102"/>
        <v>8.2089476182648617</v>
      </c>
      <c r="O231" s="11">
        <f t="shared" si="100"/>
        <v>35.497359600783327</v>
      </c>
      <c r="P231" s="11">
        <f t="shared" si="100"/>
        <v>36.214319528211419</v>
      </c>
      <c r="Q231" s="11">
        <f>Q207/$K$215</f>
        <v>3.0889742291272331</v>
      </c>
      <c r="R231" s="11">
        <f t="shared" si="103"/>
        <v>26.632925656984703</v>
      </c>
      <c r="S231" s="11">
        <f t="shared" si="103"/>
        <v>12.099999248858481</v>
      </c>
      <c r="T231" s="11">
        <f t="shared" si="103"/>
        <v>16.278580587032703</v>
      </c>
      <c r="U231" s="11">
        <f t="shared" si="103"/>
        <v>19.67744646816147</v>
      </c>
      <c r="V231" s="11">
        <f t="shared" si="93"/>
        <v>23.480821936179279</v>
      </c>
      <c r="W231" s="11">
        <f t="shared" si="88"/>
        <v>1010.3730059949442</v>
      </c>
    </row>
    <row r="232" spans="1:24" ht="15.75" customHeight="1" x14ac:dyDescent="0.2">
      <c r="A232" s="1">
        <f t="shared" si="82"/>
        <v>0</v>
      </c>
      <c r="C232" s="1">
        <f t="shared" si="83"/>
        <v>300</v>
      </c>
      <c r="D232" s="1">
        <f t="shared" si="83"/>
        <v>100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1"/>
    </row>
    <row r="233" spans="1:24" ht="15.75" customHeight="1" x14ac:dyDescent="0.2">
      <c r="A233" s="1">
        <f t="shared" si="82"/>
        <v>0</v>
      </c>
      <c r="C233" s="1">
        <f t="shared" si="83"/>
        <v>300</v>
      </c>
      <c r="D233" s="1">
        <f t="shared" si="83"/>
        <v>100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1"/>
    </row>
    <row r="234" spans="1:24" ht="15.75" customHeight="1" x14ac:dyDescent="0.2">
      <c r="A234" s="1">
        <f t="shared" si="82"/>
        <v>0</v>
      </c>
      <c r="C234" s="1">
        <f t="shared" si="83"/>
        <v>300</v>
      </c>
      <c r="D234" s="1">
        <f t="shared" si="83"/>
        <v>100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1"/>
    </row>
    <row r="235" spans="1:24" ht="15.75" customHeight="1" x14ac:dyDescent="0.2">
      <c r="A235" s="1" t="str">
        <f t="shared" si="82"/>
        <v>Ref-1</v>
      </c>
      <c r="C235" s="1">
        <f t="shared" si="83"/>
        <v>300</v>
      </c>
      <c r="D235" s="1">
        <f t="shared" si="83"/>
        <v>100</v>
      </c>
      <c r="E235" s="2">
        <f t="shared" ref="E235:V235" si="104">E211/$K$215</f>
        <v>16.742244747044705</v>
      </c>
      <c r="F235" s="2">
        <f t="shared" si="104"/>
        <v>20.939180865646005</v>
      </c>
      <c r="G235" s="2">
        <f t="shared" si="104"/>
        <v>31.337633205746922</v>
      </c>
      <c r="H235" s="2">
        <f t="shared" si="104"/>
        <v>1.0870721486823833</v>
      </c>
      <c r="I235" s="2">
        <f t="shared" si="104"/>
        <v>11.795168869890791</v>
      </c>
      <c r="J235" s="2">
        <f t="shared" si="104"/>
        <v>12.858122908770214</v>
      </c>
      <c r="K235" s="2">
        <f t="shared" si="104"/>
        <v>63.681913768372461</v>
      </c>
      <c r="L235" s="2">
        <f t="shared" si="104"/>
        <v>3.9041635854241088</v>
      </c>
      <c r="M235" s="2">
        <f t="shared" si="104"/>
        <v>4.0282499009554664</v>
      </c>
      <c r="N235" s="2">
        <f t="shared" si="104"/>
        <v>3.5422123300363761</v>
      </c>
      <c r="O235" s="2">
        <f t="shared" si="104"/>
        <v>11.091226037296346</v>
      </c>
      <c r="P235" s="2">
        <f t="shared" si="104"/>
        <v>10.426885377452024</v>
      </c>
      <c r="Q235" s="2">
        <f t="shared" si="104"/>
        <v>1.2286462138473839</v>
      </c>
      <c r="R235" s="2">
        <f t="shared" si="104"/>
        <v>5.4675848718410718</v>
      </c>
      <c r="S235" s="2">
        <f t="shared" si="104"/>
        <v>1.6810128134237194</v>
      </c>
      <c r="T235" s="2">
        <f t="shared" si="104"/>
        <v>9.0886940477978335</v>
      </c>
      <c r="U235" s="2">
        <f t="shared" si="104"/>
        <v>19.149049951726386</v>
      </c>
      <c r="V235" s="2">
        <f t="shared" si="104"/>
        <v>4.5314816585254416</v>
      </c>
      <c r="W235" s="11">
        <f>SUM(E235:V235)-L235</f>
        <v>228.67637971705554</v>
      </c>
    </row>
    <row r="236" spans="1:24" ht="15.75" customHeight="1" x14ac:dyDescent="0.2">
      <c r="A236" s="1" t="str">
        <f t="shared" si="82"/>
        <v>Ref-2</v>
      </c>
      <c r="C236" s="1">
        <f t="shared" si="83"/>
        <v>300</v>
      </c>
      <c r="D236" s="1">
        <f t="shared" si="83"/>
        <v>100</v>
      </c>
      <c r="E236" s="2">
        <f t="shared" ref="E236:V236" si="105">E212/$K$215</f>
        <v>20.827905556156161</v>
      </c>
      <c r="F236" s="2">
        <f t="shared" si="105"/>
        <v>25.815964823771793</v>
      </c>
      <c r="G236" s="2">
        <f t="shared" si="105"/>
        <v>28.669060953023799</v>
      </c>
      <c r="H236" s="2">
        <f t="shared" si="105"/>
        <v>1.4828265253916377</v>
      </c>
      <c r="I236" s="2">
        <f t="shared" si="105"/>
        <v>8.3809328126780169</v>
      </c>
      <c r="J236" s="2">
        <f t="shared" si="105"/>
        <v>14.577491194213506</v>
      </c>
      <c r="K236" s="2">
        <f t="shared" si="105"/>
        <v>55.192803120283536</v>
      </c>
      <c r="L236" s="2">
        <f t="shared" si="105"/>
        <v>3.6533318392972207</v>
      </c>
      <c r="M236" s="2">
        <f t="shared" si="105"/>
        <v>3.3064577661139638</v>
      </c>
      <c r="N236" s="2">
        <f t="shared" si="105"/>
        <v>3.1713366810993402</v>
      </c>
      <c r="O236" s="2">
        <f t="shared" si="105"/>
        <v>9.1746771364819857</v>
      </c>
      <c r="P236" s="2">
        <f t="shared" si="105"/>
        <v>10.253371722480555</v>
      </c>
      <c r="Q236" s="2">
        <f t="shared" si="105"/>
        <v>2.2013881514144877</v>
      </c>
      <c r="R236" s="2">
        <f t="shared" si="105"/>
        <v>6.5373297380708477</v>
      </c>
      <c r="S236" s="2">
        <f t="shared" si="105"/>
        <v>4.4599956222515269</v>
      </c>
      <c r="T236" s="2">
        <f t="shared" si="105"/>
        <v>10.993525017388151</v>
      </c>
      <c r="U236" s="2">
        <f t="shared" si="105"/>
        <v>22.167179206618261</v>
      </c>
      <c r="V236" s="2">
        <f t="shared" si="105"/>
        <v>4.2650300558274363</v>
      </c>
      <c r="W236" s="11">
        <f>SUM(E236:V236)-L236</f>
        <v>231.477276083265</v>
      </c>
    </row>
    <row r="237" spans="1:24" ht="15.75" customHeight="1" x14ac:dyDescent="0.2">
      <c r="A237" s="1" t="str">
        <f t="shared" si="82"/>
        <v>Ref-3</v>
      </c>
      <c r="C237" s="1">
        <f t="shared" si="83"/>
        <v>300</v>
      </c>
      <c r="D237" s="1">
        <f t="shared" si="83"/>
        <v>100</v>
      </c>
      <c r="E237" s="2">
        <f t="shared" ref="E237:P237" si="106">E213/$K$215</f>
        <v>22.084268583684729</v>
      </c>
      <c r="F237" s="2">
        <f t="shared" si="106"/>
        <v>27.543749232578232</v>
      </c>
      <c r="G237" s="2">
        <f t="shared" si="106"/>
        <v>33.786901097911461</v>
      </c>
      <c r="H237" s="2">
        <f t="shared" si="106"/>
        <v>3.5287263665063162</v>
      </c>
      <c r="I237" s="2">
        <f t="shared" si="106"/>
        <v>9.884256408900038</v>
      </c>
      <c r="J237" s="2">
        <f t="shared" si="106"/>
        <v>14.399880697008456</v>
      </c>
      <c r="K237" s="2">
        <f t="shared" si="106"/>
        <v>59.495297969030851</v>
      </c>
      <c r="L237" s="2">
        <f t="shared" si="106"/>
        <v>4.1680125479168639</v>
      </c>
      <c r="M237" s="2">
        <f t="shared" si="106"/>
        <v>3.6036921184787434</v>
      </c>
      <c r="N237" s="2">
        <f t="shared" si="106"/>
        <v>3.2951951525368024</v>
      </c>
      <c r="O237" s="2">
        <f t="shared" si="106"/>
        <v>10.818026925689747</v>
      </c>
      <c r="P237" s="2">
        <f t="shared" si="106"/>
        <v>9.9848386850247159</v>
      </c>
      <c r="Q237" s="2">
        <v>0</v>
      </c>
      <c r="R237" s="2">
        <f>R213/$K$215</f>
        <v>6.0075838777973152</v>
      </c>
      <c r="S237" s="2">
        <f>S213/$K$215</f>
        <v>4.6487796991112686</v>
      </c>
      <c r="T237" s="2">
        <f>T213/$K$215</f>
        <v>9.2614256507880253</v>
      </c>
      <c r="U237" s="2">
        <f>U213/$K$215</f>
        <v>21.322938896743459</v>
      </c>
      <c r="V237" s="2">
        <f>V213/$K$215</f>
        <v>5.8691529099935291</v>
      </c>
      <c r="W237" s="11">
        <f>SUM(E237:V237)-L237</f>
        <v>245.53471427178366</v>
      </c>
    </row>
    <row r="238" spans="1:24" ht="15.75" customHeight="1" x14ac:dyDescent="0.2">
      <c r="W238" s="10"/>
    </row>
    <row r="239" spans="1:24" ht="15.75" customHeight="1" x14ac:dyDescent="0.2">
      <c r="W239" s="10"/>
    </row>
    <row r="240" spans="1:24" ht="15.75" customHeight="1" x14ac:dyDescent="0.2">
      <c r="A240" s="1" t="str">
        <f>A217</f>
        <v>AT38_S6_C1_N23-1</v>
      </c>
      <c r="E240" s="1">
        <f>E217*E$266</f>
        <v>69.25147106030812</v>
      </c>
      <c r="F240" s="1">
        <f t="shared" ref="F240:V240" si="107">F217*F$266</f>
        <v>89.254976643935294</v>
      </c>
      <c r="G240" s="1">
        <f t="shared" si="107"/>
        <v>137.42187183447572</v>
      </c>
      <c r="H240" s="1">
        <f t="shared" si="107"/>
        <v>1.3886470028329796</v>
      </c>
      <c r="I240" s="1">
        <f t="shared" si="107"/>
        <v>51.781448009769349</v>
      </c>
      <c r="J240" s="1">
        <f t="shared" si="107"/>
        <v>50.245132570432311</v>
      </c>
      <c r="K240" s="1">
        <f t="shared" si="107"/>
        <v>109.81230989087572</v>
      </c>
      <c r="L240" s="1">
        <f t="shared" si="107"/>
        <v>10.769243231914928</v>
      </c>
      <c r="M240" s="1">
        <f t="shared" si="107"/>
        <v>17.97367786869917</v>
      </c>
      <c r="N240" s="1">
        <f t="shared" si="107"/>
        <v>33.674809158107571</v>
      </c>
      <c r="O240" s="1">
        <f t="shared" si="107"/>
        <v>31.833929181521178</v>
      </c>
      <c r="P240" s="1">
        <f t="shared" si="107"/>
        <v>46.58428508233947</v>
      </c>
      <c r="Q240" s="1">
        <f t="shared" si="107"/>
        <v>0</v>
      </c>
      <c r="R240" s="1">
        <f t="shared" si="107"/>
        <v>21.915149531459107</v>
      </c>
      <c r="S240" s="1">
        <f t="shared" si="107"/>
        <v>17.491961186025719</v>
      </c>
      <c r="T240" s="1">
        <f t="shared" si="107"/>
        <v>32.37893759190321</v>
      </c>
      <c r="U240" s="1">
        <f t="shared" si="107"/>
        <v>44.304107463896351</v>
      </c>
      <c r="V240" s="1">
        <f t="shared" si="107"/>
        <v>28.188534564434995</v>
      </c>
      <c r="W240" s="2">
        <f>SUM(E240:V240)-L240</f>
        <v>783.5012486410161</v>
      </c>
    </row>
    <row r="241" spans="1:23" ht="15.75" customHeight="1" x14ac:dyDescent="0.2">
      <c r="A241" s="1" t="str">
        <f t="shared" ref="A241:A260" si="108">A218</f>
        <v>AT38_S6_C1_N23-2</v>
      </c>
      <c r="E241" s="1">
        <f t="shared" ref="E241:V241" si="109">E218*E$266</f>
        <v>64.27762311878115</v>
      </c>
      <c r="F241" s="1">
        <f t="shared" si="109"/>
        <v>72.83935862294642</v>
      </c>
      <c r="G241" s="1">
        <f t="shared" si="109"/>
        <v>190.82580642383573</v>
      </c>
      <c r="H241" s="1">
        <f t="shared" si="109"/>
        <v>15.545632681065303</v>
      </c>
      <c r="I241" s="1">
        <f t="shared" si="109"/>
        <v>54.361485523755448</v>
      </c>
      <c r="J241" s="1">
        <f t="shared" si="109"/>
        <v>48.465738515100284</v>
      </c>
      <c r="K241" s="1">
        <f t="shared" si="109"/>
        <v>121.89256218011627</v>
      </c>
      <c r="L241" s="1">
        <f t="shared" si="109"/>
        <v>12.503536981582677</v>
      </c>
      <c r="M241" s="1">
        <f t="shared" si="109"/>
        <v>17.421796656110502</v>
      </c>
      <c r="N241" s="1">
        <f t="shared" si="109"/>
        <v>25.550533150260414</v>
      </c>
      <c r="O241" s="1">
        <f t="shared" si="109"/>
        <v>36.294969427888269</v>
      </c>
      <c r="P241" s="1">
        <f t="shared" si="109"/>
        <v>47.990755555441517</v>
      </c>
      <c r="Q241" s="1">
        <f t="shared" si="109"/>
        <v>12.477516952249646</v>
      </c>
      <c r="R241" s="1">
        <f t="shared" si="109"/>
        <v>29.818615995217424</v>
      </c>
      <c r="S241" s="1">
        <f t="shared" si="109"/>
        <v>26.949434455805672</v>
      </c>
      <c r="T241" s="1">
        <f t="shared" si="109"/>
        <v>23.236386716096135</v>
      </c>
      <c r="U241" s="1">
        <f t="shared" si="109"/>
        <v>0.30211145459455546</v>
      </c>
      <c r="V241" s="1">
        <f t="shared" si="109"/>
        <v>36.874977106567258</v>
      </c>
      <c r="W241" s="2">
        <f t="shared" ref="W241:W260" si="110">SUM(E241:V241)-L241</f>
        <v>825.12530453583202</v>
      </c>
    </row>
    <row r="242" spans="1:23" ht="15.75" customHeight="1" x14ac:dyDescent="0.2">
      <c r="A242" s="1" t="str">
        <f t="shared" si="108"/>
        <v>AT38_S6_C1_N23-3</v>
      </c>
      <c r="E242" s="1">
        <f t="shared" ref="E242:V242" si="111">E219*E$266</f>
        <v>65.85353503640782</v>
      </c>
      <c r="F242" s="1">
        <f t="shared" si="111"/>
        <v>76.088326411926715</v>
      </c>
      <c r="G242" s="1">
        <f t="shared" si="111"/>
        <v>137.59022669712675</v>
      </c>
      <c r="H242" s="1">
        <f t="shared" si="111"/>
        <v>5.1367916187046809</v>
      </c>
      <c r="I242" s="1">
        <f t="shared" si="111"/>
        <v>36.818860784109091</v>
      </c>
      <c r="J242" s="1">
        <f t="shared" si="111"/>
        <v>53.274378272762817</v>
      </c>
      <c r="K242" s="1">
        <f t="shared" si="111"/>
        <v>99.855582765385492</v>
      </c>
      <c r="L242" s="1">
        <f t="shared" si="111"/>
        <v>10.786265745624139</v>
      </c>
      <c r="M242" s="1">
        <f t="shared" si="111"/>
        <v>14.193489133306628</v>
      </c>
      <c r="N242" s="1">
        <f t="shared" si="111"/>
        <v>16.531956992712242</v>
      </c>
      <c r="O242" s="1">
        <f t="shared" si="111"/>
        <v>25.501526959643474</v>
      </c>
      <c r="P242" s="1">
        <f t="shared" si="111"/>
        <v>36.397472830681309</v>
      </c>
      <c r="Q242" s="1">
        <f t="shared" si="111"/>
        <v>4.1551692641755311</v>
      </c>
      <c r="R242" s="1">
        <f t="shared" si="111"/>
        <v>22.872109795179036</v>
      </c>
      <c r="S242" s="1">
        <f t="shared" si="111"/>
        <v>11.32298473896385</v>
      </c>
      <c r="T242" s="1">
        <f t="shared" si="111"/>
        <v>17.190249129584007</v>
      </c>
      <c r="U242" s="1">
        <f t="shared" si="111"/>
        <v>47.56046294484198</v>
      </c>
      <c r="V242" s="1">
        <f t="shared" si="111"/>
        <v>24.908112349728636</v>
      </c>
      <c r="W242" s="2">
        <f t="shared" si="110"/>
        <v>695.25123572524012</v>
      </c>
    </row>
    <row r="243" spans="1:23" ht="15.75" customHeight="1" x14ac:dyDescent="0.2">
      <c r="A243" s="1" t="str">
        <f t="shared" si="108"/>
        <v>AT39_S2_C3_N23-1</v>
      </c>
      <c r="E243" s="1">
        <f t="shared" ref="E243:V243" si="112">E220*E$266</f>
        <v>46.140742636070172</v>
      </c>
      <c r="F243" s="1">
        <f t="shared" si="112"/>
        <v>39.241699410234943</v>
      </c>
      <c r="G243" s="1">
        <f t="shared" si="112"/>
        <v>69.499545537024332</v>
      </c>
      <c r="H243" s="1">
        <f t="shared" si="112"/>
        <v>0.48091671093782806</v>
      </c>
      <c r="I243" s="1">
        <f t="shared" si="112"/>
        <v>33.130181557952028</v>
      </c>
      <c r="J243" s="1">
        <f t="shared" si="112"/>
        <v>21.432763023836031</v>
      </c>
      <c r="K243" s="1">
        <f t="shared" si="112"/>
        <v>79.298972067942771</v>
      </c>
      <c r="L243" s="1">
        <f t="shared" si="112"/>
        <v>9.3563745940504948</v>
      </c>
      <c r="M243" s="1">
        <f t="shared" si="112"/>
        <v>12.431157242033034</v>
      </c>
      <c r="N243" s="1">
        <f t="shared" si="112"/>
        <v>5.964100294132761</v>
      </c>
      <c r="O243" s="1">
        <f t="shared" si="112"/>
        <v>19.899906391816131</v>
      </c>
      <c r="P243" s="1">
        <f t="shared" si="112"/>
        <v>29.583619141801808</v>
      </c>
      <c r="Q243" s="1">
        <f t="shared" si="112"/>
        <v>0</v>
      </c>
      <c r="R243" s="1">
        <f t="shared" si="112"/>
        <v>9.8021971457422978</v>
      </c>
      <c r="S243" s="1">
        <f t="shared" si="112"/>
        <v>14.416607675891221</v>
      </c>
      <c r="T243" s="1">
        <f t="shared" si="112"/>
        <v>25.962888634064402</v>
      </c>
      <c r="U243" s="1">
        <f t="shared" si="112"/>
        <v>29.917392819806448</v>
      </c>
      <c r="V243" s="1">
        <f t="shared" si="112"/>
        <v>16.098969746760282</v>
      </c>
      <c r="W243" s="2">
        <f t="shared" si="110"/>
        <v>453.30166003604648</v>
      </c>
    </row>
    <row r="244" spans="1:23" ht="15.75" customHeight="1" x14ac:dyDescent="0.2">
      <c r="A244" s="1" t="str">
        <f t="shared" si="108"/>
        <v>AT39_S2_C3_N23-2</v>
      </c>
      <c r="E244" s="1">
        <f t="shared" ref="E244:V244" si="113">E221*E$266</f>
        <v>74.098293356081854</v>
      </c>
      <c r="F244" s="1">
        <f t="shared" si="113"/>
        <v>142.79629966900265</v>
      </c>
      <c r="G244" s="1">
        <f t="shared" si="113"/>
        <v>276.5051403398499</v>
      </c>
      <c r="H244" s="1">
        <f t="shared" si="113"/>
        <v>17.601551620324521</v>
      </c>
      <c r="I244" s="1">
        <f t="shared" si="113"/>
        <v>84.331494750200562</v>
      </c>
      <c r="J244" s="1">
        <f t="shared" si="113"/>
        <v>29.165397818818661</v>
      </c>
      <c r="K244" s="1">
        <f t="shared" si="113"/>
        <v>181.70500281067848</v>
      </c>
      <c r="L244" s="1">
        <f t="shared" si="113"/>
        <v>7.2165444883692116</v>
      </c>
      <c r="M244" s="1">
        <f t="shared" si="113"/>
        <v>10.837419134080081</v>
      </c>
      <c r="N244" s="1">
        <f t="shared" si="113"/>
        <v>71.342479547978797</v>
      </c>
      <c r="O244" s="1">
        <f t="shared" si="113"/>
        <v>31.687461216743493</v>
      </c>
      <c r="P244" s="1">
        <f t="shared" si="113"/>
        <v>44.586582896001318</v>
      </c>
      <c r="Q244" s="1">
        <f t="shared" si="113"/>
        <v>5.674873840037943</v>
      </c>
      <c r="R244" s="1">
        <f t="shared" si="113"/>
        <v>34.053734781382701</v>
      </c>
      <c r="S244" s="1">
        <f t="shared" si="113"/>
        <v>64.432208425860779</v>
      </c>
      <c r="T244" s="1">
        <f t="shared" si="113"/>
        <v>30.105258214696917</v>
      </c>
      <c r="U244" s="1">
        <f t="shared" si="113"/>
        <v>8.8675085447386675</v>
      </c>
      <c r="V244" s="1">
        <f t="shared" si="113"/>
        <v>66.543130051672904</v>
      </c>
      <c r="W244" s="2"/>
    </row>
    <row r="245" spans="1:23" ht="15.75" customHeight="1" x14ac:dyDescent="0.2">
      <c r="A245" s="1" t="str">
        <f t="shared" si="108"/>
        <v>AT39_S2_C3_N23-3</v>
      </c>
      <c r="E245" s="1">
        <f t="shared" ref="E245:V245" si="114">E222*E$266</f>
        <v>16.03963414397186</v>
      </c>
      <c r="F245" s="1">
        <f t="shared" si="114"/>
        <v>34.376578413402925</v>
      </c>
      <c r="G245" s="1">
        <f t="shared" si="114"/>
        <v>38.929846792492675</v>
      </c>
      <c r="H245" s="1">
        <f t="shared" si="114"/>
        <v>8.1154694970758806E-2</v>
      </c>
      <c r="I245" s="1">
        <f t="shared" si="114"/>
        <v>36.843316115995208</v>
      </c>
      <c r="J245" s="1">
        <f t="shared" si="114"/>
        <v>14.900643626628241</v>
      </c>
      <c r="K245" s="1">
        <f t="shared" si="114"/>
        <v>84.151476567457792</v>
      </c>
      <c r="L245" s="1">
        <f t="shared" si="114"/>
        <v>8.4772118271865882</v>
      </c>
      <c r="M245" s="1">
        <f t="shared" si="114"/>
        <v>12.452231464948113</v>
      </c>
      <c r="N245" s="1">
        <f t="shared" si="114"/>
        <v>18.540983385350419</v>
      </c>
      <c r="O245" s="1">
        <f t="shared" si="114"/>
        <v>19.592946933718217</v>
      </c>
      <c r="P245" s="1">
        <f t="shared" si="114"/>
        <v>28.195509902030079</v>
      </c>
      <c r="Q245" s="1">
        <f t="shared" si="114"/>
        <v>0</v>
      </c>
      <c r="R245" s="1">
        <f t="shared" si="114"/>
        <v>10.759157409462226</v>
      </c>
      <c r="S245" s="1">
        <f t="shared" si="114"/>
        <v>7.0783879140851429</v>
      </c>
      <c r="T245" s="1">
        <f t="shared" si="114"/>
        <v>0</v>
      </c>
      <c r="U245" s="1">
        <f t="shared" si="114"/>
        <v>0</v>
      </c>
      <c r="V245" s="1">
        <f t="shared" si="114"/>
        <v>24.132214906206237</v>
      </c>
      <c r="W245" s="2">
        <f t="shared" si="110"/>
        <v>346.07408227071994</v>
      </c>
    </row>
    <row r="246" spans="1:23" ht="15.75" customHeight="1" x14ac:dyDescent="0.2">
      <c r="A246" s="1" t="str">
        <f t="shared" si="108"/>
        <v>AT39_S2_ML_2-1</v>
      </c>
      <c r="E246" s="1">
        <f t="shared" ref="E246:V246" si="115">E223*E$266</f>
        <v>1059.4600447728783</v>
      </c>
      <c r="F246" s="1">
        <f t="shared" si="115"/>
        <v>3263.0633107724748</v>
      </c>
      <c r="G246" s="1">
        <f t="shared" si="115"/>
        <v>5518.5616379231569</v>
      </c>
      <c r="H246" s="1">
        <f t="shared" si="115"/>
        <v>267.43778295252645</v>
      </c>
      <c r="I246" s="1">
        <f t="shared" si="115"/>
        <v>433.0645274463306</v>
      </c>
      <c r="J246" s="1">
        <f t="shared" si="115"/>
        <v>597.85776445296688</v>
      </c>
      <c r="K246" s="1">
        <f t="shared" si="115"/>
        <v>1609.0354910741016</v>
      </c>
      <c r="L246" s="1">
        <f t="shared" si="115"/>
        <v>49.280177188163002</v>
      </c>
      <c r="M246" s="1">
        <f t="shared" si="115"/>
        <v>71.345464540072413</v>
      </c>
      <c r="N246" s="1">
        <f t="shared" si="115"/>
        <v>590.34516290509259</v>
      </c>
      <c r="O246" s="1">
        <f t="shared" si="115"/>
        <v>423.06077029157905</v>
      </c>
      <c r="P246" s="1">
        <f t="shared" si="115"/>
        <v>526.74706178004601</v>
      </c>
      <c r="Q246" s="1">
        <f t="shared" si="115"/>
        <v>41.489463359554044</v>
      </c>
      <c r="R246" s="1">
        <f t="shared" si="115"/>
        <v>630.72700349882564</v>
      </c>
      <c r="S246" s="1">
        <f t="shared" si="115"/>
        <v>580.22075545132952</v>
      </c>
      <c r="T246" s="1">
        <f t="shared" si="115"/>
        <v>453.70480064187177</v>
      </c>
      <c r="U246" s="1">
        <f t="shared" si="115"/>
        <v>748.55456691782751</v>
      </c>
      <c r="V246" s="1">
        <f t="shared" si="115"/>
        <v>708.97177798695145</v>
      </c>
      <c r="W246" s="2">
        <f t="shared" si="110"/>
        <v>17523.647386767581</v>
      </c>
    </row>
    <row r="247" spans="1:23" ht="15.75" customHeight="1" x14ac:dyDescent="0.2">
      <c r="A247" s="1" t="str">
        <f t="shared" si="108"/>
        <v>AT39_S2_ML_2-2</v>
      </c>
      <c r="E247" s="1">
        <f t="shared" ref="E247:V247" si="116">E224*E$266</f>
        <v>1052.7713506136818</v>
      </c>
      <c r="F247" s="1">
        <f t="shared" si="116"/>
        <v>3141.7976707204457</v>
      </c>
      <c r="G247" s="1">
        <f t="shared" si="116"/>
        <v>5281.8458402535443</v>
      </c>
      <c r="H247" s="1">
        <f t="shared" si="116"/>
        <v>272.45735112294</v>
      </c>
      <c r="I247" s="1">
        <f t="shared" si="116"/>
        <v>428.68294715006664</v>
      </c>
      <c r="J247" s="1">
        <f t="shared" si="116"/>
        <v>526.58661882451997</v>
      </c>
      <c r="K247" s="1">
        <f t="shared" si="116"/>
        <v>1509.0934148555712</v>
      </c>
      <c r="L247" s="1">
        <f t="shared" si="116"/>
        <v>44.265544914296896</v>
      </c>
      <c r="M247" s="1">
        <f t="shared" si="116"/>
        <v>65.036369054870221</v>
      </c>
      <c r="N247" s="1">
        <f t="shared" si="116"/>
        <v>586.86243063196127</v>
      </c>
      <c r="O247" s="1">
        <f t="shared" si="116"/>
        <v>375.21093273458047</v>
      </c>
      <c r="P247" s="1">
        <f t="shared" si="116"/>
        <v>510.26234649609017</v>
      </c>
      <c r="Q247" s="1">
        <f t="shared" si="116"/>
        <v>15.677412147546143</v>
      </c>
      <c r="R247" s="1">
        <f t="shared" si="116"/>
        <v>601.05553913146184</v>
      </c>
      <c r="S247" s="1">
        <f t="shared" si="116"/>
        <v>544.51011588018343</v>
      </c>
      <c r="T247" s="1">
        <f t="shared" si="116"/>
        <v>425.65850313481781</v>
      </c>
      <c r="U247" s="1">
        <f t="shared" si="116"/>
        <v>738.39502440521824</v>
      </c>
      <c r="V247" s="1">
        <f t="shared" si="116"/>
        <v>649.45142200548605</v>
      </c>
      <c r="W247" s="2">
        <f t="shared" si="110"/>
        <v>16725.355289162984</v>
      </c>
    </row>
    <row r="248" spans="1:23" ht="15.75" customHeight="1" x14ac:dyDescent="0.2">
      <c r="A248" s="1" t="str">
        <f t="shared" si="108"/>
        <v>AT39_S2_ML_2-3</v>
      </c>
      <c r="E248" s="1">
        <f t="shared" ref="E248:V248" si="117">E225*E$266</f>
        <v>917.75499783223108</v>
      </c>
      <c r="F248" s="1">
        <f t="shared" si="117"/>
        <v>3178.1111337772791</v>
      </c>
      <c r="G248" s="1">
        <f t="shared" si="117"/>
        <v>5425.1867146275399</v>
      </c>
      <c r="H248" s="1">
        <f t="shared" si="117"/>
        <v>262.66167886702516</v>
      </c>
      <c r="I248" s="1">
        <f t="shared" si="117"/>
        <v>425.12062047198788</v>
      </c>
      <c r="J248" s="1">
        <f t="shared" si="117"/>
        <v>532.72075914465722</v>
      </c>
      <c r="K248" s="1">
        <f t="shared" si="117"/>
        <v>1602.6360844318026</v>
      </c>
      <c r="L248" s="1">
        <f t="shared" si="117"/>
        <v>46.215123396169361</v>
      </c>
      <c r="M248" s="1">
        <f t="shared" si="117"/>
        <v>68.621621228298267</v>
      </c>
      <c r="N248" s="1">
        <f t="shared" si="117"/>
        <v>605.08851959840285</v>
      </c>
      <c r="O248" s="1">
        <f t="shared" si="117"/>
        <v>400.05439263261644</v>
      </c>
      <c r="P248" s="1">
        <f t="shared" si="117"/>
        <v>503.84693157047849</v>
      </c>
      <c r="Q248" s="1">
        <f t="shared" si="117"/>
        <v>13.555066101945188</v>
      </c>
      <c r="R248" s="1">
        <f t="shared" si="117"/>
        <v>601.29762729341485</v>
      </c>
      <c r="S248" s="1">
        <f t="shared" si="117"/>
        <v>561.37888661894101</v>
      </c>
      <c r="T248" s="1">
        <f t="shared" si="117"/>
        <v>418.20925345016997</v>
      </c>
      <c r="U248" s="1">
        <f t="shared" si="117"/>
        <v>696.65707313074324</v>
      </c>
      <c r="V248" s="1">
        <f t="shared" si="117"/>
        <v>677.54973593695343</v>
      </c>
      <c r="W248" s="2">
        <f t="shared" si="110"/>
        <v>16890.451096714485</v>
      </c>
    </row>
    <row r="249" spans="1:23" ht="15.75" customHeight="1" x14ac:dyDescent="0.2">
      <c r="A249" s="1" t="str">
        <f t="shared" si="108"/>
        <v>AT39_S2RF_1-1</v>
      </c>
      <c r="E249" s="1">
        <f>E226*E$266</f>
        <v>51.872774900687077</v>
      </c>
      <c r="F249" s="1">
        <f t="shared" ref="F249:V249" si="118">F226*F$266</f>
        <v>77.04635537534395</v>
      </c>
      <c r="G249" s="1">
        <f t="shared" si="118"/>
        <v>50.307091194805324</v>
      </c>
      <c r="H249" s="1">
        <f t="shared" si="118"/>
        <v>0</v>
      </c>
      <c r="I249" s="1">
        <f t="shared" si="118"/>
        <v>29.249935565353674</v>
      </c>
      <c r="J249" s="1">
        <f t="shared" si="118"/>
        <v>29.596267728704976</v>
      </c>
      <c r="K249" s="1">
        <f t="shared" si="118"/>
        <v>80.362397985455331</v>
      </c>
      <c r="L249" s="1">
        <f t="shared" si="118"/>
        <v>8.4942343408957992</v>
      </c>
      <c r="M249" s="1">
        <f t="shared" si="118"/>
        <v>13.957721264444167</v>
      </c>
      <c r="N249" s="1">
        <f t="shared" si="118"/>
        <v>2.5254532396486127</v>
      </c>
      <c r="O249" s="1">
        <f t="shared" si="118"/>
        <v>19.778369144447417</v>
      </c>
      <c r="P249" s="1">
        <f t="shared" si="118"/>
        <v>27.316006825508037</v>
      </c>
      <c r="Q249" s="1">
        <f t="shared" si="118"/>
        <v>0</v>
      </c>
      <c r="R249" s="1">
        <f t="shared" si="118"/>
        <v>13.911999706896626</v>
      </c>
      <c r="S249" s="1">
        <f t="shared" si="118"/>
        <v>0</v>
      </c>
      <c r="T249" s="1">
        <f t="shared" si="118"/>
        <v>4.7950292990077452</v>
      </c>
      <c r="U249" s="1">
        <f t="shared" si="118"/>
        <v>72.142543594180879</v>
      </c>
      <c r="V249" s="1">
        <f t="shared" si="118"/>
        <v>16.441808152037623</v>
      </c>
      <c r="W249" s="2">
        <f t="shared" si="110"/>
        <v>489.30375397652142</v>
      </c>
    </row>
    <row r="250" spans="1:23" ht="15.75" customHeight="1" x14ac:dyDescent="0.2">
      <c r="A250" s="1" t="str">
        <f t="shared" si="108"/>
        <v>AT39_S2RF_1-2</v>
      </c>
      <c r="E250" s="1">
        <f t="shared" ref="E250:V250" si="119">E227*E$266</f>
        <v>49.629978342855679</v>
      </c>
      <c r="F250" s="1">
        <f t="shared" si="119"/>
        <v>84.56896540982909</v>
      </c>
      <c r="G250" s="1">
        <f t="shared" si="119"/>
        <v>54.285582422716828</v>
      </c>
      <c r="H250" s="1">
        <f t="shared" si="119"/>
        <v>13.315381434091126</v>
      </c>
      <c r="I250" s="1">
        <f t="shared" si="119"/>
        <v>19.09282105531679</v>
      </c>
      <c r="J250" s="1">
        <f t="shared" si="119"/>
        <v>33.549745833158021</v>
      </c>
      <c r="K250" s="1">
        <f t="shared" si="119"/>
        <v>73.039285619185392</v>
      </c>
      <c r="L250" s="1">
        <f t="shared" si="119"/>
        <v>7.6621338178161791</v>
      </c>
      <c r="M250" s="1">
        <f t="shared" si="119"/>
        <v>12.583945358167366</v>
      </c>
      <c r="N250" s="1">
        <f t="shared" si="119"/>
        <v>12.759521854184769</v>
      </c>
      <c r="O250" s="1">
        <f t="shared" si="119"/>
        <v>20.800528558215078</v>
      </c>
      <c r="P250" s="1">
        <f t="shared" si="119"/>
        <v>27.506963652143302</v>
      </c>
      <c r="Q250" s="1">
        <f t="shared" si="119"/>
        <v>0</v>
      </c>
      <c r="R250" s="1">
        <f t="shared" si="119"/>
        <v>14.330669822274096</v>
      </c>
      <c r="S250" s="1">
        <f t="shared" si="119"/>
        <v>21.620851641216198</v>
      </c>
      <c r="T250" s="1">
        <f t="shared" si="119"/>
        <v>60.154179352726274</v>
      </c>
      <c r="U250" s="1">
        <f t="shared" si="119"/>
        <v>117.73510267668382</v>
      </c>
      <c r="V250" s="1">
        <f t="shared" si="119"/>
        <v>11.710638159210292</v>
      </c>
      <c r="W250" s="2">
        <f t="shared" si="110"/>
        <v>626.68416119197411</v>
      </c>
    </row>
    <row r="251" spans="1:23" ht="15.75" customHeight="1" x14ac:dyDescent="0.2">
      <c r="A251" s="1" t="str">
        <f t="shared" si="108"/>
        <v>AT39_S2RF_1-3</v>
      </c>
      <c r="E251" s="1">
        <f t="shared" ref="E251:V251" si="120">E228*E$266</f>
        <v>49.971359765817617</v>
      </c>
      <c r="F251" s="1">
        <f t="shared" si="120"/>
        <v>75.013667835571681</v>
      </c>
      <c r="G251" s="1">
        <f t="shared" si="120"/>
        <v>65.924219901250837</v>
      </c>
      <c r="H251" s="1">
        <f t="shared" si="120"/>
        <v>8.3649450408748542</v>
      </c>
      <c r="I251" s="1">
        <f t="shared" si="120"/>
        <v>33.827158516706575</v>
      </c>
      <c r="J251" s="1">
        <f t="shared" si="120"/>
        <v>20.666406619229072</v>
      </c>
      <c r="K251" s="1">
        <f t="shared" si="120"/>
        <v>78.062559244140388</v>
      </c>
      <c r="L251" s="1">
        <f t="shared" si="120"/>
        <v>9.8249943832216875</v>
      </c>
      <c r="M251" s="1">
        <f t="shared" si="120"/>
        <v>13.63370508712481</v>
      </c>
      <c r="N251" s="1">
        <f t="shared" si="120"/>
        <v>0</v>
      </c>
      <c r="O251" s="1">
        <f t="shared" si="120"/>
        <v>18.561438500922197</v>
      </c>
      <c r="P251" s="1">
        <f t="shared" si="120"/>
        <v>26.631132822287324</v>
      </c>
      <c r="Q251" s="1">
        <f t="shared" si="120"/>
        <v>0</v>
      </c>
      <c r="R251" s="1">
        <f t="shared" si="120"/>
        <v>13.780987289839734</v>
      </c>
      <c r="S251" s="1">
        <f t="shared" si="120"/>
        <v>15.920790481838194</v>
      </c>
      <c r="T251" s="1">
        <f t="shared" si="120"/>
        <v>43.996067986240575</v>
      </c>
      <c r="U251" s="1">
        <f t="shared" si="120"/>
        <v>73.202918976315004</v>
      </c>
      <c r="V251" s="1">
        <f t="shared" si="120"/>
        <v>15.546819472997823</v>
      </c>
      <c r="W251" s="2">
        <f t="shared" si="110"/>
        <v>553.10417754115679</v>
      </c>
    </row>
    <row r="252" spans="1:23" ht="15.75" customHeight="1" x14ac:dyDescent="0.2">
      <c r="A252" s="1" t="str">
        <f t="shared" si="108"/>
        <v>AT39_S2RF_ML_1-1</v>
      </c>
      <c r="E252" s="1">
        <f t="shared" ref="E252:V252" si="121">E229*E$266</f>
        <v>17.055839309998127</v>
      </c>
      <c r="F252" s="1">
        <f t="shared" si="121"/>
        <v>51.616934411594457</v>
      </c>
      <c r="G252" s="1">
        <f t="shared" si="121"/>
        <v>120.24967584406926</v>
      </c>
      <c r="H252" s="1">
        <f t="shared" si="121"/>
        <v>24.725130401091107</v>
      </c>
      <c r="I252" s="1">
        <f t="shared" si="121"/>
        <v>6.9955835489807274</v>
      </c>
      <c r="J252" s="1">
        <f t="shared" si="121"/>
        <v>949.40814192082053</v>
      </c>
      <c r="K252" s="1">
        <f t="shared" si="121"/>
        <v>0</v>
      </c>
      <c r="L252" s="1">
        <f t="shared" si="121"/>
        <v>29.02238454986724</v>
      </c>
      <c r="M252" s="1">
        <f t="shared" si="121"/>
        <v>41.816526819248232</v>
      </c>
      <c r="N252" s="1">
        <f t="shared" si="121"/>
        <v>1.3792375548205642</v>
      </c>
      <c r="O252" s="1">
        <f t="shared" si="121"/>
        <v>36.622185093880965</v>
      </c>
      <c r="P252" s="1">
        <f t="shared" si="121"/>
        <v>12.21756465799089</v>
      </c>
      <c r="Q252" s="1">
        <f t="shared" si="121"/>
        <v>9.7165019577411055E-2</v>
      </c>
      <c r="R252" s="1">
        <f t="shared" si="121"/>
        <v>0</v>
      </c>
      <c r="S252" s="1">
        <f t="shared" si="121"/>
        <v>0</v>
      </c>
      <c r="T252" s="1">
        <f t="shared" si="121"/>
        <v>0</v>
      </c>
      <c r="U252" s="1">
        <f t="shared" si="121"/>
        <v>0</v>
      </c>
      <c r="V252" s="1">
        <f t="shared" si="121"/>
        <v>28.516937668437514</v>
      </c>
      <c r="W252" s="2"/>
    </row>
    <row r="253" spans="1:23" ht="15.75" customHeight="1" x14ac:dyDescent="0.2">
      <c r="A253" s="1" t="str">
        <f>A230</f>
        <v>AT39_S2RF_ML_1-2</v>
      </c>
      <c r="E253" s="1">
        <f t="shared" ref="E253:V253" si="122">E230*E$266</f>
        <v>215.13645565652408</v>
      </c>
      <c r="F253" s="1">
        <f t="shared" si="122"/>
        <v>782.09735764398056</v>
      </c>
      <c r="G253" s="1">
        <f t="shared" si="122"/>
        <v>1222.2695940199455</v>
      </c>
      <c r="H253" s="1">
        <f t="shared" si="122"/>
        <v>49.765862393735162</v>
      </c>
      <c r="I253" s="1">
        <f t="shared" si="122"/>
        <v>129.7858049492099</v>
      </c>
      <c r="J253" s="1">
        <f t="shared" si="122"/>
        <v>96.282431262636479</v>
      </c>
      <c r="K253" s="1">
        <f t="shared" si="122"/>
        <v>612.23171029164371</v>
      </c>
      <c r="L253" s="1">
        <f t="shared" si="122"/>
        <v>54.706353764057653</v>
      </c>
      <c r="M253" s="1">
        <f t="shared" si="122"/>
        <v>84.70783900716556</v>
      </c>
      <c r="N253" s="1">
        <f t="shared" si="122"/>
        <v>75.259766119204329</v>
      </c>
      <c r="O253" s="1">
        <f t="shared" si="122"/>
        <v>106.24900430761255</v>
      </c>
      <c r="P253" s="1">
        <f t="shared" si="122"/>
        <v>134.4776729112192</v>
      </c>
      <c r="Q253" s="1">
        <f t="shared" si="122"/>
        <v>6.5821112700247699</v>
      </c>
      <c r="R253" s="1">
        <f t="shared" si="122"/>
        <v>108.27796523615946</v>
      </c>
      <c r="S253" s="1">
        <f t="shared" si="122"/>
        <v>97.304997035179639</v>
      </c>
      <c r="T253" s="1">
        <f t="shared" si="122"/>
        <v>67.440795589635655</v>
      </c>
      <c r="U253" s="1">
        <f t="shared" si="122"/>
        <v>23.748587387255952</v>
      </c>
      <c r="V253" s="1">
        <f t="shared" si="122"/>
        <v>145.42483386801146</v>
      </c>
      <c r="W253" s="2">
        <f t="shared" si="110"/>
        <v>3957.0427889491439</v>
      </c>
    </row>
    <row r="254" spans="1:23" ht="15.75" customHeight="1" x14ac:dyDescent="0.2">
      <c r="A254" s="1" t="str">
        <f t="shared" si="108"/>
        <v>AT39_S2RF_ML_1-3</v>
      </c>
      <c r="E254" s="1">
        <f t="shared" ref="E254:V254" si="123">E231*E$266</f>
        <v>250.30668132446434</v>
      </c>
      <c r="F254" s="1">
        <f t="shared" si="123"/>
        <v>866.42056779797667</v>
      </c>
      <c r="G254" s="1">
        <f t="shared" si="123"/>
        <v>1254.0709414965031</v>
      </c>
      <c r="H254" s="1">
        <f t="shared" si="123"/>
        <v>39.690657299587663</v>
      </c>
      <c r="I254" s="1">
        <f t="shared" si="123"/>
        <v>126.56177702888925</v>
      </c>
      <c r="J254" s="1">
        <f t="shared" si="123"/>
        <v>102.16989033665557</v>
      </c>
      <c r="K254" s="1">
        <f t="shared" si="123"/>
        <v>594.43956342356364</v>
      </c>
      <c r="L254" s="1">
        <f t="shared" si="123"/>
        <v>55.084854363003615</v>
      </c>
      <c r="M254" s="1">
        <f t="shared" si="123"/>
        <v>81.704762241766616</v>
      </c>
      <c r="N254" s="1">
        <f t="shared" si="123"/>
        <v>73.880528564383752</v>
      </c>
      <c r="O254" s="1">
        <f t="shared" si="123"/>
        <v>106.49207880234998</v>
      </c>
      <c r="P254" s="1">
        <f t="shared" si="123"/>
        <v>144.85727811284568</v>
      </c>
      <c r="Q254" s="1">
        <f t="shared" si="123"/>
        <v>15.444871145636165</v>
      </c>
      <c r="R254" s="1">
        <f t="shared" si="123"/>
        <v>133.16462828492351</v>
      </c>
      <c r="S254" s="1">
        <f t="shared" si="123"/>
        <v>108.89999323972633</v>
      </c>
      <c r="T254" s="1">
        <f t="shared" si="123"/>
        <v>97.671483522196212</v>
      </c>
      <c r="U254" s="1">
        <f t="shared" si="123"/>
        <v>118.06467880896882</v>
      </c>
      <c r="V254" s="1">
        <f t="shared" si="123"/>
        <v>140.88493161707567</v>
      </c>
      <c r="W254" s="2">
        <f t="shared" si="110"/>
        <v>4254.7253130475128</v>
      </c>
    </row>
    <row r="255" spans="1:23" ht="15.75" customHeight="1" x14ac:dyDescent="0.2">
      <c r="A255" s="1">
        <f>A232</f>
        <v>0</v>
      </c>
      <c r="W255" s="2"/>
    </row>
    <row r="256" spans="1:23" ht="15.75" customHeight="1" x14ac:dyDescent="0.2">
      <c r="A256" s="1">
        <f t="shared" si="108"/>
        <v>0</v>
      </c>
      <c r="W256" s="2"/>
    </row>
    <row r="257" spans="1:25" ht="15.75" customHeight="1" x14ac:dyDescent="0.2">
      <c r="A257" s="1">
        <f t="shared" si="108"/>
        <v>0</v>
      </c>
      <c r="W257" s="2"/>
    </row>
    <row r="258" spans="1:25" ht="15.75" customHeight="1" x14ac:dyDescent="0.2">
      <c r="A258" s="1" t="str">
        <f t="shared" si="108"/>
        <v>Ref-1</v>
      </c>
      <c r="E258" s="1">
        <f t="shared" ref="E258:V258" si="124">E235*E$266</f>
        <v>66.968978988178819</v>
      </c>
      <c r="F258" s="1">
        <f t="shared" si="124"/>
        <v>104.69590432823003</v>
      </c>
      <c r="G258" s="1">
        <f t="shared" si="124"/>
        <v>188.02579923448152</v>
      </c>
      <c r="H258" s="1">
        <f t="shared" si="124"/>
        <v>3.26121644604715</v>
      </c>
      <c r="I258" s="1">
        <f t="shared" si="124"/>
        <v>70.771013219344752</v>
      </c>
      <c r="J258" s="1">
        <f t="shared" si="124"/>
        <v>51.432491635080858</v>
      </c>
      <c r="K258" s="1">
        <f t="shared" si="124"/>
        <v>127.36382753674492</v>
      </c>
      <c r="L258" s="1">
        <f t="shared" si="124"/>
        <v>7.8083271708482176</v>
      </c>
      <c r="M258" s="1">
        <f t="shared" si="124"/>
        <v>12.0847497028664</v>
      </c>
      <c r="N258" s="1">
        <f t="shared" si="124"/>
        <v>31.879910970327387</v>
      </c>
      <c r="O258" s="1">
        <f t="shared" si="124"/>
        <v>33.273678111889041</v>
      </c>
      <c r="P258" s="1">
        <f t="shared" si="124"/>
        <v>41.707541509808095</v>
      </c>
      <c r="Q258" s="1">
        <f t="shared" si="124"/>
        <v>6.1432310692369194</v>
      </c>
      <c r="R258" s="1">
        <f t="shared" si="124"/>
        <v>27.33792435920536</v>
      </c>
      <c r="S258" s="1">
        <f t="shared" si="124"/>
        <v>15.129115320813476</v>
      </c>
      <c r="T258" s="1">
        <f t="shared" si="124"/>
        <v>54.532164286787001</v>
      </c>
      <c r="U258" s="1">
        <f t="shared" si="124"/>
        <v>114.89429971035833</v>
      </c>
      <c r="V258" s="1">
        <f t="shared" si="124"/>
        <v>27.18888995115265</v>
      </c>
      <c r="W258" s="2">
        <f t="shared" si="110"/>
        <v>976.69073638055261</v>
      </c>
    </row>
    <row r="259" spans="1:25" ht="15.75" customHeight="1" x14ac:dyDescent="0.2">
      <c r="A259" s="1" t="str">
        <f t="shared" si="108"/>
        <v>Ref-2</v>
      </c>
      <c r="E259" s="1">
        <f t="shared" ref="E259:V260" si="125">E236*E$266</f>
        <v>83.311622224624642</v>
      </c>
      <c r="F259" s="1">
        <f t="shared" si="125"/>
        <v>129.07982411885897</v>
      </c>
      <c r="G259" s="1">
        <f t="shared" si="125"/>
        <v>172.01436571814278</v>
      </c>
      <c r="H259" s="1">
        <f t="shared" si="125"/>
        <v>4.448479576174913</v>
      </c>
      <c r="I259" s="1">
        <f t="shared" si="125"/>
        <v>50.285596876068098</v>
      </c>
      <c r="J259" s="1">
        <f t="shared" si="125"/>
        <v>58.309964776854024</v>
      </c>
      <c r="K259" s="1">
        <f t="shared" si="125"/>
        <v>110.38560624056707</v>
      </c>
      <c r="L259" s="1">
        <f t="shared" si="125"/>
        <v>7.3066636785944414</v>
      </c>
      <c r="M259" s="1">
        <f t="shared" si="125"/>
        <v>9.9193732983418919</v>
      </c>
      <c r="N259" s="1">
        <f t="shared" si="125"/>
        <v>28.542030129894062</v>
      </c>
      <c r="O259" s="1">
        <f t="shared" si="125"/>
        <v>27.524031409445957</v>
      </c>
      <c r="P259" s="1">
        <f t="shared" si="125"/>
        <v>41.01348688992222</v>
      </c>
      <c r="Q259" s="1">
        <f t="shared" si="125"/>
        <v>11.006940757072439</v>
      </c>
      <c r="R259" s="1">
        <f t="shared" si="125"/>
        <v>32.686648690354239</v>
      </c>
      <c r="S259" s="1">
        <f t="shared" si="125"/>
        <v>40.139960600263741</v>
      </c>
      <c r="T259" s="1">
        <f t="shared" si="125"/>
        <v>65.961150104328908</v>
      </c>
      <c r="U259" s="1">
        <f t="shared" si="125"/>
        <v>133.00307523970957</v>
      </c>
      <c r="V259" s="1">
        <f t="shared" si="125"/>
        <v>25.590180334964618</v>
      </c>
      <c r="W259" s="2">
        <f t="shared" si="110"/>
        <v>1023.2223369855882</v>
      </c>
    </row>
    <row r="260" spans="1:25" ht="15.75" customHeight="1" x14ac:dyDescent="0.2">
      <c r="A260" s="1" t="str">
        <f t="shared" si="108"/>
        <v>Ref-3</v>
      </c>
      <c r="E260" s="1">
        <f t="shared" si="125"/>
        <v>88.337074334738915</v>
      </c>
      <c r="F260" s="1">
        <f t="shared" si="125"/>
        <v>137.71874616289116</v>
      </c>
      <c r="G260" s="1">
        <f t="shared" si="125"/>
        <v>202.72140658746878</v>
      </c>
      <c r="H260" s="1">
        <f t="shared" si="125"/>
        <v>10.586179099518949</v>
      </c>
      <c r="I260" s="1">
        <f t="shared" si="125"/>
        <v>59.305538453400231</v>
      </c>
      <c r="J260" s="1">
        <f t="shared" si="125"/>
        <v>57.599522788033823</v>
      </c>
      <c r="K260" s="1">
        <f t="shared" si="125"/>
        <v>118.9905959380617</v>
      </c>
      <c r="L260" s="1">
        <f t="shared" si="125"/>
        <v>8.3360250958337279</v>
      </c>
      <c r="M260" s="1">
        <f t="shared" si="125"/>
        <v>10.81107635543623</v>
      </c>
      <c r="N260" s="1">
        <f t="shared" si="125"/>
        <v>29.656756372831222</v>
      </c>
      <c r="O260" s="1">
        <f t="shared" si="125"/>
        <v>32.454080777069237</v>
      </c>
      <c r="P260" s="1">
        <f t="shared" si="125"/>
        <v>39.939354740098864</v>
      </c>
      <c r="Q260" s="1">
        <f t="shared" si="125"/>
        <v>0</v>
      </c>
      <c r="R260" s="1">
        <f t="shared" si="125"/>
        <v>30.037919388986577</v>
      </c>
      <c r="S260" s="1">
        <f t="shared" si="125"/>
        <v>41.839017292001415</v>
      </c>
      <c r="T260" s="1">
        <f t="shared" si="125"/>
        <v>55.568553904728148</v>
      </c>
      <c r="U260" s="1">
        <f t="shared" si="125"/>
        <v>127.93763338046075</v>
      </c>
      <c r="V260" s="1">
        <f t="shared" si="125"/>
        <v>35.214917459961171</v>
      </c>
      <c r="W260" s="2">
        <f t="shared" si="110"/>
        <v>1078.7183730356871</v>
      </c>
    </row>
    <row r="261" spans="1:25" ht="15.75" customHeight="1" x14ac:dyDescent="0.2">
      <c r="W261" s="10"/>
    </row>
    <row r="262" spans="1:25" ht="15.75" customHeight="1" x14ac:dyDescent="0.2">
      <c r="W262" s="10"/>
    </row>
    <row r="263" spans="1:25" ht="15.75" customHeight="1" x14ac:dyDescent="0.2">
      <c r="W263" s="10"/>
    </row>
    <row r="264" spans="1:25" ht="15.75" customHeight="1" x14ac:dyDescent="0.2">
      <c r="W264" s="10"/>
    </row>
    <row r="265" spans="1:25" ht="15.75" customHeight="1" x14ac:dyDescent="0.2">
      <c r="W265" s="10"/>
    </row>
    <row r="266" spans="1:25" ht="15.75" customHeight="1" x14ac:dyDescent="0.2">
      <c r="A266" s="5" t="s">
        <v>47</v>
      </c>
      <c r="C266" s="1" t="s">
        <v>46</v>
      </c>
      <c r="D266" s="1" t="s">
        <v>45</v>
      </c>
      <c r="E266" s="1">
        <v>4</v>
      </c>
      <c r="F266" s="1">
        <v>5</v>
      </c>
      <c r="G266" s="1">
        <v>6</v>
      </c>
      <c r="H266" s="1">
        <v>3</v>
      </c>
      <c r="I266" s="1">
        <v>6</v>
      </c>
      <c r="J266" s="1">
        <v>4</v>
      </c>
      <c r="K266" s="1">
        <v>2</v>
      </c>
      <c r="L266" s="1">
        <v>2</v>
      </c>
      <c r="M266" s="1">
        <v>3</v>
      </c>
      <c r="N266" s="1">
        <v>9</v>
      </c>
      <c r="O266" s="1">
        <v>3</v>
      </c>
      <c r="P266" s="1">
        <v>4</v>
      </c>
      <c r="Q266" s="1">
        <v>5</v>
      </c>
      <c r="R266" s="1">
        <v>5</v>
      </c>
      <c r="S266" s="1">
        <v>9</v>
      </c>
      <c r="T266" s="1">
        <v>6</v>
      </c>
      <c r="U266" s="1">
        <v>6</v>
      </c>
      <c r="V266" s="1">
        <v>6</v>
      </c>
    </row>
    <row r="267" spans="1:25" ht="15.75" customHeight="1" x14ac:dyDescent="0.2">
      <c r="A267" s="1" t="s">
        <v>25</v>
      </c>
      <c r="B267" s="5" t="s">
        <v>44</v>
      </c>
      <c r="C267" s="5" t="s">
        <v>43</v>
      </c>
      <c r="D267" s="5" t="s">
        <v>42</v>
      </c>
      <c r="E267" s="1" t="s">
        <v>23</v>
      </c>
      <c r="F267" s="1" t="s">
        <v>22</v>
      </c>
      <c r="G267" s="1" t="s">
        <v>21</v>
      </c>
      <c r="H267" s="1" t="s">
        <v>20</v>
      </c>
      <c r="I267" s="1" t="s">
        <v>19</v>
      </c>
      <c r="J267" s="1" t="s">
        <v>18</v>
      </c>
      <c r="K267" s="1" t="s">
        <v>17</v>
      </c>
      <c r="L267" s="1" t="s">
        <v>16</v>
      </c>
      <c r="M267" s="1" t="s">
        <v>15</v>
      </c>
      <c r="N267" s="1" t="s">
        <v>14</v>
      </c>
      <c r="O267" s="1" t="s">
        <v>13</v>
      </c>
      <c r="P267" s="1" t="s">
        <v>12</v>
      </c>
      <c r="Q267" s="1" t="s">
        <v>11</v>
      </c>
      <c r="R267" s="1" t="s">
        <v>10</v>
      </c>
      <c r="S267" s="1" t="s">
        <v>9</v>
      </c>
      <c r="T267" s="1" t="s">
        <v>8</v>
      </c>
      <c r="U267" s="1" t="s">
        <v>7</v>
      </c>
      <c r="V267" s="1" t="s">
        <v>6</v>
      </c>
      <c r="X267" s="1" t="s">
        <v>244</v>
      </c>
      <c r="Y267" s="1" t="s">
        <v>245</v>
      </c>
    </row>
    <row r="268" spans="1:25" ht="15.75" customHeight="1" x14ac:dyDescent="0.2">
      <c r="A268" s="4" t="s">
        <v>5</v>
      </c>
      <c r="B268" s="2">
        <f t="shared" ref="B268:B274" si="126">SUM(E268:V268)</f>
        <v>194.31556543069823</v>
      </c>
      <c r="C268" s="2">
        <f>E268*4+F268*5+G268*6+H268*3+I268*6+J268*4+K268*2+M268*3+N268*9+O268*3+P268*4+Q268*5+R268*5+S268*9+T268*6+U268*6+V268*6</f>
        <v>767.95926296736309</v>
      </c>
      <c r="D268" s="9">
        <f>SUM(E268:V268)-L268</f>
        <v>188.6390577708446</v>
      </c>
      <c r="E268" s="2">
        <f t="shared" ref="E268:W268" si="127">AVERAGE(E217:E219)</f>
        <v>16.615219101291427</v>
      </c>
      <c r="F268" s="2">
        <f t="shared" si="127"/>
        <v>15.878844111920559</v>
      </c>
      <c r="G268" s="2">
        <f t="shared" si="127"/>
        <v>25.879883608635456</v>
      </c>
      <c r="H268" s="2">
        <f t="shared" si="127"/>
        <v>2.4523412558447739</v>
      </c>
      <c r="I268" s="2">
        <f t="shared" si="127"/>
        <v>7.9423219065352155</v>
      </c>
      <c r="J268" s="2">
        <f t="shared" si="127"/>
        <v>12.665437446524619</v>
      </c>
      <c r="K268" s="2">
        <f t="shared" si="127"/>
        <v>55.260075806062922</v>
      </c>
      <c r="L268" s="2">
        <f t="shared" si="127"/>
        <v>5.6765076598536242</v>
      </c>
      <c r="M268" s="2">
        <f t="shared" si="127"/>
        <v>5.5098848509018117</v>
      </c>
      <c r="N268" s="2">
        <f t="shared" si="127"/>
        <v>2.8058259000400088</v>
      </c>
      <c r="O268" s="2">
        <f t="shared" si="127"/>
        <v>10.403380618783659</v>
      </c>
      <c r="P268" s="2">
        <f t="shared" si="127"/>
        <v>10.914376122371857</v>
      </c>
      <c r="Q268" s="2">
        <f t="shared" si="127"/>
        <v>1.1088457477616784</v>
      </c>
      <c r="R268" s="2">
        <f t="shared" si="127"/>
        <v>4.9737250214570379</v>
      </c>
      <c r="S268" s="2">
        <f t="shared" si="127"/>
        <v>2.0653474215109351</v>
      </c>
      <c r="T268" s="2">
        <f t="shared" si="127"/>
        <v>4.0447540798657418</v>
      </c>
      <c r="U268" s="2">
        <f t="shared" si="127"/>
        <v>5.1203712146296043</v>
      </c>
      <c r="V268" s="2">
        <f t="shared" si="127"/>
        <v>4.9984235567072712</v>
      </c>
      <c r="W268" s="2">
        <f t="shared" si="127"/>
        <v>188.63905777084452</v>
      </c>
      <c r="X268" s="2">
        <f>AVERAGE(W240:W242)</f>
        <v>767.95926296736286</v>
      </c>
      <c r="Y268" s="1">
        <f>STDEV(W240:W242)</f>
        <v>66.317293569359606</v>
      </c>
    </row>
    <row r="269" spans="1:25" ht="15.75" customHeight="1" x14ac:dyDescent="0.2">
      <c r="A269" s="4" t="s">
        <v>4</v>
      </c>
      <c r="B269" s="2">
        <f t="shared" si="126"/>
        <v>110.53039460301282</v>
      </c>
      <c r="C269" s="2">
        <f>E269*4+F269*5+G269*6+H269*3+I269*6+J269*4+K269*2+M269*3+N269*9+O269*3+P269*4+Q269*5+R269*5+S269*9+T269*6+U269*6+V269*6</f>
        <v>399.68787115338313</v>
      </c>
      <c r="D269" s="9">
        <f t="shared" ref="D269:D274" si="128">SUM(E269:V269)-L269</f>
        <v>106.07199799770355</v>
      </c>
      <c r="E269" s="2">
        <f t="shared" ref="E269:W269" si="129">AVERAGE(E220,E222)</f>
        <v>7.772547097505254</v>
      </c>
      <c r="F269" s="2">
        <f t="shared" si="129"/>
        <v>7.361827782363787</v>
      </c>
      <c r="G269" s="2">
        <f t="shared" si="129"/>
        <v>9.0357826941264179</v>
      </c>
      <c r="H269" s="2">
        <f t="shared" si="129"/>
        <v>9.3678567651431149E-2</v>
      </c>
      <c r="I269" s="2">
        <f t="shared" si="129"/>
        <v>5.8311248061622702</v>
      </c>
      <c r="J269" s="2">
        <f t="shared" si="129"/>
        <v>4.5416758313080337</v>
      </c>
      <c r="K269" s="2">
        <f t="shared" si="129"/>
        <v>40.862612158850141</v>
      </c>
      <c r="L269" s="2">
        <f t="shared" si="129"/>
        <v>4.4583966053092707</v>
      </c>
      <c r="M269" s="2">
        <f t="shared" si="129"/>
        <v>4.147231451163524</v>
      </c>
      <c r="N269" s="2">
        <f t="shared" si="129"/>
        <v>1.3613935377490656</v>
      </c>
      <c r="O269" s="2">
        <f t="shared" si="129"/>
        <v>6.5821422209223908</v>
      </c>
      <c r="P269" s="2">
        <f t="shared" si="129"/>
        <v>7.2223911304789858</v>
      </c>
      <c r="Q269" s="2">
        <f t="shared" si="129"/>
        <v>0</v>
      </c>
      <c r="R269" s="2">
        <f t="shared" si="129"/>
        <v>2.0561354555204523</v>
      </c>
      <c r="S269" s="2">
        <f t="shared" si="129"/>
        <v>1.1941664216653536</v>
      </c>
      <c r="T269" s="2">
        <f t="shared" si="129"/>
        <v>2.1635740528387002</v>
      </c>
      <c r="U269" s="2">
        <f t="shared" si="129"/>
        <v>2.493116068317204</v>
      </c>
      <c r="V269" s="2">
        <f t="shared" si="129"/>
        <v>3.3525987210805432</v>
      </c>
      <c r="W269" s="2">
        <f t="shared" si="129"/>
        <v>106.07199799770356</v>
      </c>
      <c r="X269" s="2">
        <f>AVERAGE(W243:W245)</f>
        <v>399.68787115338318</v>
      </c>
      <c r="Y269" s="1">
        <f>STDEV(W243:W245)</f>
        <v>75.821347368070292</v>
      </c>
    </row>
    <row r="270" spans="1:25" ht="15.75" customHeight="1" x14ac:dyDescent="0.2">
      <c r="A270" s="4" t="s">
        <v>3</v>
      </c>
      <c r="B270" s="2">
        <f t="shared" si="126"/>
        <v>3747.8542303350446</v>
      </c>
      <c r="C270" s="2">
        <f>E270*4+F270*5+G270*6+H270*3+I270*6+J270*4+K270*2+M270*3+N270*9+O270*3+P270*4+Q270*5+R270*5+S270*9+T270*6+U270*6+V270*6</f>
        <v>17046.484590881686</v>
      </c>
      <c r="D270" s="9">
        <f>SUM(E270:V270)-L270</f>
        <v>3724.5607560852732</v>
      </c>
      <c r="E270" s="2">
        <f t="shared" ref="E270:W270" si="130">AVERAGE(E223:E225)</f>
        <v>252.49886610156591</v>
      </c>
      <c r="F270" s="2">
        <f t="shared" si="130"/>
        <v>638.86480768467993</v>
      </c>
      <c r="G270" s="2">
        <f t="shared" si="130"/>
        <v>901.42189960023563</v>
      </c>
      <c r="H270" s="2">
        <f t="shared" si="130"/>
        <v>89.172979215832399</v>
      </c>
      <c r="I270" s="2">
        <f t="shared" si="130"/>
        <v>71.492671948243625</v>
      </c>
      <c r="J270" s="2">
        <f t="shared" si="130"/>
        <v>138.09709520184535</v>
      </c>
      <c r="K270" s="2">
        <f t="shared" si="130"/>
        <v>786.79416506024597</v>
      </c>
      <c r="L270" s="2">
        <f t="shared" si="130"/>
        <v>23.293474249771545</v>
      </c>
      <c r="M270" s="2">
        <f t="shared" si="130"/>
        <v>22.778161647026767</v>
      </c>
      <c r="N270" s="2">
        <f t="shared" si="130"/>
        <v>66.010967153165069</v>
      </c>
      <c r="O270" s="2">
        <f t="shared" si="130"/>
        <v>133.14734396208621</v>
      </c>
      <c r="P270" s="2">
        <f t="shared" si="130"/>
        <v>128.40469498721788</v>
      </c>
      <c r="Q270" s="2">
        <f t="shared" si="130"/>
        <v>4.7147961072696916</v>
      </c>
      <c r="R270" s="2">
        <f t="shared" si="130"/>
        <v>122.20534466158016</v>
      </c>
      <c r="S270" s="2">
        <f t="shared" si="130"/>
        <v>62.44850955372052</v>
      </c>
      <c r="T270" s="2">
        <f t="shared" si="130"/>
        <v>72.087364290381075</v>
      </c>
      <c r="U270" s="2">
        <f t="shared" si="130"/>
        <v>121.31148135854382</v>
      </c>
      <c r="V270" s="2">
        <f t="shared" si="130"/>
        <v>113.10960755163283</v>
      </c>
      <c r="W270" s="2">
        <f t="shared" si="130"/>
        <v>3724.5607560852732</v>
      </c>
      <c r="X270" s="2">
        <f>AVERAGE(W246:W248)</f>
        <v>17046.484590881682</v>
      </c>
      <c r="Y270" s="1">
        <f>STDEV(W246:W248)</f>
        <v>421.39934355787233</v>
      </c>
    </row>
    <row r="271" spans="1:25" ht="15.75" customHeight="1" x14ac:dyDescent="0.2">
      <c r="A271" s="4" t="s">
        <v>2</v>
      </c>
      <c r="B271" s="2">
        <f t="shared" si="126"/>
        <v>140.41403751937887</v>
      </c>
      <c r="C271" s="2">
        <f>E271*4+F271*5+G271*6+H271*3+I271*6+J271*4+K271*2+M271*3+N271*9+O271*3+P271*4+Q271*5+R271*5+S271*9+T271*6+U271*6+V271*6</f>
        <v>556.36403090321744</v>
      </c>
      <c r="D271" s="9">
        <f t="shared" si="128"/>
        <v>136.0838104290566</v>
      </c>
      <c r="E271" s="2">
        <f t="shared" ref="E271:W271" si="131">AVERAGE(E226:E228)</f>
        <v>12.62284275078003</v>
      </c>
      <c r="F271" s="2">
        <f t="shared" si="131"/>
        <v>15.775265908049647</v>
      </c>
      <c r="G271" s="2">
        <f t="shared" si="131"/>
        <v>9.4731607510429416</v>
      </c>
      <c r="H271" s="2">
        <f t="shared" si="131"/>
        <v>2.4089251638851086</v>
      </c>
      <c r="I271" s="2">
        <f t="shared" si="131"/>
        <v>4.564995285409835</v>
      </c>
      <c r="J271" s="2">
        <f t="shared" si="131"/>
        <v>6.98436834842434</v>
      </c>
      <c r="K271" s="2">
        <f t="shared" si="131"/>
        <v>38.577373808130183</v>
      </c>
      <c r="L271" s="2">
        <f t="shared" si="131"/>
        <v>4.3302270903222775</v>
      </c>
      <c r="M271" s="2">
        <f t="shared" si="131"/>
        <v>4.4639301899707045</v>
      </c>
      <c r="N271" s="2">
        <f t="shared" si="131"/>
        <v>0.56611018866049567</v>
      </c>
      <c r="O271" s="2">
        <f t="shared" si="131"/>
        <v>6.5711484670649654</v>
      </c>
      <c r="P271" s="2">
        <f t="shared" si="131"/>
        <v>6.7878419416615552</v>
      </c>
      <c r="Q271" s="2">
        <f t="shared" si="131"/>
        <v>0</v>
      </c>
      <c r="R271" s="2">
        <f t="shared" si="131"/>
        <v>2.8015771212673637</v>
      </c>
      <c r="S271" s="2">
        <f t="shared" si="131"/>
        <v>1.3904311897427553</v>
      </c>
      <c r="T271" s="2">
        <f t="shared" si="131"/>
        <v>6.0525153687763664</v>
      </c>
      <c r="U271" s="2">
        <f t="shared" si="131"/>
        <v>14.61558695817665</v>
      </c>
      <c r="V271" s="2">
        <f t="shared" si="131"/>
        <v>2.4277369880136521</v>
      </c>
      <c r="W271" s="2">
        <f t="shared" si="131"/>
        <v>136.0838104290566</v>
      </c>
      <c r="X271" s="2">
        <f>AVERAGE(W249:W251)</f>
        <v>556.36403090321744</v>
      </c>
      <c r="Y271" s="1">
        <f>STDEV(W249:W251)</f>
        <v>68.74819310081898</v>
      </c>
    </row>
    <row r="272" spans="1:25" ht="15.75" customHeight="1" x14ac:dyDescent="0.2">
      <c r="A272" s="4" t="s">
        <v>1</v>
      </c>
      <c r="B272" s="2">
        <f t="shared" si="126"/>
        <v>1013.2215628849074</v>
      </c>
      <c r="C272" s="2">
        <f>E272*4+F272*5+G272*6+H272*3+I272*6+J272*4+K272*2+M272*3+N272*9+O272*3+P272*4+Q272*5+R272*5+S272*9+T272*6+U272*6+V272*6</f>
        <v>4105.8840509983293</v>
      </c>
      <c r="D272" s="9">
        <f t="shared" si="128"/>
        <v>985.77376085314211</v>
      </c>
      <c r="E272" s="2">
        <f t="shared" ref="E272:W272" si="132">AVERAGE(E230:E231)</f>
        <v>58.180392122623552</v>
      </c>
      <c r="F272" s="2">
        <f t="shared" si="132"/>
        <v>164.85179254419575</v>
      </c>
      <c r="G272" s="2">
        <f t="shared" si="132"/>
        <v>206.36171129303739</v>
      </c>
      <c r="H272" s="2">
        <f t="shared" si="132"/>
        <v>14.909419948887138</v>
      </c>
      <c r="I272" s="2">
        <f t="shared" si="132"/>
        <v>21.36229849817493</v>
      </c>
      <c r="J272" s="2">
        <f t="shared" si="132"/>
        <v>24.806540199911506</v>
      </c>
      <c r="K272" s="2">
        <f t="shared" si="132"/>
        <v>301.66781842880187</v>
      </c>
      <c r="L272" s="2">
        <f t="shared" si="132"/>
        <v>27.447802031765317</v>
      </c>
      <c r="M272" s="2">
        <f t="shared" si="132"/>
        <v>27.735433541488696</v>
      </c>
      <c r="N272" s="2">
        <f t="shared" si="132"/>
        <v>8.2855719268660053</v>
      </c>
      <c r="O272" s="2">
        <f t="shared" si="132"/>
        <v>35.456847184993755</v>
      </c>
      <c r="P272" s="2">
        <f t="shared" si="132"/>
        <v>34.91686887800811</v>
      </c>
      <c r="Q272" s="2">
        <f t="shared" si="132"/>
        <v>2.2026982415660936</v>
      </c>
      <c r="R272" s="2">
        <f t="shared" si="132"/>
        <v>24.1442593521083</v>
      </c>
      <c r="S272" s="2">
        <f t="shared" si="132"/>
        <v>11.45583279305033</v>
      </c>
      <c r="T272" s="2">
        <f t="shared" si="132"/>
        <v>13.759356592652656</v>
      </c>
      <c r="U272" s="2">
        <f t="shared" si="132"/>
        <v>11.817772183018731</v>
      </c>
      <c r="V272" s="2">
        <f t="shared" si="132"/>
        <v>23.859147123757261</v>
      </c>
      <c r="W272" s="2">
        <f t="shared" si="132"/>
        <v>985.77376085314211</v>
      </c>
      <c r="X272" s="2">
        <f>AVERAGE(W252:W254)</f>
        <v>4105.8840509983283</v>
      </c>
      <c r="Y272" s="1">
        <f>STDEV(W252:W254)</f>
        <v>210.49333143068455</v>
      </c>
    </row>
    <row r="273" spans="1:23" ht="15.75" customHeight="1" x14ac:dyDescent="0.2">
      <c r="A273" s="4"/>
      <c r="B273" s="2">
        <f t="shared" si="126"/>
        <v>0</v>
      </c>
      <c r="C273" s="2">
        <f t="shared" ref="C273:C274" si="133">E273*4+F273*5+G273*6+H273*3+I273*6+J273*4+K273*2+M273*3+N273*9+O273*3+P273*4+Q273*5+R273*5+S273*9+T273*6+U273*6+V273*6</f>
        <v>0</v>
      </c>
      <c r="D273" s="9">
        <f t="shared" si="128"/>
        <v>0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2">
      <c r="A274" s="4" t="s">
        <v>0</v>
      </c>
      <c r="B274" s="2">
        <f t="shared" si="126"/>
        <v>239.13795934824745</v>
      </c>
      <c r="C274" s="2">
        <f t="shared" si="133"/>
        <v>1026.2104821339426</v>
      </c>
      <c r="D274" s="9">
        <f t="shared" si="128"/>
        <v>235.2294566907014</v>
      </c>
      <c r="E274" s="2">
        <f t="shared" ref="E274:W274" si="134">AVERAGE(E235:E237)</f>
        <v>19.884806295628533</v>
      </c>
      <c r="F274" s="2">
        <f t="shared" si="134"/>
        <v>24.766298307332011</v>
      </c>
      <c r="G274" s="2">
        <f t="shared" si="134"/>
        <v>31.264531752227395</v>
      </c>
      <c r="H274" s="2">
        <f t="shared" si="134"/>
        <v>2.032875013526779</v>
      </c>
      <c r="I274" s="2">
        <f t="shared" si="134"/>
        <v>10.020119363822948</v>
      </c>
      <c r="J274" s="2">
        <f t="shared" si="134"/>
        <v>13.945164933330725</v>
      </c>
      <c r="K274" s="2">
        <f t="shared" si="134"/>
        <v>59.456671619228949</v>
      </c>
      <c r="L274" s="2">
        <f t="shared" si="134"/>
        <v>3.9085026575460646</v>
      </c>
      <c r="M274" s="2">
        <f t="shared" si="134"/>
        <v>3.6461332618493913</v>
      </c>
      <c r="N274" s="2">
        <f t="shared" si="134"/>
        <v>3.3362480545575064</v>
      </c>
      <c r="O274" s="2">
        <f t="shared" si="134"/>
        <v>10.361310033156027</v>
      </c>
      <c r="P274" s="2">
        <f t="shared" si="134"/>
        <v>10.221698594985765</v>
      </c>
      <c r="Q274" s="2">
        <f t="shared" si="134"/>
        <v>1.1433447884206238</v>
      </c>
      <c r="R274" s="2">
        <f t="shared" si="134"/>
        <v>6.0041661625697449</v>
      </c>
      <c r="S274" s="2">
        <f t="shared" si="134"/>
        <v>3.5965960449288388</v>
      </c>
      <c r="T274" s="2">
        <f t="shared" si="134"/>
        <v>9.7812149053246689</v>
      </c>
      <c r="U274" s="2">
        <f t="shared" si="134"/>
        <v>20.879722685029368</v>
      </c>
      <c r="V274" s="2">
        <f t="shared" si="134"/>
        <v>4.8885548747821357</v>
      </c>
      <c r="W274" s="2">
        <f t="shared" si="134"/>
        <v>235.22945669070137</v>
      </c>
    </row>
    <row r="275" spans="1:23" ht="15.75" customHeight="1" x14ac:dyDescent="0.2">
      <c r="D275" s="8"/>
    </row>
    <row r="276" spans="1:23" ht="15.75" customHeight="1" x14ac:dyDescent="0.2">
      <c r="A276" s="5" t="s">
        <v>41</v>
      </c>
    </row>
    <row r="277" spans="1:23" ht="15.75" customHeight="1" x14ac:dyDescent="0.2">
      <c r="A277" s="1" t="s">
        <v>25</v>
      </c>
      <c r="B277" s="1" t="s">
        <v>40</v>
      </c>
      <c r="C277" s="1" t="s">
        <v>39</v>
      </c>
      <c r="E277" s="1" t="s">
        <v>23</v>
      </c>
      <c r="F277" s="1" t="s">
        <v>22</v>
      </c>
      <c r="G277" s="1" t="s">
        <v>21</v>
      </c>
      <c r="H277" s="1" t="s">
        <v>20</v>
      </c>
      <c r="I277" s="1" t="s">
        <v>19</v>
      </c>
      <c r="J277" s="1" t="s">
        <v>18</v>
      </c>
      <c r="K277" s="1" t="s">
        <v>17</v>
      </c>
      <c r="L277" s="1" t="s">
        <v>16</v>
      </c>
      <c r="M277" s="1" t="s">
        <v>15</v>
      </c>
      <c r="N277" s="1" t="s">
        <v>14</v>
      </c>
      <c r="O277" s="1" t="s">
        <v>13</v>
      </c>
      <c r="P277" s="1" t="s">
        <v>12</v>
      </c>
      <c r="Q277" s="1" t="s">
        <v>11</v>
      </c>
      <c r="R277" s="1" t="s">
        <v>10</v>
      </c>
      <c r="S277" s="1" t="s">
        <v>9</v>
      </c>
      <c r="T277" s="1" t="s">
        <v>8</v>
      </c>
      <c r="U277" s="1" t="s">
        <v>7</v>
      </c>
      <c r="V277" s="1" t="s">
        <v>6</v>
      </c>
    </row>
    <row r="278" spans="1:23" ht="15.75" customHeight="1" x14ac:dyDescent="0.2">
      <c r="A278" s="4" t="s">
        <v>5</v>
      </c>
      <c r="B278" s="2">
        <f>STDEV(L217:L219)</f>
        <v>0.49820866921569484</v>
      </c>
      <c r="C278" s="2">
        <f>STDEV(W217:W219)</f>
        <v>16.337582051533502</v>
      </c>
      <c r="D278" s="2"/>
      <c r="E278" s="2">
        <f t="shared" ref="E278:W278" si="135">STDEV(E217:E219)</f>
        <v>0.6354839932096803</v>
      </c>
      <c r="F278" s="2">
        <f t="shared" si="135"/>
        <v>1.7385606787165404</v>
      </c>
      <c r="G278" s="2">
        <f t="shared" si="135"/>
        <v>5.1307152061831935</v>
      </c>
      <c r="H278" s="2">
        <f t="shared" si="135"/>
        <v>2.4449979315928827</v>
      </c>
      <c r="I278" s="2">
        <f t="shared" si="135"/>
        <v>1.5786176747499625</v>
      </c>
      <c r="J278" s="2">
        <f t="shared" si="135"/>
        <v>0.60781018357066374</v>
      </c>
      <c r="K278" s="2">
        <f t="shared" si="135"/>
        <v>5.5177643878221589</v>
      </c>
      <c r="L278" s="2">
        <f t="shared" si="135"/>
        <v>0.49820866921569484</v>
      </c>
      <c r="M278" s="2">
        <f t="shared" si="135"/>
        <v>0.68063653771860888</v>
      </c>
      <c r="N278" s="2">
        <f t="shared" si="135"/>
        <v>0.95281255408488419</v>
      </c>
      <c r="O278" s="2">
        <f t="shared" si="135"/>
        <v>1.8078972761227836</v>
      </c>
      <c r="P278" s="2">
        <f t="shared" si="135"/>
        <v>1.5816444085799932</v>
      </c>
      <c r="Q278" s="2">
        <f t="shared" si="135"/>
        <v>1.2707355663783053</v>
      </c>
      <c r="R278" s="2">
        <f t="shared" si="135"/>
        <v>0.86268767417980241</v>
      </c>
      <c r="S278" s="2">
        <f t="shared" si="135"/>
        <v>0.8745204468430029</v>
      </c>
      <c r="T278" s="2">
        <f t="shared" si="135"/>
        <v>1.274461166890819</v>
      </c>
      <c r="U278" s="2">
        <f t="shared" si="135"/>
        <v>4.3991430612259839</v>
      </c>
      <c r="V278" s="2">
        <f t="shared" si="135"/>
        <v>1.0305996682374585</v>
      </c>
      <c r="W278" s="2">
        <f t="shared" si="135"/>
        <v>16.337582051533502</v>
      </c>
    </row>
    <row r="279" spans="1:23" ht="15.75" customHeight="1" x14ac:dyDescent="0.2">
      <c r="A279" s="4" t="s">
        <v>4</v>
      </c>
      <c r="B279" s="2">
        <f>STDEV(L220:L222)</f>
        <v>0.53778411835747597</v>
      </c>
      <c r="C279" s="2">
        <f>STDEV(W220:W222)</f>
        <v>99.288343389637006</v>
      </c>
      <c r="D279" s="2"/>
      <c r="E279" s="2">
        <f t="shared" ref="E279:W279" si="136">STDEV(E220,E222)</f>
        <v>5.3211744839986714</v>
      </c>
      <c r="F279" s="2">
        <f t="shared" si="136"/>
        <v>0.68803200963059474</v>
      </c>
      <c r="G279" s="2">
        <f t="shared" si="136"/>
        <v>3.6026735468480373</v>
      </c>
      <c r="H279" s="2">
        <f t="shared" si="136"/>
        <v>9.4224810783706522E-2</v>
      </c>
      <c r="I279" s="2">
        <f t="shared" si="136"/>
        <v>0.43759710424174048</v>
      </c>
      <c r="J279" s="2">
        <f t="shared" si="136"/>
        <v>1.1547264803214554</v>
      </c>
      <c r="K279" s="2">
        <f t="shared" si="136"/>
        <v>1.7156194186726528</v>
      </c>
      <c r="L279" s="2">
        <f t="shared" si="136"/>
        <v>0.31083097710809804</v>
      </c>
      <c r="M279" s="2">
        <f t="shared" si="136"/>
        <v>4.9672419771632781E-3</v>
      </c>
      <c r="N279" s="2">
        <f t="shared" si="136"/>
        <v>0.98813325777671468</v>
      </c>
      <c r="O279" s="2">
        <f t="shared" si="136"/>
        <v>7.2351038123460804E-2</v>
      </c>
      <c r="P279" s="2">
        <f t="shared" si="136"/>
        <v>0.24538536411757331</v>
      </c>
      <c r="Q279" s="2">
        <f t="shared" si="136"/>
        <v>0</v>
      </c>
      <c r="R279" s="2">
        <f t="shared" si="136"/>
        <v>0.13533461836048544</v>
      </c>
      <c r="S279" s="2">
        <f t="shared" si="136"/>
        <v>0.57654499504557877</v>
      </c>
      <c r="T279" s="2">
        <f t="shared" si="136"/>
        <v>3.0597557687230132</v>
      </c>
      <c r="U279" s="2">
        <f t="shared" si="136"/>
        <v>3.5257985563844776</v>
      </c>
      <c r="V279" s="2">
        <f t="shared" si="136"/>
        <v>0.94672702119637175</v>
      </c>
      <c r="W279" s="2">
        <f t="shared" si="136"/>
        <v>14.112288391751461</v>
      </c>
    </row>
    <row r="280" spans="1:23" ht="15.75" customHeight="1" x14ac:dyDescent="0.2">
      <c r="A280" s="4" t="s">
        <v>3</v>
      </c>
      <c r="B280" s="2">
        <f>STDEV(L223,L224)</f>
        <v>1.7729402430038197</v>
      </c>
      <c r="C280" s="2">
        <f>STDEV(W223,W224)</f>
        <v>131.61888416391113</v>
      </c>
      <c r="D280" s="2"/>
      <c r="E280" s="2">
        <f t="shared" ref="E280:W280" si="137">STDEV(E223:E225)</f>
        <v>19.98814087893</v>
      </c>
      <c r="F280" s="2">
        <f t="shared" si="137"/>
        <v>12.447461704468465</v>
      </c>
      <c r="G280" s="2">
        <f t="shared" si="137"/>
        <v>19.872260052590914</v>
      </c>
      <c r="H280" s="2">
        <f t="shared" si="137"/>
        <v>1.6327801205888697</v>
      </c>
      <c r="I280" s="2">
        <f t="shared" si="137"/>
        <v>0.6631646745068368</v>
      </c>
      <c r="J280" s="2">
        <f t="shared" si="137"/>
        <v>9.874226413366717</v>
      </c>
      <c r="K280" s="2">
        <f t="shared" si="137"/>
        <v>27.972905071762501</v>
      </c>
      <c r="L280" s="2">
        <f t="shared" si="137"/>
        <v>1.263954572082107</v>
      </c>
      <c r="M280" s="2">
        <f t="shared" si="137"/>
        <v>1.0547778542279602</v>
      </c>
      <c r="N280" s="2">
        <f t="shared" si="137"/>
        <v>1.0750502999861273</v>
      </c>
      <c r="O280" s="2">
        <f t="shared" si="137"/>
        <v>7.9769318650757564</v>
      </c>
      <c r="P280" s="2">
        <f t="shared" si="137"/>
        <v>2.9533161980009779</v>
      </c>
      <c r="Q280" s="2">
        <f t="shared" si="137"/>
        <v>3.1103021189315379</v>
      </c>
      <c r="R280" s="2">
        <f t="shared" si="137"/>
        <v>3.4122744987485949</v>
      </c>
      <c r="S280" s="2">
        <f t="shared" si="137"/>
        <v>1.9849335933963661</v>
      </c>
      <c r="T280" s="2">
        <f t="shared" si="137"/>
        <v>3.1195470907892293</v>
      </c>
      <c r="U280" s="2">
        <f t="shared" si="137"/>
        <v>4.5839003396935549</v>
      </c>
      <c r="V280" s="2">
        <f t="shared" si="137"/>
        <v>4.962606817836984</v>
      </c>
      <c r="W280" s="2">
        <f t="shared" si="137"/>
        <v>96.374115286299542</v>
      </c>
    </row>
    <row r="281" spans="1:23" ht="15.75" customHeight="1" x14ac:dyDescent="0.2">
      <c r="A281" s="4" t="s">
        <v>2</v>
      </c>
      <c r="B281" s="2">
        <f>STDEV(L225:L227)</f>
        <v>11.011151294311778</v>
      </c>
      <c r="C281" s="2">
        <f>STDEV(W225:W227)</f>
        <v>2054.8821978730844</v>
      </c>
      <c r="D281" s="2"/>
      <c r="E281" s="2">
        <f t="shared" ref="E281:W281" si="138">STDEV(E226:E228)</f>
        <v>0.30211161690939603</v>
      </c>
      <c r="F281" s="2">
        <f t="shared" si="138"/>
        <v>1.0067280072852893</v>
      </c>
      <c r="G281" s="2">
        <f t="shared" si="138"/>
        <v>1.3526054827097473</v>
      </c>
      <c r="H281" s="2">
        <f t="shared" si="138"/>
        <v>2.2434204570975149</v>
      </c>
      <c r="I281" s="2">
        <f t="shared" si="138"/>
        <v>1.2568675155264737</v>
      </c>
      <c r="J281" s="2">
        <f t="shared" si="138"/>
        <v>1.6499773920738947</v>
      </c>
      <c r="K281" s="2">
        <f t="shared" si="138"/>
        <v>1.872504015085118</v>
      </c>
      <c r="L281" s="2">
        <f t="shared" si="138"/>
        <v>0.54548447106474762</v>
      </c>
      <c r="M281" s="2">
        <f t="shared" si="138"/>
        <v>0.23937581688757634</v>
      </c>
      <c r="N281" s="2">
        <f t="shared" si="138"/>
        <v>0.75074650423536038</v>
      </c>
      <c r="O281" s="2">
        <f t="shared" si="138"/>
        <v>0.3736520054357465</v>
      </c>
      <c r="P281" s="2">
        <f t="shared" si="138"/>
        <v>0.11513563344180508</v>
      </c>
      <c r="Q281" s="2">
        <f t="shared" si="138"/>
        <v>0</v>
      </c>
      <c r="R281" s="2">
        <f t="shared" si="138"/>
        <v>5.7422400123803292E-2</v>
      </c>
      <c r="S281" s="2">
        <f t="shared" si="138"/>
        <v>1.2450920045323774</v>
      </c>
      <c r="T281" s="2">
        <f t="shared" si="138"/>
        <v>4.7446078028211858</v>
      </c>
      <c r="U281" s="2">
        <f t="shared" si="138"/>
        <v>4.3370289928737638</v>
      </c>
      <c r="V281" s="2">
        <f t="shared" si="138"/>
        <v>0.4188899644966198</v>
      </c>
      <c r="W281" s="2">
        <f t="shared" si="138"/>
        <v>10.665861609886182</v>
      </c>
    </row>
    <row r="282" spans="1:23" ht="15.75" customHeight="1" x14ac:dyDescent="0.2">
      <c r="A282" s="4" t="s">
        <v>1</v>
      </c>
      <c r="B282" s="2">
        <f>STDEV(L228:L230)</f>
        <v>11.259334060528127</v>
      </c>
      <c r="C282" s="2">
        <f>STDEV(W228:W230)</f>
        <v>434.30645206132556</v>
      </c>
      <c r="D282" s="2"/>
      <c r="E282" s="2">
        <f t="shared" ref="E282:W282" si="139">STDEV(E230:E231)</f>
        <v>6.217276266415432</v>
      </c>
      <c r="F282" s="2">
        <f t="shared" si="139"/>
        <v>11.925102742261796</v>
      </c>
      <c r="G282" s="2">
        <f t="shared" si="139"/>
        <v>3.747824741923933</v>
      </c>
      <c r="H282" s="2">
        <f t="shared" si="139"/>
        <v>2.3747486146389729</v>
      </c>
      <c r="I282" s="2">
        <f t="shared" si="139"/>
        <v>0.37995533419891747</v>
      </c>
      <c r="J282" s="2">
        <f t="shared" si="139"/>
        <v>1.0407655587992928</v>
      </c>
      <c r="K282" s="2">
        <f t="shared" si="139"/>
        <v>6.2904738511432043</v>
      </c>
      <c r="L282" s="2">
        <f t="shared" si="139"/>
        <v>0.13382017009892977</v>
      </c>
      <c r="M282" s="2">
        <f t="shared" si="139"/>
        <v>0.70783198174578621</v>
      </c>
      <c r="N282" s="2">
        <f t="shared" si="139"/>
        <v>0.10836313643119735</v>
      </c>
      <c r="O282" s="2">
        <f t="shared" si="139"/>
        <v>5.7293207854109685E-2</v>
      </c>
      <c r="P282" s="2">
        <f t="shared" si="139"/>
        <v>1.8348723060273107</v>
      </c>
      <c r="Q282" s="2">
        <f t="shared" si="139"/>
        <v>1.2533835216145714</v>
      </c>
      <c r="R282" s="2">
        <f t="shared" si="139"/>
        <v>3.5195056405771381</v>
      </c>
      <c r="S282" s="2">
        <f t="shared" si="139"/>
        <v>0.91098893822969429</v>
      </c>
      <c r="T282" s="2">
        <f t="shared" si="139"/>
        <v>3.5627207395079861</v>
      </c>
      <c r="U282" s="2">
        <f t="shared" si="139"/>
        <v>11.115257969883926</v>
      </c>
      <c r="V282" s="2">
        <f t="shared" si="139"/>
        <v>0.53503261126012713</v>
      </c>
      <c r="W282" s="2">
        <f t="shared" si="139"/>
        <v>34.78858610367692</v>
      </c>
    </row>
    <row r="283" spans="1:23" ht="15.75" customHeight="1" x14ac:dyDescent="0.2">
      <c r="A283" s="4"/>
      <c r="B283" s="2" t="e">
        <f>STDEV(L231:L233)</f>
        <v>#DIV/0!</v>
      </c>
      <c r="C283" s="2" t="e">
        <f>STDEV(W231:W233)</f>
        <v>#DIV/0!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3" ht="15.75" customHeight="1" x14ac:dyDescent="0.2">
      <c r="A284" s="4" t="s">
        <v>0</v>
      </c>
      <c r="B284" s="2">
        <f>STDEV(L234:L236)</f>
        <v>0.17736482862318509</v>
      </c>
      <c r="C284" s="2">
        <f>STDEV(W234:W236)</f>
        <v>1.9805328139474667</v>
      </c>
      <c r="D284" s="2"/>
      <c r="E284" s="2">
        <f t="shared" ref="E284:W284" si="140">STDEV(E235:E237)</f>
        <v>2.7930953849113811</v>
      </c>
      <c r="F284" s="2">
        <f t="shared" si="140"/>
        <v>3.425117614793908</v>
      </c>
      <c r="G284" s="2">
        <f t="shared" si="140"/>
        <v>2.5597030695055127</v>
      </c>
      <c r="H284" s="2">
        <f t="shared" si="140"/>
        <v>1.310470844517025</v>
      </c>
      <c r="I284" s="2">
        <f t="shared" si="140"/>
        <v>1.7111680281267765</v>
      </c>
      <c r="J284" s="2">
        <f t="shared" si="140"/>
        <v>0.94558534493181379</v>
      </c>
      <c r="K284" s="2">
        <f t="shared" si="140"/>
        <v>4.2446871374753234</v>
      </c>
      <c r="L284" s="2">
        <f t="shared" si="140"/>
        <v>0.25736778861478404</v>
      </c>
      <c r="M284" s="2">
        <f t="shared" si="140"/>
        <v>0.36276288325532891</v>
      </c>
      <c r="N284" s="2">
        <f t="shared" si="140"/>
        <v>0.18881523327543787</v>
      </c>
      <c r="O284" s="2">
        <f t="shared" si="140"/>
        <v>1.0366931379378503</v>
      </c>
      <c r="P284" s="2">
        <f t="shared" si="140"/>
        <v>0.22271890316148885</v>
      </c>
      <c r="Q284" s="2">
        <f t="shared" si="140"/>
        <v>1.1031702942800363</v>
      </c>
      <c r="R284" s="2">
        <f t="shared" si="140"/>
        <v>0.53488062246567958</v>
      </c>
      <c r="S284" s="2">
        <f t="shared" si="140"/>
        <v>1.6616269721380437</v>
      </c>
      <c r="T284" s="2">
        <f t="shared" si="140"/>
        <v>1.0534376619081067</v>
      </c>
      <c r="U284" s="2">
        <f t="shared" si="140"/>
        <v>1.5571148023036669</v>
      </c>
      <c r="V284" s="2">
        <f t="shared" si="140"/>
        <v>0.85960950095983524</v>
      </c>
      <c r="W284" s="2">
        <f t="shared" si="140"/>
        <v>9.0338256277670848</v>
      </c>
    </row>
    <row r="285" spans="1:23" ht="15.75" customHeight="1" x14ac:dyDescent="0.2"/>
    <row r="286" spans="1:23" ht="15.75" customHeight="1" x14ac:dyDescent="0.2">
      <c r="A286" s="5" t="s">
        <v>38</v>
      </c>
      <c r="B286" s="1" t="s">
        <v>37</v>
      </c>
    </row>
    <row r="287" spans="1:23" ht="15.75" customHeight="1" x14ac:dyDescent="0.2">
      <c r="A287" s="1" t="s">
        <v>25</v>
      </c>
      <c r="B287" s="1" t="s">
        <v>36</v>
      </c>
      <c r="E287" s="1" t="s">
        <v>35</v>
      </c>
    </row>
    <row r="288" spans="1:23" ht="15.75" customHeight="1" x14ac:dyDescent="0.2">
      <c r="A288" s="4" t="s">
        <v>5</v>
      </c>
      <c r="E288" s="2">
        <f>(M268+P268)/D268*100</f>
        <v>8.7067127918045308</v>
      </c>
      <c r="F288" s="1">
        <f>(M278+P278)/D268*100</f>
        <v>1.1992643374241092</v>
      </c>
    </row>
    <row r="289" spans="1:22" ht="15.75" customHeight="1" x14ac:dyDescent="0.2">
      <c r="A289" s="4" t="s">
        <v>4</v>
      </c>
      <c r="E289" s="2">
        <f>(M269+P269)/D269*100</f>
        <v>10.718778561980761</v>
      </c>
      <c r="F289" s="1">
        <f t="shared" ref="F289:F292" si="141">(M279+P279)/D269*100</f>
        <v>0.23602139190416374</v>
      </c>
    </row>
    <row r="290" spans="1:22" ht="15.75" customHeight="1" x14ac:dyDescent="0.2">
      <c r="A290" s="4" t="s">
        <v>3</v>
      </c>
      <c r="E290" s="2">
        <f>(M270+P270)/D270*100</f>
        <v>4.0590788158640878</v>
      </c>
      <c r="F290" s="1">
        <f t="shared" si="141"/>
        <v>0.10761252976422581</v>
      </c>
    </row>
    <row r="291" spans="1:22" ht="15.75" customHeight="1" x14ac:dyDescent="0.2">
      <c r="A291" s="4" t="s">
        <v>2</v>
      </c>
      <c r="E291" s="2">
        <f>(M271+P271)/D271*100</f>
        <v>8.2682665161687616</v>
      </c>
      <c r="F291" s="1">
        <f t="shared" si="141"/>
        <v>0.26050964417563527</v>
      </c>
    </row>
    <row r="292" spans="1:22" ht="15.75" customHeight="1" x14ac:dyDescent="0.2">
      <c r="A292" s="4" t="s">
        <v>1</v>
      </c>
      <c r="E292" s="2">
        <f>(M272+P272)/D272*100</f>
        <v>6.3556471989347845</v>
      </c>
      <c r="F292" s="1">
        <f t="shared" si="141"/>
        <v>0.2579399441077132</v>
      </c>
    </row>
    <row r="293" spans="1:22" ht="15.75" customHeight="1" x14ac:dyDescent="0.2">
      <c r="A293" s="4"/>
      <c r="E293" s="2"/>
    </row>
    <row r="294" spans="1:22" ht="15.75" customHeight="1" x14ac:dyDescent="0.2">
      <c r="A294" s="4" t="s">
        <v>0</v>
      </c>
      <c r="E294" s="2">
        <f>(M274+P274)/D274*100</f>
        <v>5.8954486618866344</v>
      </c>
    </row>
    <row r="295" spans="1:22" ht="15.75" customHeight="1" x14ac:dyDescent="0.2"/>
    <row r="296" spans="1:22" ht="15.75" customHeight="1" x14ac:dyDescent="0.2">
      <c r="A296" s="5" t="s">
        <v>34</v>
      </c>
    </row>
    <row r="297" spans="1:22" ht="15.75" customHeight="1" x14ac:dyDescent="0.2">
      <c r="A297" s="1" t="s">
        <v>25</v>
      </c>
      <c r="E297" s="1" t="s">
        <v>23</v>
      </c>
      <c r="F297" s="1" t="s">
        <v>22</v>
      </c>
      <c r="G297" s="1" t="s">
        <v>21</v>
      </c>
      <c r="H297" s="1" t="s">
        <v>20</v>
      </c>
      <c r="I297" s="1" t="s">
        <v>19</v>
      </c>
      <c r="J297" s="1" t="s">
        <v>18</v>
      </c>
      <c r="K297" s="1" t="s">
        <v>17</v>
      </c>
      <c r="L297" s="1" t="s">
        <v>16</v>
      </c>
      <c r="M297" s="1" t="s">
        <v>15</v>
      </c>
      <c r="N297" s="1" t="s">
        <v>14</v>
      </c>
      <c r="O297" s="1" t="s">
        <v>13</v>
      </c>
      <c r="P297" s="1" t="s">
        <v>12</v>
      </c>
      <c r="Q297" s="1" t="s">
        <v>11</v>
      </c>
      <c r="R297" s="1" t="s">
        <v>10</v>
      </c>
      <c r="S297" s="1" t="s">
        <v>9</v>
      </c>
      <c r="T297" s="1" t="s">
        <v>8</v>
      </c>
      <c r="U297" s="1" t="s">
        <v>7</v>
      </c>
      <c r="V297" s="1" t="s">
        <v>6</v>
      </c>
    </row>
    <row r="298" spans="1:22" ht="15.75" customHeight="1" x14ac:dyDescent="0.2">
      <c r="A298" s="4" t="s">
        <v>5</v>
      </c>
      <c r="B298" s="3"/>
      <c r="E298" s="2">
        <f t="shared" ref="E298:V298" si="142">E268/$D268*100</f>
        <v>8.807942160883405</v>
      </c>
      <c r="F298" s="2">
        <f t="shared" si="142"/>
        <v>8.4175802718490562</v>
      </c>
      <c r="G298" s="2">
        <f t="shared" si="142"/>
        <v>13.71926043018826</v>
      </c>
      <c r="H298" s="2">
        <f t="shared" si="142"/>
        <v>1.3000177613396664</v>
      </c>
      <c r="I298" s="2">
        <f t="shared" si="142"/>
        <v>4.210327384153608</v>
      </c>
      <c r="J298" s="2">
        <f t="shared" si="142"/>
        <v>6.7141119109651024</v>
      </c>
      <c r="K298" s="2">
        <f t="shared" si="142"/>
        <v>29.294079634977759</v>
      </c>
      <c r="L298" s="2">
        <f t="shared" si="142"/>
        <v>3.0091899985788446</v>
      </c>
      <c r="M298" s="2">
        <f t="shared" si="142"/>
        <v>2.9208610963245603</v>
      </c>
      <c r="N298" s="2">
        <f t="shared" si="142"/>
        <v>1.4874045349868512</v>
      </c>
      <c r="O298" s="2">
        <f t="shared" si="142"/>
        <v>5.5149663816819432</v>
      </c>
      <c r="P298" s="2">
        <f t="shared" si="142"/>
        <v>5.7858516954799724</v>
      </c>
      <c r="Q298" s="2">
        <f t="shared" si="142"/>
        <v>0.58781344694198201</v>
      </c>
      <c r="R298" s="2">
        <f t="shared" si="142"/>
        <v>2.6366358484991115</v>
      </c>
      <c r="S298" s="2">
        <f t="shared" si="142"/>
        <v>1.0948673333705274</v>
      </c>
      <c r="T298" s="2">
        <f t="shared" si="142"/>
        <v>2.1441763586304794</v>
      </c>
      <c r="U298" s="2">
        <f t="shared" si="142"/>
        <v>2.7143748888153061</v>
      </c>
      <c r="V298" s="2">
        <f t="shared" si="142"/>
        <v>2.649728860912393</v>
      </c>
    </row>
    <row r="299" spans="1:22" ht="15.75" customHeight="1" x14ac:dyDescent="0.2">
      <c r="A299" s="4" t="s">
        <v>4</v>
      </c>
      <c r="B299" s="3"/>
      <c r="E299" s="2">
        <f t="shared" ref="E299:V299" si="143">E269/$D269*100</f>
        <v>7.327614492256032</v>
      </c>
      <c r="F299" s="2">
        <f t="shared" si="143"/>
        <v>6.9404064421631526</v>
      </c>
      <c r="G299" s="2">
        <f t="shared" si="143"/>
        <v>8.5185372809910138</v>
      </c>
      <c r="H299" s="2">
        <f t="shared" si="143"/>
        <v>8.8316020646145729E-2</v>
      </c>
      <c r="I299" s="2">
        <f t="shared" si="143"/>
        <v>5.4973272081558351</v>
      </c>
      <c r="J299" s="2">
        <f t="shared" si="143"/>
        <v>4.2816916029114118</v>
      </c>
      <c r="K299" s="2">
        <f t="shared" si="143"/>
        <v>38.523467955920673</v>
      </c>
      <c r="L299" s="2">
        <f t="shared" si="143"/>
        <v>4.2031796227745186</v>
      </c>
      <c r="M299" s="2">
        <f t="shared" si="143"/>
        <v>3.9098268435118109</v>
      </c>
      <c r="N299" s="2">
        <f t="shared" si="143"/>
        <v>1.2834617650725686</v>
      </c>
      <c r="O299" s="2">
        <f t="shared" si="143"/>
        <v>6.2053532932083488</v>
      </c>
      <c r="P299" s="2">
        <f t="shared" si="143"/>
        <v>6.8089517184689505</v>
      </c>
      <c r="Q299" s="2">
        <f t="shared" si="143"/>
        <v>0</v>
      </c>
      <c r="R299" s="2">
        <f t="shared" si="143"/>
        <v>1.9384337943412429</v>
      </c>
      <c r="S299" s="2">
        <f t="shared" si="143"/>
        <v>1.1258074177986233</v>
      </c>
      <c r="T299" s="2">
        <f t="shared" si="143"/>
        <v>2.0397221638886647</v>
      </c>
      <c r="U299" s="2">
        <f t="shared" si="143"/>
        <v>2.3503998372607064</v>
      </c>
      <c r="V299" s="2">
        <f t="shared" si="143"/>
        <v>3.1606821634048288</v>
      </c>
    </row>
    <row r="300" spans="1:22" ht="15.75" customHeight="1" x14ac:dyDescent="0.2">
      <c r="A300" s="4" t="s">
        <v>3</v>
      </c>
      <c r="B300" s="3"/>
      <c r="E300" s="2">
        <f t="shared" ref="E300:V300" si="144">E270/$D270*100</f>
        <v>6.7792924491573263</v>
      </c>
      <c r="F300" s="2">
        <f t="shared" si="144"/>
        <v>17.152755707928456</v>
      </c>
      <c r="G300" s="2">
        <f t="shared" si="144"/>
        <v>24.20209948589164</v>
      </c>
      <c r="H300" s="2">
        <f t="shared" si="144"/>
        <v>2.3941877997328822</v>
      </c>
      <c r="I300" s="2">
        <f t="shared" si="144"/>
        <v>1.9194927034399223</v>
      </c>
      <c r="J300" s="2">
        <f t="shared" si="144"/>
        <v>3.7077417780397095</v>
      </c>
      <c r="K300" s="2">
        <f t="shared" si="144"/>
        <v>21.124481961390039</v>
      </c>
      <c r="L300" s="2">
        <f t="shared" si="144"/>
        <v>0.62540191381531718</v>
      </c>
      <c r="M300" s="2">
        <f t="shared" si="144"/>
        <v>0.61156638698432508</v>
      </c>
      <c r="N300" s="2">
        <f t="shared" si="144"/>
        <v>1.7723154883516083</v>
      </c>
      <c r="O300" s="2">
        <f t="shared" si="144"/>
        <v>3.5748468794487245</v>
      </c>
      <c r="P300" s="2">
        <f t="shared" si="144"/>
        <v>3.4475124288797634</v>
      </c>
      <c r="Q300" s="2">
        <f t="shared" si="144"/>
        <v>0.12658663439887641</v>
      </c>
      <c r="R300" s="2">
        <f t="shared" si="144"/>
        <v>3.2810672899325981</v>
      </c>
      <c r="S300" s="2">
        <f t="shared" si="144"/>
        <v>1.6766677641569065</v>
      </c>
      <c r="T300" s="2">
        <f t="shared" si="144"/>
        <v>1.9354594812986494</v>
      </c>
      <c r="U300" s="2">
        <f t="shared" si="144"/>
        <v>3.2570681297208623</v>
      </c>
      <c r="V300" s="2">
        <f t="shared" si="144"/>
        <v>3.0368576312477047</v>
      </c>
    </row>
    <row r="301" spans="1:22" ht="15.75" customHeight="1" x14ac:dyDescent="0.2">
      <c r="A301" s="4" t="s">
        <v>2</v>
      </c>
      <c r="B301" s="3"/>
      <c r="E301" s="2">
        <f t="shared" ref="E301:V301" si="145">E271/$D271*100</f>
        <v>9.275785790375549</v>
      </c>
      <c r="F301" s="2">
        <f t="shared" si="145"/>
        <v>11.592316424938462</v>
      </c>
      <c r="G301" s="2">
        <f t="shared" si="145"/>
        <v>6.9612694714934529</v>
      </c>
      <c r="H301" s="2">
        <f t="shared" si="145"/>
        <v>1.7701776253104942</v>
      </c>
      <c r="I301" s="2">
        <f t="shared" si="145"/>
        <v>3.3545469303195805</v>
      </c>
      <c r="J301" s="2">
        <f t="shared" si="145"/>
        <v>5.1324021030888467</v>
      </c>
      <c r="K301" s="2">
        <f t="shared" si="145"/>
        <v>28.348246339149501</v>
      </c>
      <c r="L301" s="2">
        <f t="shared" si="145"/>
        <v>3.1820295718275151</v>
      </c>
      <c r="M301" s="2">
        <f t="shared" si="145"/>
        <v>3.2802801272954119</v>
      </c>
      <c r="N301" s="2">
        <f t="shared" si="145"/>
        <v>0.41600112965356822</v>
      </c>
      <c r="O301" s="2">
        <f t="shared" si="145"/>
        <v>4.8287510809308545</v>
      </c>
      <c r="P301" s="2">
        <f t="shared" si="145"/>
        <v>4.9879863888733498</v>
      </c>
      <c r="Q301" s="2">
        <f t="shared" si="145"/>
        <v>0</v>
      </c>
      <c r="R301" s="2">
        <f t="shared" si="145"/>
        <v>2.0587144881042891</v>
      </c>
      <c r="S301" s="2">
        <f t="shared" si="145"/>
        <v>1.0217462204790457</v>
      </c>
      <c r="T301" s="2">
        <f t="shared" si="145"/>
        <v>4.4476380766334227</v>
      </c>
      <c r="U301" s="2">
        <f t="shared" si="145"/>
        <v>10.740136473321392</v>
      </c>
      <c r="V301" s="2">
        <f t="shared" si="145"/>
        <v>1.7840013300327768</v>
      </c>
    </row>
    <row r="302" spans="1:22" ht="15.75" customHeight="1" x14ac:dyDescent="0.2">
      <c r="A302" s="4" t="s">
        <v>1</v>
      </c>
      <c r="B302" s="3"/>
      <c r="E302" s="2">
        <f t="shared" ref="E302:V302" si="146">E272/$D272*100</f>
        <v>5.9020025114353913</v>
      </c>
      <c r="F302" s="2">
        <f t="shared" si="146"/>
        <v>16.723085873326966</v>
      </c>
      <c r="G302" s="2">
        <f t="shared" si="146"/>
        <v>20.933982977437012</v>
      </c>
      <c r="H302" s="2">
        <f t="shared" si="146"/>
        <v>1.5124585925257046</v>
      </c>
      <c r="I302" s="2">
        <f t="shared" si="146"/>
        <v>2.1670589486665617</v>
      </c>
      <c r="J302" s="2">
        <f t="shared" si="146"/>
        <v>2.5164536920157605</v>
      </c>
      <c r="K302" s="2">
        <f t="shared" si="146"/>
        <v>30.602135135725479</v>
      </c>
      <c r="L302" s="2">
        <f t="shared" si="146"/>
        <v>2.7843916243023652</v>
      </c>
      <c r="M302" s="2">
        <f t="shared" si="146"/>
        <v>2.8135698720043987</v>
      </c>
      <c r="N302" s="2">
        <f t="shared" si="146"/>
        <v>0.84051455373444128</v>
      </c>
      <c r="O302" s="2">
        <f t="shared" si="146"/>
        <v>3.5968544297940608</v>
      </c>
      <c r="P302" s="2">
        <f t="shared" si="146"/>
        <v>3.5420773269303858</v>
      </c>
      <c r="Q302" s="2">
        <f t="shared" si="146"/>
        <v>0.2234486582052822</v>
      </c>
      <c r="R302" s="2">
        <f t="shared" si="146"/>
        <v>2.449269833598791</v>
      </c>
      <c r="S302" s="2">
        <f t="shared" si="146"/>
        <v>1.1621158168316259</v>
      </c>
      <c r="T302" s="2">
        <f t="shared" si="146"/>
        <v>1.3957925377060718</v>
      </c>
      <c r="U302" s="2">
        <f t="shared" si="146"/>
        <v>1.1988320903156306</v>
      </c>
      <c r="V302" s="2">
        <f t="shared" si="146"/>
        <v>2.4203471497464348</v>
      </c>
    </row>
    <row r="303" spans="1:22" ht="15.75" customHeight="1" x14ac:dyDescent="0.2">
      <c r="A303" s="4"/>
      <c r="B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">
      <c r="A304" s="4" t="s">
        <v>0</v>
      </c>
      <c r="B304" s="3"/>
      <c r="E304" s="2">
        <f t="shared" ref="E304:V304" si="147">E274/$D274*100</f>
        <v>8.4533657371723958</v>
      </c>
      <c r="F304" s="2">
        <f t="shared" si="147"/>
        <v>10.528570127123462</v>
      </c>
      <c r="G304" s="2">
        <f t="shared" si="147"/>
        <v>13.291078503546652</v>
      </c>
      <c r="H304" s="2">
        <f t="shared" si="147"/>
        <v>0.86420937331831127</v>
      </c>
      <c r="I304" s="2">
        <f t="shared" si="147"/>
        <v>4.2597213396612172</v>
      </c>
      <c r="J304" s="2">
        <f t="shared" si="147"/>
        <v>5.9283242539079399</v>
      </c>
      <c r="K304" s="2">
        <f t="shared" si="147"/>
        <v>25.276031520749275</v>
      </c>
      <c r="L304" s="2">
        <f t="shared" si="147"/>
        <v>1.6615702440214697</v>
      </c>
      <c r="M304" s="2">
        <f t="shared" si="147"/>
        <v>1.5500325992945774</v>
      </c>
      <c r="N304" s="2">
        <f t="shared" si="147"/>
        <v>1.4182951835595461</v>
      </c>
      <c r="O304" s="2">
        <f t="shared" si="147"/>
        <v>4.4047672340543267</v>
      </c>
      <c r="P304" s="2">
        <f t="shared" si="147"/>
        <v>4.345416062592057</v>
      </c>
      <c r="Q304" s="2">
        <f t="shared" si="147"/>
        <v>0.48605510742814217</v>
      </c>
      <c r="R304" s="2">
        <f t="shared" si="147"/>
        <v>2.5524720615515877</v>
      </c>
      <c r="S304" s="2">
        <f t="shared" si="147"/>
        <v>1.5289734948705562</v>
      </c>
      <c r="T304" s="2">
        <f t="shared" si="147"/>
        <v>4.1581590345573929</v>
      </c>
      <c r="U304" s="2">
        <f t="shared" si="147"/>
        <v>8.8763214347273287</v>
      </c>
      <c r="V304" s="2">
        <f t="shared" si="147"/>
        <v>2.0782069318852363</v>
      </c>
    </row>
    <row r="305" spans="1:22" ht="15.75" customHeight="1" x14ac:dyDescent="0.2">
      <c r="D305" s="1" t="s">
        <v>33</v>
      </c>
      <c r="E305" s="7">
        <v>-4.2200000000000001E-2</v>
      </c>
      <c r="F305" s="7">
        <v>9.2799999999999994E-2</v>
      </c>
      <c r="G305" s="7">
        <v>6.0100000000000001E-2</v>
      </c>
      <c r="H305" s="7">
        <v>-8.2000000000000007E-3</v>
      </c>
      <c r="I305" s="7">
        <v>0.31030000000000002</v>
      </c>
      <c r="J305" s="7">
        <v>0.22539999999999999</v>
      </c>
      <c r="K305" s="7">
        <v>-0.41560000000000002</v>
      </c>
      <c r="L305" s="7" t="s">
        <v>30</v>
      </c>
      <c r="M305" s="7" t="s">
        <v>30</v>
      </c>
      <c r="N305" s="7">
        <v>0.24879999999999999</v>
      </c>
      <c r="O305" s="7">
        <v>-0.33279999999999998</v>
      </c>
      <c r="P305" s="7" t="s">
        <v>30</v>
      </c>
      <c r="Q305" s="7" t="s">
        <v>30</v>
      </c>
      <c r="R305" s="7">
        <v>0.35360000000000003</v>
      </c>
      <c r="S305" s="7">
        <v>0.24410000000000001</v>
      </c>
      <c r="T305" s="7">
        <v>0.22359999999999999</v>
      </c>
      <c r="U305" s="7">
        <v>0.37119999999999997</v>
      </c>
      <c r="V305" s="7">
        <v>0.3478</v>
      </c>
    </row>
    <row r="306" spans="1:22" ht="15.75" customHeight="1" x14ac:dyDescent="0.2">
      <c r="D306" s="1" t="s">
        <v>32</v>
      </c>
      <c r="E306" s="6">
        <v>11.6</v>
      </c>
      <c r="F306" s="6">
        <v>13.2</v>
      </c>
      <c r="G306" s="6">
        <v>1.2</v>
      </c>
      <c r="H306" s="6">
        <v>6.8</v>
      </c>
      <c r="I306" s="6">
        <v>2.8</v>
      </c>
      <c r="J306" s="6">
        <v>3.7</v>
      </c>
      <c r="K306" s="6">
        <v>28.9</v>
      </c>
      <c r="L306" s="7" t="s">
        <v>30</v>
      </c>
      <c r="M306" s="7" t="s">
        <v>30</v>
      </c>
      <c r="N306" s="6">
        <v>1.5</v>
      </c>
      <c r="O306" s="6">
        <v>17</v>
      </c>
      <c r="P306" s="7" t="s">
        <v>30</v>
      </c>
      <c r="Q306" s="7" t="s">
        <v>30</v>
      </c>
      <c r="R306" s="6">
        <v>1.7</v>
      </c>
      <c r="S306" s="6">
        <v>1.5</v>
      </c>
      <c r="T306" s="6">
        <v>2.2000000000000002</v>
      </c>
      <c r="U306" s="6">
        <v>1.7</v>
      </c>
      <c r="V306" s="6">
        <v>6.1</v>
      </c>
    </row>
    <row r="307" spans="1:22" ht="15.75" customHeight="1" x14ac:dyDescent="0.2">
      <c r="D307" s="1" t="s">
        <v>31</v>
      </c>
      <c r="E307" s="6">
        <v>2.2000000000000002</v>
      </c>
      <c r="F307" s="6">
        <v>3.4</v>
      </c>
      <c r="G307" s="6">
        <v>0.8</v>
      </c>
      <c r="H307" s="6">
        <v>2.4</v>
      </c>
      <c r="I307" s="6">
        <v>2.4</v>
      </c>
      <c r="J307" s="6">
        <v>1.6</v>
      </c>
      <c r="K307" s="6">
        <v>8.8000000000000007</v>
      </c>
      <c r="L307" s="7" t="s">
        <v>30</v>
      </c>
      <c r="M307" s="7" t="s">
        <v>30</v>
      </c>
      <c r="N307" s="6">
        <v>1.1000000000000001</v>
      </c>
      <c r="O307" s="6">
        <v>4.2</v>
      </c>
      <c r="P307" s="7" t="s">
        <v>30</v>
      </c>
      <c r="Q307" s="7" t="s">
        <v>30</v>
      </c>
      <c r="R307" s="6">
        <v>2.2000000000000002</v>
      </c>
      <c r="S307" s="6">
        <v>1.5</v>
      </c>
      <c r="T307" s="6">
        <v>1.1000000000000001</v>
      </c>
      <c r="U307" s="6">
        <v>1.7</v>
      </c>
      <c r="V307" s="6">
        <v>4</v>
      </c>
    </row>
    <row r="308" spans="1:22" ht="15.75" customHeight="1" x14ac:dyDescent="0.2"/>
    <row r="309" spans="1:22" ht="15.75" customHeight="1" x14ac:dyDescent="0.2">
      <c r="A309" s="5" t="s">
        <v>29</v>
      </c>
    </row>
    <row r="310" spans="1:22" ht="15.75" customHeight="1" x14ac:dyDescent="0.2">
      <c r="A310" s="1" t="s">
        <v>25</v>
      </c>
      <c r="B310" s="1" t="s">
        <v>28</v>
      </c>
      <c r="E310" s="1" t="s">
        <v>27</v>
      </c>
    </row>
    <row r="311" spans="1:22" ht="15.75" customHeight="1" x14ac:dyDescent="0.2">
      <c r="A311" s="4" t="s">
        <v>5</v>
      </c>
      <c r="E311" s="2">
        <f>(E298-E$306)/E$307*E$305+(F298-F$306)/F$307*F$305+(G298-G$306)/G$307*G$305+(H298-H$306)/H$307*H$305+(I298-I$306)/I$307*I$305+(J298-J$306)/J$307*J$305+(K298-K$306)/K$307*K$305+(N298-N$306)/N$307*N$305+(O298-O$306)/O$307*O$305+(R298-R$306)/R$307*R$305+(T298-T$306)/T$307*T$305+(U298-U$306)/U$307*U$305+(V298-V$306)/V$307*V$305</f>
        <v>2.4385606410365632</v>
      </c>
    </row>
    <row r="312" spans="1:22" ht="15.75" customHeight="1" x14ac:dyDescent="0.2">
      <c r="A312" s="4" t="s">
        <v>4</v>
      </c>
      <c r="E312" s="2">
        <f>(E299-E$306)/E$307*E$305+(F299-F$306)/F$307*F$305+(G299-G$306)/G$307*G$305+(H299-H$306)/H$307*H$305+(I299-I$306)/I$307*I$305+(J299-J$306)/J$307*J$305+(K299-K$306)/K$307*K$305+(N299-N$306)/N$307*N$305+(O299-O$306)/O$307*O$305+(R299-R$306)/R$307*R$305+(T299-T$306)/T$307*T$305+(U299-U$306)/U$307*U$305+(V299-V$306)/V$307*V$305</f>
        <v>1.1585922925672067</v>
      </c>
    </row>
    <row r="313" spans="1:22" ht="15.75" customHeight="1" x14ac:dyDescent="0.2">
      <c r="A313" s="4" t="s">
        <v>3</v>
      </c>
      <c r="E313" s="2">
        <f>(E300-E$306)/E$307*E$305+(F300-F$306)/F$307*F$305+(G300-G$306)/G$307*G$305+(H300-H$306)/H$307*H$305+(I300-I$306)/I$307*I$305+(J300-J$306)/J$307*J$305+(K300-K$306)/K$307*K$305+(N300-N$306)/N$307*N$305+(O300-O$306)/O$307*O$305+(R300-R$306)/R$307*R$305+(T300-T$306)/T$307*T$305+(U300-U$306)/U$307*U$305+(V300-V$306)/V$307*V$305</f>
        <v>3.5972810201332881</v>
      </c>
    </row>
    <row r="314" spans="1:22" ht="15.75" customHeight="1" x14ac:dyDescent="0.2">
      <c r="A314" s="4" t="s">
        <v>2</v>
      </c>
      <c r="E314" s="2">
        <f>(E301-E$306)/E$307*E$305+(F301-F$306)/F$307*F$305+(G301-G$306)/G$307*G$305+(H301-H$306)/H$307*H$305+(I301-I$306)/I$307*I$305+(J301-J$306)/J$307*J$305+(K301-K$306)/K$307*K$305+(N301-N$306)/N$307*N$305+(O301-O$306)/O$307*O$305+(R301-R$306)/R$307*R$305+(T301-T$306)/T$307*T$305+(U301-U$306)/U$307*U$305+(V301-V$306)/V$307*V$305</f>
        <v>3.5826974809648426</v>
      </c>
    </row>
    <row r="315" spans="1:22" ht="15.75" customHeight="1" x14ac:dyDescent="0.2">
      <c r="A315" s="4" t="s">
        <v>1</v>
      </c>
      <c r="E315" s="2">
        <f>(E302-E$306)/E$307*E$305+(F302-F$306)/F$307*F$305+(G302-G$306)/G$307*G$305+(H302-H$306)/H$307*H$305+(I302-I$306)/I$307*I$305+(J302-J$306)/J$307*J$305+(K302-K$306)/K$307*K$305+(N302-N$306)/N$307*N$305+(O302-O$306)/O$307*O$305+(R302-R$306)/R$307*R$305+(T302-T$306)/T$307*T$305+(U302-U$306)/U$307*U$305+(V302-V$306)/V$307*V$305</f>
        <v>1.8175388781357928</v>
      </c>
    </row>
    <row r="316" spans="1:22" ht="15.75" customHeight="1" x14ac:dyDescent="0.2">
      <c r="A316" s="4"/>
      <c r="E316" s="2"/>
    </row>
    <row r="317" spans="1:22" ht="15.75" customHeight="1" x14ac:dyDescent="0.2">
      <c r="A317" s="4" t="s">
        <v>0</v>
      </c>
      <c r="E317" s="2">
        <f>(E304-E$306)/E$307*E$305+(F304-F$306)/F$307*F$305+(G304-G$306)/G$307*G$305+(H304-H$306)/H$307*H$305+(I304-I$306)/I$307*I$305+(J304-J$306)/J$307*J$305+(K304-K$306)/K$307*K$305+(N304-N$306)/N$307*N$305+(O304-O$306)/O$307*O$305+(R304-R$306)/R$307*R$305+(T304-T$306)/T$307*T$305+(U304-U$306)/U$307*U$305+(V304-V$306)/V$307*V$305</f>
        <v>4.3217357987618552</v>
      </c>
    </row>
    <row r="318" spans="1:22" ht="15.75" customHeight="1" x14ac:dyDescent="0.2"/>
    <row r="319" spans="1:22" ht="15.75" customHeight="1" x14ac:dyDescent="0.2"/>
    <row r="320" spans="1:22" ht="15.75" customHeight="1" x14ac:dyDescent="0.2"/>
    <row r="321" spans="1:22" ht="15.75" customHeight="1" x14ac:dyDescent="0.2"/>
    <row r="322" spans="1:22" ht="15.75" customHeight="1" x14ac:dyDescent="0.2"/>
    <row r="323" spans="1:22" ht="15.75" customHeight="1" x14ac:dyDescent="0.2"/>
    <row r="324" spans="1:22" ht="15.75" customHeight="1" x14ac:dyDescent="0.2"/>
    <row r="325" spans="1:22" ht="15.75" customHeight="1" x14ac:dyDescent="0.2"/>
    <row r="326" spans="1:22" ht="15.75" customHeight="1" x14ac:dyDescent="0.2"/>
    <row r="327" spans="1:22" ht="15.75" customHeight="1" x14ac:dyDescent="0.2"/>
    <row r="328" spans="1:22" ht="15.75" customHeight="1" x14ac:dyDescent="0.2"/>
    <row r="329" spans="1:22" ht="15.75" customHeight="1" x14ac:dyDescent="0.2"/>
    <row r="330" spans="1:22" ht="15.75" customHeight="1" x14ac:dyDescent="0.2"/>
    <row r="331" spans="1:22" ht="15.75" customHeight="1" x14ac:dyDescent="0.2">
      <c r="A331" s="5" t="s">
        <v>26</v>
      </c>
    </row>
    <row r="332" spans="1:22" ht="15.75" customHeight="1" x14ac:dyDescent="0.2">
      <c r="A332" s="1" t="s">
        <v>25</v>
      </c>
      <c r="B332" s="1" t="s">
        <v>24</v>
      </c>
      <c r="E332" s="1" t="s">
        <v>23</v>
      </c>
      <c r="F332" s="1" t="s">
        <v>22</v>
      </c>
      <c r="G332" s="1" t="s">
        <v>21</v>
      </c>
      <c r="H332" s="1" t="s">
        <v>20</v>
      </c>
      <c r="I332" s="1" t="s">
        <v>19</v>
      </c>
      <c r="J332" s="1" t="s">
        <v>18</v>
      </c>
      <c r="K332" s="1" t="s">
        <v>17</v>
      </c>
      <c r="L332" s="1" t="s">
        <v>16</v>
      </c>
      <c r="M332" s="1" t="s">
        <v>15</v>
      </c>
      <c r="N332" s="1" t="s">
        <v>14</v>
      </c>
      <c r="O332" s="1" t="s">
        <v>13</v>
      </c>
      <c r="P332" s="1" t="s">
        <v>12</v>
      </c>
      <c r="Q332" s="1" t="s">
        <v>11</v>
      </c>
      <c r="R332" s="1" t="s">
        <v>10</v>
      </c>
      <c r="S332" s="1" t="s">
        <v>9</v>
      </c>
      <c r="T332" s="1" t="s">
        <v>8</v>
      </c>
      <c r="U332" s="1" t="s">
        <v>7</v>
      </c>
      <c r="V332" s="1" t="s">
        <v>6</v>
      </c>
    </row>
    <row r="333" spans="1:22" ht="15.75" customHeight="1" x14ac:dyDescent="0.2">
      <c r="A333" s="4" t="s">
        <v>5</v>
      </c>
      <c r="B333" s="3"/>
      <c r="E333" s="2">
        <f t="shared" ref="E333:V333" si="148">E268/$B268*100</f>
        <v>8.5506372402354813</v>
      </c>
      <c r="F333" s="2">
        <f t="shared" si="148"/>
        <v>8.1716789268658339</v>
      </c>
      <c r="G333" s="2">
        <f t="shared" si="148"/>
        <v>13.318482001826764</v>
      </c>
      <c r="H333" s="2">
        <f t="shared" si="148"/>
        <v>1.2620405629416191</v>
      </c>
      <c r="I333" s="2">
        <f t="shared" si="148"/>
        <v>4.0873318042901756</v>
      </c>
      <c r="J333" s="2">
        <f t="shared" si="148"/>
        <v>6.517973698325104</v>
      </c>
      <c r="K333" s="2">
        <f t="shared" si="148"/>
        <v>28.438316654447931</v>
      </c>
      <c r="L333" s="2">
        <f t="shared" si="148"/>
        <v>2.9212830414649025</v>
      </c>
      <c r="M333" s="2">
        <f t="shared" si="148"/>
        <v>2.8355344764528847</v>
      </c>
      <c r="N333" s="2">
        <f t="shared" si="148"/>
        <v>1.4439532385483005</v>
      </c>
      <c r="O333" s="2">
        <f t="shared" si="148"/>
        <v>5.3538586040313776</v>
      </c>
      <c r="P333" s="2">
        <f t="shared" si="148"/>
        <v>5.6168305910956065</v>
      </c>
      <c r="Q333" s="2">
        <f t="shared" si="148"/>
        <v>0.57064175240101556</v>
      </c>
      <c r="R333" s="2">
        <f t="shared" si="148"/>
        <v>2.5596122525917231</v>
      </c>
      <c r="S333" s="2">
        <f t="shared" si="148"/>
        <v>1.0628831596342352</v>
      </c>
      <c r="T333" s="2">
        <f t="shared" si="148"/>
        <v>2.0815388982867074</v>
      </c>
      <c r="U333" s="2">
        <f t="shared" si="148"/>
        <v>2.635080315506563</v>
      </c>
      <c r="V333" s="2">
        <f t="shared" si="148"/>
        <v>2.5723227810537579</v>
      </c>
    </row>
    <row r="334" spans="1:22" ht="15.75" customHeight="1" x14ac:dyDescent="0.2">
      <c r="A334" s="4" t="s">
        <v>4</v>
      </c>
      <c r="B334" s="3"/>
      <c r="E334" s="2">
        <f t="shared" ref="E334:V334" si="149">E269/$B269*100</f>
        <v>7.0320450093583498</v>
      </c>
      <c r="F334" s="2">
        <f t="shared" si="149"/>
        <v>6.6604555324396895</v>
      </c>
      <c r="G334" s="2">
        <f t="shared" si="149"/>
        <v>8.1749302773955002</v>
      </c>
      <c r="H334" s="2">
        <f t="shared" si="149"/>
        <v>8.4753671592227964E-2</v>
      </c>
      <c r="I334" s="2">
        <f t="shared" si="149"/>
        <v>5.2755848987110427</v>
      </c>
      <c r="J334" s="2">
        <f t="shared" si="149"/>
        <v>4.1089836398577706</v>
      </c>
      <c r="K334" s="2">
        <f t="shared" si="149"/>
        <v>36.969570501955232</v>
      </c>
      <c r="L334" s="2">
        <f t="shared" si="149"/>
        <v>4.0336385492174331</v>
      </c>
      <c r="M334" s="2">
        <f t="shared" si="149"/>
        <v>3.7521185607442673</v>
      </c>
      <c r="N334" s="2">
        <f t="shared" si="149"/>
        <v>1.2316915565521349</v>
      </c>
      <c r="O334" s="2">
        <f t="shared" si="149"/>
        <v>5.955051770658363</v>
      </c>
      <c r="P334" s="2">
        <f t="shared" si="149"/>
        <v>6.534303217155184</v>
      </c>
      <c r="Q334" s="2">
        <f t="shared" si="149"/>
        <v>0</v>
      </c>
      <c r="R334" s="2">
        <f t="shared" si="149"/>
        <v>1.8602443815616365</v>
      </c>
      <c r="S334" s="2">
        <f t="shared" si="149"/>
        <v>1.0803964158043486</v>
      </c>
      <c r="T334" s="2">
        <f t="shared" si="149"/>
        <v>1.9574471443891197</v>
      </c>
      <c r="U334" s="2">
        <f t="shared" si="149"/>
        <v>2.2555932033642145</v>
      </c>
      <c r="V334" s="2">
        <f t="shared" si="149"/>
        <v>3.0331916692434917</v>
      </c>
    </row>
    <row r="335" spans="1:22" ht="15.75" customHeight="1" x14ac:dyDescent="0.2">
      <c r="A335" s="4" t="s">
        <v>3</v>
      </c>
      <c r="B335" s="3"/>
      <c r="E335" s="2">
        <f t="shared" ref="E335:V335" si="150">E270/$B270*100</f>
        <v>6.7371581332551838</v>
      </c>
      <c r="F335" s="2">
        <f t="shared" si="150"/>
        <v>17.046148767305919</v>
      </c>
      <c r="G335" s="2">
        <f t="shared" si="150"/>
        <v>24.051679819992671</v>
      </c>
      <c r="H335" s="2">
        <f t="shared" si="150"/>
        <v>2.3793075646877724</v>
      </c>
      <c r="I335" s="2">
        <f t="shared" si="150"/>
        <v>1.9075627693730353</v>
      </c>
      <c r="J335" s="2">
        <f t="shared" si="150"/>
        <v>3.6846976086767382</v>
      </c>
      <c r="K335" s="2">
        <f t="shared" si="150"/>
        <v>20.993190148430866</v>
      </c>
      <c r="L335" s="2">
        <f t="shared" si="150"/>
        <v>0.62151494743938307</v>
      </c>
      <c r="M335" s="2">
        <f t="shared" si="150"/>
        <v>0.60776541047570265</v>
      </c>
      <c r="N335" s="2">
        <f t="shared" si="150"/>
        <v>1.76130028267572</v>
      </c>
      <c r="O335" s="2">
        <f t="shared" si="150"/>
        <v>3.5526286717448805</v>
      </c>
      <c r="P335" s="2">
        <f t="shared" si="150"/>
        <v>3.426085623819445</v>
      </c>
      <c r="Q335" s="2">
        <f t="shared" si="150"/>
        <v>0.12579987954462696</v>
      </c>
      <c r="R335" s="2">
        <f t="shared" si="150"/>
        <v>3.2606749662901233</v>
      </c>
      <c r="S335" s="2">
        <f t="shared" si="150"/>
        <v>1.6662470233837736</v>
      </c>
      <c r="T335" s="2">
        <f t="shared" si="150"/>
        <v>1.9234303113207456</v>
      </c>
      <c r="U335" s="2">
        <f t="shared" si="150"/>
        <v>3.2368249644463631</v>
      </c>
      <c r="V335" s="2">
        <f t="shared" si="150"/>
        <v>3.0179831071370469</v>
      </c>
    </row>
    <row r="336" spans="1:22" ht="15.75" customHeight="1" x14ac:dyDescent="0.2">
      <c r="A336" s="4" t="s">
        <v>2</v>
      </c>
      <c r="B336" s="3"/>
      <c r="E336" s="2">
        <f t="shared" ref="E336:V336" si="151">E271/$B271*100</f>
        <v>8.9897299257119663</v>
      </c>
      <c r="F336" s="2">
        <f t="shared" si="151"/>
        <v>11.234821095342742</v>
      </c>
      <c r="G336" s="2">
        <f t="shared" si="151"/>
        <v>6.7465909523009975</v>
      </c>
      <c r="H336" s="2">
        <f t="shared" si="151"/>
        <v>1.7155871353337071</v>
      </c>
      <c r="I336" s="2">
        <f t="shared" si="151"/>
        <v>3.2510960912863216</v>
      </c>
      <c r="J336" s="2">
        <f t="shared" si="151"/>
        <v>4.9741240062699648</v>
      </c>
      <c r="K336" s="2">
        <f t="shared" si="151"/>
        <v>27.474015055514684</v>
      </c>
      <c r="L336" s="2">
        <f t="shared" si="151"/>
        <v>3.0838989938770567</v>
      </c>
      <c r="M336" s="2">
        <f t="shared" si="151"/>
        <v>3.1791196014534</v>
      </c>
      <c r="N336" s="2">
        <f t="shared" si="151"/>
        <v>0.40317207500166458</v>
      </c>
      <c r="O336" s="2">
        <f t="shared" si="151"/>
        <v>4.6798372749292012</v>
      </c>
      <c r="P336" s="2">
        <f t="shared" si="151"/>
        <v>4.8341619268121603</v>
      </c>
      <c r="Q336" s="2">
        <f t="shared" si="151"/>
        <v>0</v>
      </c>
      <c r="R336" s="2">
        <f t="shared" si="151"/>
        <v>1.9952258127188398</v>
      </c>
      <c r="S336" s="2">
        <f t="shared" si="151"/>
        <v>0.99023659906571571</v>
      </c>
      <c r="T336" s="2">
        <f t="shared" si="151"/>
        <v>4.3104774107368318</v>
      </c>
      <c r="U336" s="2">
        <f t="shared" si="151"/>
        <v>10.408921512679612</v>
      </c>
      <c r="V336" s="2">
        <f t="shared" si="151"/>
        <v>1.7289845309651428</v>
      </c>
    </row>
    <row r="337" spans="1:22" ht="15.75" customHeight="1" x14ac:dyDescent="0.2">
      <c r="A337" s="4" t="s">
        <v>1</v>
      </c>
      <c r="B337" s="3"/>
      <c r="E337" s="2">
        <f t="shared" ref="E337:V337" si="152">E272/$B272*100</f>
        <v>5.7421194192678575</v>
      </c>
      <c r="F337" s="2">
        <f t="shared" si="152"/>
        <v>16.270063585581369</v>
      </c>
      <c r="G337" s="2">
        <f t="shared" si="152"/>
        <v>20.366889025285989</v>
      </c>
      <c r="H337" s="2">
        <f t="shared" si="152"/>
        <v>1.4714866417208996</v>
      </c>
      <c r="I337" s="2">
        <f t="shared" si="152"/>
        <v>2.1083541133245198</v>
      </c>
      <c r="J337" s="2">
        <f t="shared" si="152"/>
        <v>2.4482838807023395</v>
      </c>
      <c r="K337" s="2">
        <f t="shared" si="152"/>
        <v>29.773134473162465</v>
      </c>
      <c r="L337" s="2">
        <f t="shared" si="152"/>
        <v>2.7089634722749318</v>
      </c>
      <c r="M337" s="2">
        <f t="shared" si="152"/>
        <v>2.7373512919048668</v>
      </c>
      <c r="N337" s="2">
        <f t="shared" si="152"/>
        <v>0.81774532149462065</v>
      </c>
      <c r="O337" s="2">
        <f t="shared" si="152"/>
        <v>3.4994169571400371</v>
      </c>
      <c r="P337" s="2">
        <f t="shared" si="152"/>
        <v>3.4461237459841096</v>
      </c>
      <c r="Q337" s="2">
        <f t="shared" si="152"/>
        <v>0.2173955156752127</v>
      </c>
      <c r="R337" s="2">
        <f t="shared" si="152"/>
        <v>2.3829200084691511</v>
      </c>
      <c r="S337" s="2">
        <f t="shared" si="152"/>
        <v>1.1306345238481277</v>
      </c>
      <c r="T337" s="2">
        <f t="shared" si="152"/>
        <v>1.3579810277108753</v>
      </c>
      <c r="U337" s="2">
        <f t="shared" si="152"/>
        <v>1.1663561668950704</v>
      </c>
      <c r="V337" s="2">
        <f t="shared" si="152"/>
        <v>2.3547808295575563</v>
      </c>
    </row>
    <row r="338" spans="1:22" ht="15.75" customHeight="1" x14ac:dyDescent="0.2">
      <c r="A338" s="4"/>
      <c r="B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">
      <c r="A339" s="4" t="s">
        <v>0</v>
      </c>
      <c r="B339" s="3"/>
      <c r="E339" s="2">
        <f t="shared" ref="E339:V339" si="153">E274/$B274*100</f>
        <v>8.3152028016894857</v>
      </c>
      <c r="F339" s="2">
        <f t="shared" si="153"/>
        <v>10.35648977470189</v>
      </c>
      <c r="G339" s="2">
        <f t="shared" si="153"/>
        <v>13.073847346291876</v>
      </c>
      <c r="H339" s="2">
        <f t="shared" si="153"/>
        <v>0.8500846202197373</v>
      </c>
      <c r="I339" s="2">
        <f t="shared" si="153"/>
        <v>4.1900998867482313</v>
      </c>
      <c r="J339" s="2">
        <f t="shared" si="153"/>
        <v>5.8314309327290506</v>
      </c>
      <c r="K339" s="2">
        <f t="shared" si="153"/>
        <v>24.862916695146868</v>
      </c>
      <c r="L339" s="2">
        <f t="shared" si="153"/>
        <v>1.6344133186543846</v>
      </c>
      <c r="M339" s="2">
        <f t="shared" si="153"/>
        <v>1.5246986600482224</v>
      </c>
      <c r="N339" s="2">
        <f t="shared" si="153"/>
        <v>1.3951143781816153</v>
      </c>
      <c r="O339" s="2">
        <f t="shared" si="153"/>
        <v>4.3327751317252181</v>
      </c>
      <c r="P339" s="2">
        <f t="shared" si="153"/>
        <v>4.2743940037141064</v>
      </c>
      <c r="Q339" s="2">
        <f t="shared" si="153"/>
        <v>0.47811095801633674</v>
      </c>
      <c r="R339" s="2">
        <f t="shared" si="153"/>
        <v>2.5107541182226565</v>
      </c>
      <c r="S339" s="2">
        <f t="shared" si="153"/>
        <v>1.5039837484316965</v>
      </c>
      <c r="T339" s="2">
        <f t="shared" si="153"/>
        <v>4.0901975294857564</v>
      </c>
      <c r="U339" s="2">
        <f t="shared" si="153"/>
        <v>8.7312456549915716</v>
      </c>
      <c r="V339" s="2">
        <f t="shared" si="153"/>
        <v>2.0442404410013051</v>
      </c>
    </row>
    <row r="340" spans="1:22" ht="15.75" customHeight="1" x14ac:dyDescent="0.2"/>
    <row r="341" spans="1:22" ht="15.75" customHeight="1" x14ac:dyDescent="0.2"/>
    <row r="342" spans="1:22" ht="15.75" customHeight="1" x14ac:dyDescent="0.2"/>
    <row r="343" spans="1:22" ht="15.75" customHeight="1" x14ac:dyDescent="0.2"/>
    <row r="344" spans="1:22" ht="15.75" customHeight="1" x14ac:dyDescent="0.2"/>
    <row r="345" spans="1:22" ht="15.75" customHeight="1" x14ac:dyDescent="0.2"/>
    <row r="346" spans="1:22" ht="15.75" customHeight="1" x14ac:dyDescent="0.2"/>
    <row r="347" spans="1:22" ht="15.75" customHeight="1" x14ac:dyDescent="0.2"/>
    <row r="348" spans="1:22" ht="15.75" customHeight="1" x14ac:dyDescent="0.2"/>
    <row r="349" spans="1:22" ht="15.75" customHeight="1" x14ac:dyDescent="0.2"/>
    <row r="350" spans="1:22" ht="15.75" customHeight="1" x14ac:dyDescent="0.2"/>
    <row r="351" spans="1:22" ht="15.75" customHeight="1" x14ac:dyDescent="0.2"/>
    <row r="352" spans="1:2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</sheetData>
  <pageMargins left="0.75" right="0.75" top="1" bottom="1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D51F-69BA-A544-8744-3CAB944A6F94}">
  <dimension ref="A1:X1001"/>
  <sheetViews>
    <sheetView topLeftCell="A229" workbookViewId="0">
      <pane xSplit="4" topLeftCell="E1" activePane="topRight" state="frozen"/>
      <selection pane="topRight" activeCell="E272" sqref="E272"/>
    </sheetView>
  </sheetViews>
  <sheetFormatPr baseColWidth="10" defaultColWidth="11.1640625" defaultRowHeight="15" customHeight="1" x14ac:dyDescent="0.2"/>
  <cols>
    <col min="1" max="1" width="29.33203125" style="1" customWidth="1"/>
    <col min="2" max="2" width="21.5" style="1" customWidth="1"/>
    <col min="3" max="3" width="18.33203125" style="1" customWidth="1"/>
    <col min="4" max="10" width="11" style="1" customWidth="1"/>
    <col min="11" max="11" width="11.83203125" style="1" customWidth="1"/>
    <col min="12" max="34" width="11" style="1" customWidth="1"/>
    <col min="35" max="16384" width="11.1640625" style="1"/>
  </cols>
  <sheetData>
    <row r="1" spans="1:23" ht="15.75" customHeight="1" x14ac:dyDescent="0.2"/>
    <row r="2" spans="1:23" ht="15.75" customHeight="1" x14ac:dyDescent="0.2">
      <c r="A2" s="5" t="s">
        <v>118</v>
      </c>
      <c r="B2" s="4" t="s">
        <v>117</v>
      </c>
    </row>
    <row r="3" spans="1:23" ht="15.75" customHeight="1" x14ac:dyDescent="0.2">
      <c r="A3" s="5" t="s">
        <v>116</v>
      </c>
      <c r="B3" s="4" t="s">
        <v>120</v>
      </c>
    </row>
    <row r="4" spans="1:23" ht="15.75" customHeight="1" x14ac:dyDescent="0.2">
      <c r="A4" s="5" t="s">
        <v>114</v>
      </c>
      <c r="B4" s="4" t="s">
        <v>119</v>
      </c>
    </row>
    <row r="5" spans="1:23" ht="15.75" customHeight="1" x14ac:dyDescent="0.2">
      <c r="A5" s="5" t="s">
        <v>112</v>
      </c>
      <c r="B5" s="4" t="s">
        <v>111</v>
      </c>
    </row>
    <row r="6" spans="1:23" ht="15.75" customHeight="1" x14ac:dyDescent="0.2">
      <c r="A6" s="5" t="s">
        <v>110</v>
      </c>
      <c r="B6" s="4" t="s">
        <v>109</v>
      </c>
    </row>
    <row r="7" spans="1:23" ht="15.75" customHeight="1" x14ac:dyDescent="0.2">
      <c r="B7" s="1" t="s">
        <v>108</v>
      </c>
    </row>
    <row r="8" spans="1:23" ht="15.75" customHeight="1" x14ac:dyDescent="0.2"/>
    <row r="9" spans="1:23" ht="15.75" customHeight="1" x14ac:dyDescent="0.2">
      <c r="A9" s="5" t="s">
        <v>107</v>
      </c>
      <c r="B9" s="4" t="s">
        <v>106</v>
      </c>
    </row>
    <row r="10" spans="1:23" ht="15.75" customHeight="1" x14ac:dyDescent="0.2">
      <c r="A10" s="1" t="s">
        <v>25</v>
      </c>
      <c r="C10" s="1" t="s">
        <v>53</v>
      </c>
      <c r="D10" s="1" t="s">
        <v>52</v>
      </c>
      <c r="E10" s="1" t="s">
        <v>23</v>
      </c>
      <c r="F10" s="1" t="s">
        <v>22</v>
      </c>
      <c r="G10" s="1" t="s">
        <v>21</v>
      </c>
      <c r="H10" s="1" t="s">
        <v>20</v>
      </c>
      <c r="I10" s="1" t="s">
        <v>19</v>
      </c>
      <c r="J10" s="1" t="s">
        <v>18</v>
      </c>
      <c r="K10" s="1" t="s">
        <v>17</v>
      </c>
      <c r="L10" s="1" t="s">
        <v>16</v>
      </c>
      <c r="M10" s="1" t="s">
        <v>15</v>
      </c>
      <c r="N10" s="1" t="s">
        <v>14</v>
      </c>
      <c r="O10" s="1" t="s">
        <v>13</v>
      </c>
      <c r="P10" s="1" t="s">
        <v>12</v>
      </c>
      <c r="Q10" s="1" t="s">
        <v>11</v>
      </c>
      <c r="R10" s="1" t="s">
        <v>10</v>
      </c>
      <c r="S10" s="1" t="s">
        <v>9</v>
      </c>
      <c r="T10" s="1" t="s">
        <v>8</v>
      </c>
      <c r="U10" s="1" t="s">
        <v>7</v>
      </c>
      <c r="V10" s="1" t="s">
        <v>6</v>
      </c>
    </row>
    <row r="11" spans="1:23" ht="15.75" customHeight="1" x14ac:dyDescent="0.2">
      <c r="A11" s="1" t="s">
        <v>105</v>
      </c>
      <c r="C11" s="1" t="s">
        <v>104</v>
      </c>
      <c r="D11" s="17">
        <v>0.55689999999999995</v>
      </c>
      <c r="E11" s="17">
        <v>0.3886</v>
      </c>
      <c r="F11" s="17">
        <v>0.15110000000000001</v>
      </c>
      <c r="G11" s="17">
        <v>5.21E-2</v>
      </c>
      <c r="H11" s="17">
        <v>0.86499999999999999</v>
      </c>
      <c r="I11" s="17">
        <v>5.4000000000000003E-3</v>
      </c>
      <c r="J11" s="17">
        <v>8.5800000000000001E-2</v>
      </c>
      <c r="K11" s="17">
        <v>0.55249999999999999</v>
      </c>
      <c r="L11" s="17">
        <v>0.11219999999999999</v>
      </c>
      <c r="M11" s="17">
        <v>8.9999999999999998E-4</v>
      </c>
      <c r="N11" s="17">
        <v>3.2599999999999997E-2</v>
      </c>
      <c r="O11" s="17">
        <v>0.59660000000000002</v>
      </c>
      <c r="P11" s="17">
        <v>0.14299999999999999</v>
      </c>
      <c r="Q11" s="17">
        <v>7.8899999999999998E-2</v>
      </c>
      <c r="R11" s="17">
        <v>0.60909999999999997</v>
      </c>
      <c r="S11" s="17">
        <v>2.47E-2</v>
      </c>
      <c r="T11" s="17">
        <v>0.22789999999999999</v>
      </c>
      <c r="U11" s="17">
        <v>3.0700000000000002E-2</v>
      </c>
      <c r="V11" s="4">
        <v>0.4476</v>
      </c>
    </row>
    <row r="12" spans="1:23" ht="15.75" customHeight="1" x14ac:dyDescent="0.2"/>
    <row r="13" spans="1:23" ht="15.75" customHeight="1" x14ac:dyDescent="0.2">
      <c r="A13" s="5" t="s">
        <v>103</v>
      </c>
    </row>
    <row r="14" spans="1:23" ht="15.75" customHeight="1" x14ac:dyDescent="0.2">
      <c r="A14" s="1" t="s">
        <v>25</v>
      </c>
      <c r="B14" s="1" t="s">
        <v>93</v>
      </c>
      <c r="C14" s="1" t="s">
        <v>53</v>
      </c>
      <c r="D14" s="1" t="s">
        <v>52</v>
      </c>
      <c r="E14" s="1" t="s">
        <v>23</v>
      </c>
      <c r="F14" s="1" t="s">
        <v>22</v>
      </c>
      <c r="G14" s="1" t="s">
        <v>21</v>
      </c>
      <c r="H14" s="1" t="s">
        <v>20</v>
      </c>
      <c r="I14" s="1" t="s">
        <v>19</v>
      </c>
      <c r="J14" s="1" t="s">
        <v>18</v>
      </c>
      <c r="K14" s="1" t="s">
        <v>17</v>
      </c>
      <c r="L14" s="1" t="s">
        <v>16</v>
      </c>
      <c r="M14" s="1" t="s">
        <v>15</v>
      </c>
      <c r="N14" s="1" t="s">
        <v>14</v>
      </c>
      <c r="O14" s="1" t="s">
        <v>13</v>
      </c>
      <c r="P14" s="1" t="s">
        <v>12</v>
      </c>
      <c r="Q14" s="1" t="s">
        <v>11</v>
      </c>
      <c r="R14" s="1" t="s">
        <v>10</v>
      </c>
      <c r="S14" s="1" t="s">
        <v>9</v>
      </c>
      <c r="T14" s="1" t="s">
        <v>8</v>
      </c>
      <c r="U14" s="1" t="s">
        <v>7</v>
      </c>
      <c r="V14" s="1" t="s">
        <v>6</v>
      </c>
      <c r="W14" s="8"/>
    </row>
    <row r="15" spans="1:23" ht="15.75" customHeight="1" x14ac:dyDescent="0.2">
      <c r="A15" s="1" t="s">
        <v>101</v>
      </c>
      <c r="B15" s="1">
        <v>5</v>
      </c>
      <c r="C15" s="4">
        <v>300</v>
      </c>
      <c r="D15" s="4">
        <v>100</v>
      </c>
      <c r="E15" s="17">
        <v>0.48409999999999997</v>
      </c>
      <c r="F15" s="17">
        <v>0.77290000000000003</v>
      </c>
      <c r="G15" s="17">
        <v>0.57689999999999997</v>
      </c>
      <c r="H15" s="17">
        <v>2.2332000000000001</v>
      </c>
      <c r="I15" s="17">
        <v>1.0235000000000001</v>
      </c>
      <c r="J15" s="17">
        <v>0.91010000000000002</v>
      </c>
      <c r="K15" s="17">
        <v>2.0754000000000001</v>
      </c>
      <c r="L15" s="17">
        <v>1.6173999999999999</v>
      </c>
      <c r="M15" s="17">
        <v>1.2053</v>
      </c>
      <c r="N15" s="17">
        <v>0.94799999999999995</v>
      </c>
      <c r="O15" s="17">
        <v>1.363</v>
      </c>
      <c r="P15" s="17">
        <v>1.7465999999999999</v>
      </c>
      <c r="Q15" s="17">
        <v>0.74980000000000002</v>
      </c>
      <c r="R15" s="17">
        <v>1.6807000000000001</v>
      </c>
      <c r="S15" s="17">
        <v>1.1061000000000001</v>
      </c>
      <c r="T15" s="17">
        <v>1.5787</v>
      </c>
      <c r="U15" s="17">
        <v>1.2918000000000001</v>
      </c>
      <c r="V15" s="17">
        <v>1.4964</v>
      </c>
    </row>
    <row r="16" spans="1:23" ht="15.75" customHeight="1" x14ac:dyDescent="0.2">
      <c r="A16" s="1" t="s">
        <v>100</v>
      </c>
      <c r="B16" s="1">
        <v>50</v>
      </c>
      <c r="C16" s="4">
        <v>300</v>
      </c>
      <c r="D16" s="4">
        <v>100</v>
      </c>
      <c r="E16" s="17">
        <v>5.7351000000000001</v>
      </c>
      <c r="F16" s="17">
        <v>7.7374999999999998</v>
      </c>
      <c r="G16" s="17">
        <v>5.8886000000000003</v>
      </c>
      <c r="H16" s="17">
        <v>11.0451</v>
      </c>
      <c r="I16" s="17">
        <v>9.0778999999999996</v>
      </c>
      <c r="J16" s="17">
        <v>6.1296999999999997</v>
      </c>
      <c r="K16" s="17">
        <v>14.0761</v>
      </c>
      <c r="L16" s="17">
        <v>13.7925</v>
      </c>
      <c r="M16" s="17">
        <v>11.5787</v>
      </c>
      <c r="N16" s="17">
        <v>8.8317999999999994</v>
      </c>
      <c r="O16" s="17">
        <v>9.8215000000000003</v>
      </c>
      <c r="P16" s="17">
        <v>16.162500000000001</v>
      </c>
      <c r="Q16" s="17">
        <v>8.8574999999999999</v>
      </c>
      <c r="R16" s="17">
        <v>12.2729</v>
      </c>
      <c r="S16" s="17">
        <v>10.2456</v>
      </c>
      <c r="T16" s="17">
        <v>12.546799999999999</v>
      </c>
      <c r="U16" s="17">
        <v>10.8605</v>
      </c>
      <c r="V16" s="17">
        <v>9.3567999999999998</v>
      </c>
    </row>
    <row r="17" spans="1:22" ht="15.75" customHeight="1" x14ac:dyDescent="0.2">
      <c r="A17" s="1" t="s">
        <v>99</v>
      </c>
      <c r="B17" s="1">
        <v>100</v>
      </c>
      <c r="C17" s="4">
        <v>300</v>
      </c>
      <c r="D17" s="4">
        <v>100</v>
      </c>
      <c r="E17" s="17">
        <v>10.93</v>
      </c>
      <c r="F17" s="17">
        <v>14.4031</v>
      </c>
      <c r="G17" s="17">
        <v>11.476100000000001</v>
      </c>
      <c r="H17" s="17">
        <v>18.766100000000002</v>
      </c>
      <c r="I17" s="17">
        <v>17.749400000000001</v>
      </c>
      <c r="J17" s="17">
        <v>11.685700000000001</v>
      </c>
      <c r="K17" s="17">
        <v>24.7121</v>
      </c>
      <c r="L17" s="17">
        <v>27.538399999999999</v>
      </c>
      <c r="M17" s="17">
        <v>20.867599999999999</v>
      </c>
      <c r="N17" s="17">
        <v>16.6051</v>
      </c>
      <c r="O17" s="17">
        <v>17.753900000000002</v>
      </c>
      <c r="P17" s="17">
        <v>31.185099999999998</v>
      </c>
      <c r="Q17" s="17">
        <v>16.991399999999999</v>
      </c>
      <c r="R17" s="17">
        <v>22.732099999999999</v>
      </c>
      <c r="S17" s="17">
        <v>19.038699999999999</v>
      </c>
      <c r="T17" s="17">
        <v>23.937100000000001</v>
      </c>
      <c r="U17" s="17">
        <v>21.064299999999999</v>
      </c>
      <c r="V17" s="17">
        <v>20.434899999999999</v>
      </c>
    </row>
    <row r="18" spans="1:22" ht="15.75" customHeight="1" x14ac:dyDescent="0.2">
      <c r="A18" s="1" t="s">
        <v>98</v>
      </c>
      <c r="B18" s="1">
        <v>250</v>
      </c>
      <c r="C18" s="4">
        <v>300</v>
      </c>
      <c r="D18" s="4">
        <v>100</v>
      </c>
      <c r="E18" s="17">
        <v>26.269600000000001</v>
      </c>
      <c r="F18" s="17">
        <v>37.145400000000002</v>
      </c>
      <c r="G18" s="17">
        <v>30.788900000000002</v>
      </c>
      <c r="H18" s="17">
        <v>50.243000000000002</v>
      </c>
      <c r="I18" s="17">
        <v>51.126300000000001</v>
      </c>
      <c r="J18" s="17">
        <v>32.044800000000002</v>
      </c>
      <c r="K18" s="17">
        <v>65.985600000000005</v>
      </c>
      <c r="L18" s="17">
        <v>74.366100000000003</v>
      </c>
      <c r="M18" s="17">
        <v>58.442799999999998</v>
      </c>
      <c r="N18" s="17">
        <v>45.3245</v>
      </c>
      <c r="O18" s="17">
        <v>47.660200000000003</v>
      </c>
      <c r="P18" s="17">
        <v>84.537800000000004</v>
      </c>
      <c r="Q18" s="17">
        <v>49.109200000000001</v>
      </c>
      <c r="R18" s="17">
        <v>59.296300000000002</v>
      </c>
      <c r="S18" s="17">
        <v>49.844999999999999</v>
      </c>
      <c r="T18" s="17">
        <v>62.572200000000002</v>
      </c>
      <c r="U18" s="17">
        <v>55.128399999999999</v>
      </c>
      <c r="V18" s="17">
        <v>58.581800000000001</v>
      </c>
    </row>
    <row r="19" spans="1:22" ht="15.75" customHeight="1" x14ac:dyDescent="0.2"/>
    <row r="20" spans="1:22" ht="15.75" customHeight="1" x14ac:dyDescent="0.2">
      <c r="A20" s="5" t="s">
        <v>102</v>
      </c>
    </row>
    <row r="21" spans="1:22" ht="15.75" customHeight="1" x14ac:dyDescent="0.2">
      <c r="A21" s="1" t="s">
        <v>25</v>
      </c>
      <c r="B21" s="1" t="s">
        <v>93</v>
      </c>
      <c r="C21" s="1" t="s">
        <v>53</v>
      </c>
      <c r="D21" s="1" t="s">
        <v>52</v>
      </c>
      <c r="E21" s="1" t="s">
        <v>23</v>
      </c>
      <c r="F21" s="1" t="s">
        <v>22</v>
      </c>
      <c r="G21" s="1" t="s">
        <v>21</v>
      </c>
      <c r="H21" s="1" t="s">
        <v>20</v>
      </c>
      <c r="I21" s="1" t="s">
        <v>19</v>
      </c>
      <c r="J21" s="1" t="s">
        <v>18</v>
      </c>
      <c r="K21" s="1" t="s">
        <v>17</v>
      </c>
      <c r="L21" s="1" t="s">
        <v>16</v>
      </c>
      <c r="M21" s="1" t="s">
        <v>15</v>
      </c>
      <c r="N21" s="1" t="s">
        <v>14</v>
      </c>
      <c r="O21" s="1" t="s">
        <v>13</v>
      </c>
      <c r="P21" s="1" t="s">
        <v>12</v>
      </c>
      <c r="Q21" s="1" t="s">
        <v>11</v>
      </c>
      <c r="R21" s="1" t="s">
        <v>10</v>
      </c>
      <c r="S21" s="1" t="s">
        <v>9</v>
      </c>
      <c r="T21" s="1" t="s">
        <v>8</v>
      </c>
      <c r="U21" s="1" t="s">
        <v>7</v>
      </c>
      <c r="V21" s="1" t="s">
        <v>6</v>
      </c>
    </row>
    <row r="22" spans="1:22" ht="15.75" customHeight="1" x14ac:dyDescent="0.2">
      <c r="A22" s="1" t="s">
        <v>101</v>
      </c>
      <c r="B22" s="1">
        <v>5</v>
      </c>
      <c r="C22" s="4">
        <v>300</v>
      </c>
      <c r="D22" s="4">
        <v>100</v>
      </c>
      <c r="E22" s="1">
        <f t="shared" ref="E22:V22" si="0">E15-E$11</f>
        <v>9.5499999999999974E-2</v>
      </c>
      <c r="F22" s="1">
        <f t="shared" si="0"/>
        <v>0.62180000000000002</v>
      </c>
      <c r="G22" s="1">
        <f t="shared" si="0"/>
        <v>0.52479999999999993</v>
      </c>
      <c r="H22" s="1">
        <f t="shared" si="0"/>
        <v>1.3682000000000001</v>
      </c>
      <c r="I22" s="1">
        <f t="shared" si="0"/>
        <v>1.0181</v>
      </c>
      <c r="J22" s="1">
        <f t="shared" si="0"/>
        <v>0.82430000000000003</v>
      </c>
      <c r="K22" s="1">
        <f t="shared" si="0"/>
        <v>1.5229000000000001</v>
      </c>
      <c r="L22" s="1">
        <f t="shared" si="0"/>
        <v>1.5051999999999999</v>
      </c>
      <c r="M22" s="1">
        <f t="shared" si="0"/>
        <v>1.2044000000000001</v>
      </c>
      <c r="N22" s="1">
        <f t="shared" si="0"/>
        <v>0.91539999999999999</v>
      </c>
      <c r="O22" s="1">
        <f t="shared" si="0"/>
        <v>0.76639999999999997</v>
      </c>
      <c r="P22" s="1">
        <f t="shared" si="0"/>
        <v>1.6035999999999999</v>
      </c>
      <c r="Q22" s="1">
        <f t="shared" si="0"/>
        <v>0.67090000000000005</v>
      </c>
      <c r="R22" s="1">
        <f t="shared" si="0"/>
        <v>1.0716000000000001</v>
      </c>
      <c r="S22" s="1">
        <f t="shared" si="0"/>
        <v>1.0814000000000001</v>
      </c>
      <c r="T22" s="1">
        <f t="shared" si="0"/>
        <v>1.3508</v>
      </c>
      <c r="U22" s="1">
        <f t="shared" si="0"/>
        <v>1.2611000000000001</v>
      </c>
      <c r="V22" s="1">
        <f t="shared" si="0"/>
        <v>1.0488</v>
      </c>
    </row>
    <row r="23" spans="1:22" ht="15.75" customHeight="1" x14ac:dyDescent="0.2">
      <c r="A23" s="1" t="s">
        <v>100</v>
      </c>
      <c r="B23" s="1">
        <v>50</v>
      </c>
      <c r="C23" s="4">
        <v>300</v>
      </c>
      <c r="D23" s="4">
        <v>100</v>
      </c>
      <c r="E23" s="1">
        <f t="shared" ref="E23:V23" si="1">E16-E$11</f>
        <v>5.3464999999999998</v>
      </c>
      <c r="F23" s="1">
        <f t="shared" si="1"/>
        <v>7.5863999999999994</v>
      </c>
      <c r="G23" s="1">
        <f t="shared" si="1"/>
        <v>5.8365</v>
      </c>
      <c r="H23" s="1">
        <f t="shared" si="1"/>
        <v>10.180099999999999</v>
      </c>
      <c r="I23" s="1">
        <f t="shared" si="1"/>
        <v>9.0724999999999998</v>
      </c>
      <c r="J23" s="1">
        <f t="shared" si="1"/>
        <v>6.0438999999999998</v>
      </c>
      <c r="K23" s="1">
        <f t="shared" si="1"/>
        <v>13.5236</v>
      </c>
      <c r="L23" s="1">
        <f t="shared" si="1"/>
        <v>13.680300000000001</v>
      </c>
      <c r="M23" s="1">
        <f t="shared" si="1"/>
        <v>11.5778</v>
      </c>
      <c r="N23" s="1">
        <f t="shared" si="1"/>
        <v>8.799199999999999</v>
      </c>
      <c r="O23" s="1">
        <f t="shared" si="1"/>
        <v>9.2248999999999999</v>
      </c>
      <c r="P23" s="1">
        <f t="shared" si="1"/>
        <v>16.019500000000001</v>
      </c>
      <c r="Q23" s="1">
        <f t="shared" si="1"/>
        <v>8.7785999999999991</v>
      </c>
      <c r="R23" s="1">
        <f t="shared" si="1"/>
        <v>11.6638</v>
      </c>
      <c r="S23" s="1">
        <f t="shared" si="1"/>
        <v>10.2209</v>
      </c>
      <c r="T23" s="1">
        <f t="shared" si="1"/>
        <v>12.318899999999999</v>
      </c>
      <c r="U23" s="1">
        <f t="shared" si="1"/>
        <v>10.829800000000001</v>
      </c>
      <c r="V23" s="1">
        <f t="shared" si="1"/>
        <v>8.9092000000000002</v>
      </c>
    </row>
    <row r="24" spans="1:22" ht="15.75" customHeight="1" x14ac:dyDescent="0.2">
      <c r="A24" s="1" t="s">
        <v>99</v>
      </c>
      <c r="B24" s="1">
        <v>100</v>
      </c>
      <c r="C24" s="4">
        <v>300</v>
      </c>
      <c r="D24" s="4">
        <v>100</v>
      </c>
      <c r="E24" s="1">
        <f t="shared" ref="E24:V24" si="2">E17-E$11</f>
        <v>10.541399999999999</v>
      </c>
      <c r="F24" s="1">
        <f t="shared" si="2"/>
        <v>14.252000000000001</v>
      </c>
      <c r="G24" s="1">
        <f t="shared" si="2"/>
        <v>11.424000000000001</v>
      </c>
      <c r="H24" s="1">
        <f t="shared" si="2"/>
        <v>17.901100000000003</v>
      </c>
      <c r="I24" s="1">
        <f t="shared" si="2"/>
        <v>17.744</v>
      </c>
      <c r="J24" s="1">
        <f t="shared" si="2"/>
        <v>11.5999</v>
      </c>
      <c r="K24" s="1">
        <f t="shared" si="2"/>
        <v>24.159600000000001</v>
      </c>
      <c r="L24" s="1">
        <f t="shared" si="2"/>
        <v>27.426199999999998</v>
      </c>
      <c r="M24" s="1">
        <f t="shared" si="2"/>
        <v>20.866699999999998</v>
      </c>
      <c r="N24" s="1">
        <f t="shared" si="2"/>
        <v>16.572500000000002</v>
      </c>
      <c r="O24" s="1">
        <f t="shared" si="2"/>
        <v>17.157300000000003</v>
      </c>
      <c r="P24" s="1">
        <f t="shared" si="2"/>
        <v>31.042099999999998</v>
      </c>
      <c r="Q24" s="1">
        <f t="shared" si="2"/>
        <v>16.912499999999998</v>
      </c>
      <c r="R24" s="1">
        <f t="shared" si="2"/>
        <v>22.122999999999998</v>
      </c>
      <c r="S24" s="1">
        <f t="shared" si="2"/>
        <v>19.013999999999999</v>
      </c>
      <c r="T24" s="1">
        <f t="shared" si="2"/>
        <v>23.709200000000003</v>
      </c>
      <c r="U24" s="1">
        <f t="shared" si="2"/>
        <v>21.0336</v>
      </c>
      <c r="V24" s="1">
        <f t="shared" si="2"/>
        <v>19.987299999999998</v>
      </c>
    </row>
    <row r="25" spans="1:22" ht="15.75" customHeight="1" x14ac:dyDescent="0.2">
      <c r="A25" s="1" t="s">
        <v>98</v>
      </c>
      <c r="B25" s="1">
        <v>250</v>
      </c>
      <c r="C25" s="4">
        <v>300</v>
      </c>
      <c r="D25" s="4">
        <v>100</v>
      </c>
      <c r="E25" s="1">
        <f t="shared" ref="E25:V25" si="3">E18-E$11</f>
        <v>25.881</v>
      </c>
      <c r="F25" s="1">
        <f t="shared" si="3"/>
        <v>36.994300000000003</v>
      </c>
      <c r="G25" s="1">
        <f t="shared" si="3"/>
        <v>30.736800000000002</v>
      </c>
      <c r="H25" s="1">
        <f t="shared" si="3"/>
        <v>49.378</v>
      </c>
      <c r="I25" s="1">
        <f t="shared" si="3"/>
        <v>51.120899999999999</v>
      </c>
      <c r="J25" s="1">
        <f t="shared" si="3"/>
        <v>31.959000000000003</v>
      </c>
      <c r="K25" s="1">
        <f t="shared" si="3"/>
        <v>65.43310000000001</v>
      </c>
      <c r="L25" s="1">
        <f t="shared" si="3"/>
        <v>74.253900000000002</v>
      </c>
      <c r="M25" s="1">
        <f t="shared" si="3"/>
        <v>58.441899999999997</v>
      </c>
      <c r="N25" s="1">
        <f t="shared" si="3"/>
        <v>45.291899999999998</v>
      </c>
      <c r="O25" s="1">
        <f t="shared" si="3"/>
        <v>47.063600000000001</v>
      </c>
      <c r="P25" s="1">
        <f t="shared" si="3"/>
        <v>84.394800000000004</v>
      </c>
      <c r="Q25" s="1">
        <f t="shared" si="3"/>
        <v>49.030300000000004</v>
      </c>
      <c r="R25" s="1">
        <f t="shared" si="3"/>
        <v>58.687200000000004</v>
      </c>
      <c r="S25" s="1">
        <f t="shared" si="3"/>
        <v>49.820299999999996</v>
      </c>
      <c r="T25" s="1">
        <f t="shared" si="3"/>
        <v>62.344300000000004</v>
      </c>
      <c r="U25" s="1">
        <f t="shared" si="3"/>
        <v>55.097699999999996</v>
      </c>
      <c r="V25" s="1">
        <f t="shared" si="3"/>
        <v>58.1342</v>
      </c>
    </row>
    <row r="26" spans="1:22" ht="15.75" customHeight="1" x14ac:dyDescent="0.2">
      <c r="D26" s="1" t="s">
        <v>97</v>
      </c>
      <c r="E26" s="1">
        <f t="shared" ref="E26:V26" si="4">SLOPE(E22:E25,$B$22:$B$25)</f>
        <v>0.10445480801028845</v>
      </c>
      <c r="F26" s="1">
        <f t="shared" si="4"/>
        <v>0.148048822340621</v>
      </c>
      <c r="G26" s="1">
        <f t="shared" si="4"/>
        <v>0.12370196950211283</v>
      </c>
      <c r="H26" s="1">
        <f t="shared" si="4"/>
        <v>0.19604429175087268</v>
      </c>
      <c r="I26" s="1">
        <f t="shared" si="4"/>
        <v>0.20633021862943229</v>
      </c>
      <c r="J26" s="1">
        <f t="shared" si="4"/>
        <v>0.12787984934778615</v>
      </c>
      <c r="K26" s="1">
        <f t="shared" si="4"/>
        <v>0.26054192173433771</v>
      </c>
      <c r="L26" s="1">
        <f t="shared" si="4"/>
        <v>0.29880562924857612</v>
      </c>
      <c r="M26" s="1">
        <f t="shared" si="4"/>
        <v>0.23392580562189969</v>
      </c>
      <c r="N26" s="1">
        <f t="shared" si="4"/>
        <v>0.18158774940290281</v>
      </c>
      <c r="O26" s="1">
        <f t="shared" si="4"/>
        <v>0.18909341907036561</v>
      </c>
      <c r="P26" s="1">
        <f t="shared" si="4"/>
        <v>0.33921228734153963</v>
      </c>
      <c r="Q26" s="1">
        <f t="shared" si="4"/>
        <v>0.19864454528752526</v>
      </c>
      <c r="R26" s="1">
        <f t="shared" si="4"/>
        <v>0.2351984126400882</v>
      </c>
      <c r="S26" s="1">
        <f t="shared" si="4"/>
        <v>0.19868737828403449</v>
      </c>
      <c r="T26" s="1">
        <f t="shared" si="4"/>
        <v>0.2493542531692082</v>
      </c>
      <c r="U26" s="1">
        <f t="shared" si="4"/>
        <v>0.220263318023149</v>
      </c>
      <c r="V26" s="1">
        <f t="shared" si="4"/>
        <v>0.23707322065037661</v>
      </c>
    </row>
    <row r="27" spans="1:22" ht="15.75" customHeight="1" x14ac:dyDescent="0.2">
      <c r="D27" s="1" t="s">
        <v>96</v>
      </c>
      <c r="E27" s="1">
        <f t="shared" ref="E27:V27" si="5">RSQ(E22:E25,$B$22:$B$25)</f>
        <v>0.99942795713608934</v>
      </c>
      <c r="F27" s="1">
        <f t="shared" si="5"/>
        <v>0.99961116372223313</v>
      </c>
      <c r="G27" s="1">
        <f t="shared" si="5"/>
        <v>0.99915679923822931</v>
      </c>
      <c r="H27" s="1">
        <f t="shared" si="5"/>
        <v>0.99752200748771958</v>
      </c>
      <c r="I27" s="1">
        <f t="shared" si="5"/>
        <v>0.99669773677233175</v>
      </c>
      <c r="J27" s="1">
        <f t="shared" si="5"/>
        <v>0.99802100551456197</v>
      </c>
      <c r="K27" s="1">
        <f t="shared" si="5"/>
        <v>0.99836607710438952</v>
      </c>
      <c r="L27" s="1">
        <f t="shared" si="5"/>
        <v>0.99884743135471921</v>
      </c>
      <c r="M27" s="1">
        <f t="shared" si="5"/>
        <v>0.99751237534255177</v>
      </c>
      <c r="N27" s="1">
        <f t="shared" si="5"/>
        <v>0.99853878421175624</v>
      </c>
      <c r="O27" s="1">
        <f t="shared" si="5"/>
        <v>0.99852769539545838</v>
      </c>
      <c r="P27" s="1">
        <f t="shared" si="5"/>
        <v>0.99880516828904053</v>
      </c>
      <c r="Q27" s="1">
        <f t="shared" si="5"/>
        <v>0.99691870021124596</v>
      </c>
      <c r="R27" s="1">
        <f t="shared" si="5"/>
        <v>0.9993345487108608</v>
      </c>
      <c r="S27" s="1">
        <f t="shared" si="5"/>
        <v>0.99939354405008263</v>
      </c>
      <c r="T27" s="1">
        <f t="shared" si="5"/>
        <v>0.99946303492399424</v>
      </c>
      <c r="U27" s="1">
        <f t="shared" si="5"/>
        <v>0.99951345872538</v>
      </c>
      <c r="V27" s="1">
        <f t="shared" si="5"/>
        <v>0.99579615933615107</v>
      </c>
    </row>
    <row r="28" spans="1:22" ht="15.75" customHeight="1" x14ac:dyDescent="0.2"/>
    <row r="29" spans="1:22" ht="15.75" customHeight="1" x14ac:dyDescent="0.2"/>
    <row r="30" spans="1:22" ht="15.75" customHeight="1" x14ac:dyDescent="0.2"/>
    <row r="31" spans="1:22" ht="15.75" customHeight="1" x14ac:dyDescent="0.2"/>
    <row r="32" spans="1:2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/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>
      <c r="A73" s="16"/>
    </row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spans="1:23" ht="15.75" customHeight="1" x14ac:dyDescent="0.2"/>
    <row r="82" spans="1:23" ht="15.75" customHeight="1" x14ac:dyDescent="0.2"/>
    <row r="83" spans="1:23" ht="15.75" customHeight="1" x14ac:dyDescent="0.2"/>
    <row r="84" spans="1:23" ht="15.75" customHeight="1" x14ac:dyDescent="0.2"/>
    <row r="85" spans="1:23" ht="15.75" customHeight="1" x14ac:dyDescent="0.2"/>
    <row r="86" spans="1:23" ht="15.75" customHeight="1" x14ac:dyDescent="0.2"/>
    <row r="87" spans="1:23" ht="15.75" customHeight="1" x14ac:dyDescent="0.2"/>
    <row r="88" spans="1:23" ht="15.75" customHeight="1" x14ac:dyDescent="0.2"/>
    <row r="89" spans="1:23" ht="15.75" customHeight="1" x14ac:dyDescent="0.2">
      <c r="A89" s="5" t="s">
        <v>95</v>
      </c>
    </row>
    <row r="90" spans="1:23" ht="15.75" customHeight="1" x14ac:dyDescent="0.2">
      <c r="A90" s="1" t="s">
        <v>25</v>
      </c>
      <c r="B90" s="1" t="s">
        <v>93</v>
      </c>
      <c r="C90" s="1" t="s">
        <v>53</v>
      </c>
      <c r="D90" s="1" t="s">
        <v>52</v>
      </c>
      <c r="E90" s="1" t="s">
        <v>23</v>
      </c>
      <c r="F90" s="1" t="s">
        <v>22</v>
      </c>
      <c r="G90" s="1" t="s">
        <v>21</v>
      </c>
      <c r="H90" s="1" t="s">
        <v>20</v>
      </c>
      <c r="I90" s="1" t="s">
        <v>19</v>
      </c>
      <c r="J90" s="1" t="s">
        <v>18</v>
      </c>
      <c r="K90" s="1" t="s">
        <v>17</v>
      </c>
      <c r="L90" s="1" t="s">
        <v>16</v>
      </c>
      <c r="M90" s="1" t="s">
        <v>15</v>
      </c>
      <c r="N90" s="1" t="s">
        <v>14</v>
      </c>
      <c r="O90" s="1" t="s">
        <v>13</v>
      </c>
      <c r="P90" s="1" t="s">
        <v>12</v>
      </c>
      <c r="Q90" s="1" t="s">
        <v>11</v>
      </c>
      <c r="R90" s="1" t="s">
        <v>10</v>
      </c>
      <c r="S90" s="1" t="s">
        <v>9</v>
      </c>
      <c r="T90" s="1" t="s">
        <v>8</v>
      </c>
      <c r="U90" s="1" t="s">
        <v>7</v>
      </c>
      <c r="V90" s="1" t="s">
        <v>6</v>
      </c>
    </row>
    <row r="91" spans="1:23" ht="15.75" customHeight="1" x14ac:dyDescent="0.2">
      <c r="A91" s="1" t="s">
        <v>92</v>
      </c>
      <c r="B91" s="1">
        <v>1000</v>
      </c>
      <c r="C91" s="4">
        <v>40</v>
      </c>
      <c r="D91" s="4">
        <v>100</v>
      </c>
      <c r="E91" s="4">
        <v>15.171900000000001</v>
      </c>
      <c r="F91" s="4">
        <v>20.4041</v>
      </c>
      <c r="G91" s="4">
        <v>16.290199999999999</v>
      </c>
      <c r="H91" s="4">
        <v>28.148499999999999</v>
      </c>
      <c r="I91" s="4">
        <v>25.405000000000001</v>
      </c>
      <c r="J91" s="4">
        <v>17.1539</v>
      </c>
      <c r="K91" s="4">
        <v>36.812399999999997</v>
      </c>
      <c r="L91" s="4">
        <v>39.236899999999999</v>
      </c>
      <c r="M91" s="4">
        <v>31.4894</v>
      </c>
      <c r="N91" s="4">
        <v>24.661100000000001</v>
      </c>
      <c r="O91" s="4">
        <v>26.2439</v>
      </c>
      <c r="P91" s="4">
        <v>45.137900000000002</v>
      </c>
      <c r="Q91" s="4">
        <v>25.229600000000001</v>
      </c>
      <c r="R91" s="4">
        <v>32.180199999999999</v>
      </c>
      <c r="S91" s="4">
        <v>27.589300000000001</v>
      </c>
      <c r="T91" s="4">
        <v>34.775300000000001</v>
      </c>
      <c r="U91" s="4">
        <v>31.685600000000001</v>
      </c>
      <c r="V91" s="4">
        <v>31.401800000000001</v>
      </c>
      <c r="W91" s="8"/>
    </row>
    <row r="92" spans="1:23" ht="15.75" customHeight="1" x14ac:dyDescent="0.2">
      <c r="A92" s="1" t="s">
        <v>92</v>
      </c>
      <c r="B92" s="1">
        <v>1000</v>
      </c>
      <c r="C92" s="4">
        <v>40</v>
      </c>
      <c r="D92" s="4">
        <v>100</v>
      </c>
      <c r="E92" s="4">
        <v>14.9086</v>
      </c>
      <c r="F92" s="4">
        <v>20.297799999999999</v>
      </c>
      <c r="G92" s="4">
        <v>17.209499999999998</v>
      </c>
      <c r="H92" s="4">
        <v>27.327999999999999</v>
      </c>
      <c r="I92" s="4">
        <v>27.0974</v>
      </c>
      <c r="J92" s="4">
        <v>17.411300000000001</v>
      </c>
      <c r="K92" s="4">
        <v>36.459000000000003</v>
      </c>
      <c r="L92" s="4">
        <v>38.847700000000003</v>
      </c>
      <c r="M92" s="4">
        <v>31.2803</v>
      </c>
      <c r="N92" s="4">
        <v>24.295500000000001</v>
      </c>
      <c r="O92" s="4">
        <v>25.729099999999999</v>
      </c>
      <c r="P92" s="4">
        <v>44.976999999999997</v>
      </c>
      <c r="Q92" s="4">
        <v>24.688700000000001</v>
      </c>
      <c r="R92" s="4">
        <v>32.127699999999997</v>
      </c>
      <c r="S92" s="4">
        <v>26.9785</v>
      </c>
      <c r="T92" s="4">
        <v>34.054099999999998</v>
      </c>
      <c r="U92" s="4">
        <v>29.5076</v>
      </c>
      <c r="V92" s="4">
        <v>31.204499999999999</v>
      </c>
      <c r="W92" s="8"/>
    </row>
    <row r="93" spans="1:23" ht="15.75" customHeight="1" x14ac:dyDescent="0.2">
      <c r="A93" s="1" t="s">
        <v>92</v>
      </c>
      <c r="B93" s="1">
        <v>1000</v>
      </c>
      <c r="C93" s="4">
        <v>40</v>
      </c>
      <c r="D93" s="4">
        <v>100</v>
      </c>
      <c r="E93" s="4">
        <v>14.3744</v>
      </c>
      <c r="F93" s="4">
        <v>19.335599999999999</v>
      </c>
      <c r="G93" s="4">
        <v>16.5518</v>
      </c>
      <c r="H93" s="4">
        <v>25.271000000000001</v>
      </c>
      <c r="I93" s="4">
        <v>24.842400000000001</v>
      </c>
      <c r="J93" s="4">
        <v>17.063400000000001</v>
      </c>
      <c r="K93" s="4">
        <v>32.897500000000001</v>
      </c>
      <c r="L93" s="4">
        <v>35.092500000000001</v>
      </c>
      <c r="M93" s="4">
        <v>30.0502</v>
      </c>
      <c r="N93" s="4">
        <v>22.64</v>
      </c>
      <c r="O93" s="4">
        <v>24.175699999999999</v>
      </c>
      <c r="P93" s="4">
        <v>41.916499999999999</v>
      </c>
      <c r="Q93" s="4">
        <v>23.3567</v>
      </c>
      <c r="R93" s="4">
        <v>30.189599999999999</v>
      </c>
      <c r="S93" s="4">
        <v>24.850100000000001</v>
      </c>
      <c r="T93" s="4">
        <v>31.7622</v>
      </c>
      <c r="U93" s="4">
        <v>27.2791</v>
      </c>
      <c r="V93" s="4">
        <v>27.846900000000002</v>
      </c>
      <c r="W93" s="8"/>
    </row>
    <row r="94" spans="1:23" ht="15.75" customHeight="1" x14ac:dyDescent="0.2"/>
    <row r="95" spans="1:23" ht="15.75" customHeight="1" x14ac:dyDescent="0.2">
      <c r="A95" s="5" t="s">
        <v>94</v>
      </c>
    </row>
    <row r="96" spans="1:23" ht="15.75" customHeight="1" x14ac:dyDescent="0.2">
      <c r="A96" s="1" t="s">
        <v>25</v>
      </c>
      <c r="B96" s="1" t="s">
        <v>93</v>
      </c>
      <c r="C96" s="1" t="s">
        <v>53</v>
      </c>
      <c r="D96" s="1" t="s">
        <v>52</v>
      </c>
      <c r="E96" s="1" t="s">
        <v>23</v>
      </c>
      <c r="F96" s="1" t="s">
        <v>22</v>
      </c>
      <c r="G96" s="1" t="s">
        <v>21</v>
      </c>
      <c r="H96" s="1" t="s">
        <v>20</v>
      </c>
      <c r="I96" s="1" t="s">
        <v>19</v>
      </c>
      <c r="J96" s="1" t="s">
        <v>18</v>
      </c>
      <c r="K96" s="1" t="s">
        <v>17</v>
      </c>
      <c r="L96" s="1" t="s">
        <v>16</v>
      </c>
      <c r="M96" s="1" t="s">
        <v>15</v>
      </c>
      <c r="N96" s="1" t="s">
        <v>14</v>
      </c>
      <c r="O96" s="1" t="s">
        <v>13</v>
      </c>
      <c r="P96" s="1" t="s">
        <v>12</v>
      </c>
      <c r="Q96" s="1" t="s">
        <v>11</v>
      </c>
      <c r="R96" s="1" t="s">
        <v>10</v>
      </c>
      <c r="S96" s="1" t="s">
        <v>9</v>
      </c>
      <c r="T96" s="1" t="s">
        <v>8</v>
      </c>
      <c r="U96" s="1" t="s">
        <v>7</v>
      </c>
      <c r="V96" s="1" t="s">
        <v>6</v>
      </c>
    </row>
    <row r="97" spans="1:23" ht="15.75" customHeight="1" x14ac:dyDescent="0.2">
      <c r="A97" s="1" t="s">
        <v>92</v>
      </c>
      <c r="B97" s="1">
        <v>1000</v>
      </c>
      <c r="C97" s="4">
        <v>40</v>
      </c>
      <c r="D97" s="4">
        <v>100</v>
      </c>
      <c r="E97" s="1">
        <f t="shared" ref="E97:V97" si="6">E91-E$11</f>
        <v>14.783300000000001</v>
      </c>
      <c r="F97" s="1">
        <f t="shared" si="6"/>
        <v>20.253</v>
      </c>
      <c r="G97" s="1">
        <f t="shared" si="6"/>
        <v>16.238099999999999</v>
      </c>
      <c r="H97" s="1">
        <f t="shared" si="6"/>
        <v>27.2835</v>
      </c>
      <c r="I97" s="1">
        <f t="shared" si="6"/>
        <v>25.3996</v>
      </c>
      <c r="J97" s="1">
        <f t="shared" si="6"/>
        <v>17.068100000000001</v>
      </c>
      <c r="K97" s="1">
        <f t="shared" si="6"/>
        <v>36.259899999999995</v>
      </c>
      <c r="L97" s="1">
        <f t="shared" si="6"/>
        <v>39.124699999999997</v>
      </c>
      <c r="M97" s="1">
        <f t="shared" si="6"/>
        <v>31.488499999999998</v>
      </c>
      <c r="N97" s="1">
        <f t="shared" si="6"/>
        <v>24.628500000000003</v>
      </c>
      <c r="O97" s="1">
        <f t="shared" si="6"/>
        <v>25.647300000000001</v>
      </c>
      <c r="P97" s="1">
        <f t="shared" si="6"/>
        <v>44.994900000000001</v>
      </c>
      <c r="Q97" s="1">
        <f t="shared" si="6"/>
        <v>25.150700000000001</v>
      </c>
      <c r="R97" s="1">
        <f t="shared" si="6"/>
        <v>31.571099999999998</v>
      </c>
      <c r="S97" s="1">
        <f t="shared" si="6"/>
        <v>27.564600000000002</v>
      </c>
      <c r="T97" s="1">
        <f t="shared" si="6"/>
        <v>34.547400000000003</v>
      </c>
      <c r="U97" s="1">
        <f t="shared" si="6"/>
        <v>31.654900000000001</v>
      </c>
      <c r="V97" s="1">
        <f t="shared" si="6"/>
        <v>30.9542</v>
      </c>
    </row>
    <row r="98" spans="1:23" ht="15.75" customHeight="1" x14ac:dyDescent="0.2">
      <c r="A98" s="1" t="s">
        <v>92</v>
      </c>
      <c r="B98" s="1">
        <v>1000</v>
      </c>
      <c r="C98" s="4">
        <v>40</v>
      </c>
      <c r="D98" s="4">
        <v>100</v>
      </c>
      <c r="E98" s="1">
        <f t="shared" ref="E98:V98" si="7">E92-E$11</f>
        <v>14.52</v>
      </c>
      <c r="F98" s="1">
        <f t="shared" si="7"/>
        <v>20.146699999999999</v>
      </c>
      <c r="G98" s="1">
        <f t="shared" si="7"/>
        <v>17.157399999999999</v>
      </c>
      <c r="H98" s="1">
        <f t="shared" si="7"/>
        <v>26.463000000000001</v>
      </c>
      <c r="I98" s="1">
        <f t="shared" si="7"/>
        <v>27.091999999999999</v>
      </c>
      <c r="J98" s="1">
        <f t="shared" si="7"/>
        <v>17.325500000000002</v>
      </c>
      <c r="K98" s="1">
        <f t="shared" si="7"/>
        <v>35.906500000000001</v>
      </c>
      <c r="L98" s="1">
        <f t="shared" si="7"/>
        <v>38.735500000000002</v>
      </c>
      <c r="M98" s="1">
        <f t="shared" si="7"/>
        <v>31.279399999999999</v>
      </c>
      <c r="N98" s="1">
        <f t="shared" si="7"/>
        <v>24.262900000000002</v>
      </c>
      <c r="O98" s="1">
        <f t="shared" si="7"/>
        <v>25.1325</v>
      </c>
      <c r="P98" s="1">
        <f t="shared" si="7"/>
        <v>44.833999999999996</v>
      </c>
      <c r="Q98" s="1">
        <f t="shared" si="7"/>
        <v>24.6098</v>
      </c>
      <c r="R98" s="1">
        <f t="shared" si="7"/>
        <v>31.518599999999996</v>
      </c>
      <c r="S98" s="1">
        <f t="shared" si="7"/>
        <v>26.953800000000001</v>
      </c>
      <c r="T98" s="1">
        <f t="shared" si="7"/>
        <v>33.8262</v>
      </c>
      <c r="U98" s="1">
        <f t="shared" si="7"/>
        <v>29.476900000000001</v>
      </c>
      <c r="V98" s="1">
        <f t="shared" si="7"/>
        <v>30.756899999999998</v>
      </c>
    </row>
    <row r="99" spans="1:23" ht="15.75" customHeight="1" x14ac:dyDescent="0.2">
      <c r="A99" s="1" t="s">
        <v>92</v>
      </c>
      <c r="B99" s="1">
        <v>1000</v>
      </c>
      <c r="C99" s="4">
        <v>40</v>
      </c>
      <c r="D99" s="4">
        <v>100</v>
      </c>
      <c r="E99" s="1">
        <f t="shared" ref="E99:V99" si="8">E93-E$11</f>
        <v>13.985799999999999</v>
      </c>
      <c r="F99" s="1">
        <f t="shared" si="8"/>
        <v>19.1845</v>
      </c>
      <c r="G99" s="1">
        <f t="shared" si="8"/>
        <v>16.499700000000001</v>
      </c>
      <c r="H99" s="1">
        <f t="shared" si="8"/>
        <v>24.406000000000002</v>
      </c>
      <c r="I99" s="1">
        <f t="shared" si="8"/>
        <v>24.837</v>
      </c>
      <c r="J99" s="1">
        <f t="shared" si="8"/>
        <v>16.977600000000002</v>
      </c>
      <c r="K99" s="1">
        <f t="shared" si="8"/>
        <v>32.344999999999999</v>
      </c>
      <c r="L99" s="1">
        <f t="shared" si="8"/>
        <v>34.9803</v>
      </c>
      <c r="M99" s="1">
        <f t="shared" si="8"/>
        <v>30.049299999999999</v>
      </c>
      <c r="N99" s="1">
        <f t="shared" si="8"/>
        <v>22.607400000000002</v>
      </c>
      <c r="O99" s="1">
        <f t="shared" si="8"/>
        <v>23.5791</v>
      </c>
      <c r="P99" s="1">
        <f t="shared" si="8"/>
        <v>41.773499999999999</v>
      </c>
      <c r="Q99" s="1">
        <f t="shared" si="8"/>
        <v>23.277799999999999</v>
      </c>
      <c r="R99" s="1">
        <f t="shared" si="8"/>
        <v>29.580499999999997</v>
      </c>
      <c r="S99" s="1">
        <f t="shared" si="8"/>
        <v>24.825400000000002</v>
      </c>
      <c r="T99" s="1">
        <f t="shared" si="8"/>
        <v>31.534300000000002</v>
      </c>
      <c r="U99" s="1">
        <f t="shared" si="8"/>
        <v>27.2484</v>
      </c>
      <c r="V99" s="1">
        <f t="shared" si="8"/>
        <v>27.3993</v>
      </c>
    </row>
    <row r="100" spans="1:23" ht="15.75" customHeight="1" x14ac:dyDescent="0.2">
      <c r="D100" s="1" t="s">
        <v>82</v>
      </c>
      <c r="E100" s="1">
        <f t="shared" ref="E100:V100" si="9">AVERAGE(E97:E99)</f>
        <v>14.429699999999999</v>
      </c>
      <c r="F100" s="1">
        <f t="shared" si="9"/>
        <v>19.8614</v>
      </c>
      <c r="G100" s="1">
        <f t="shared" si="9"/>
        <v>16.631733333333333</v>
      </c>
      <c r="H100" s="1">
        <f t="shared" si="9"/>
        <v>26.050833333333333</v>
      </c>
      <c r="I100" s="1">
        <f t="shared" si="9"/>
        <v>25.776199999999999</v>
      </c>
      <c r="J100" s="1">
        <f t="shared" si="9"/>
        <v>17.123733333333337</v>
      </c>
      <c r="K100" s="1">
        <f t="shared" si="9"/>
        <v>34.837133333333334</v>
      </c>
      <c r="L100" s="1">
        <f t="shared" si="9"/>
        <v>37.613499999999995</v>
      </c>
      <c r="M100" s="1">
        <f t="shared" si="9"/>
        <v>30.939066666666665</v>
      </c>
      <c r="N100" s="1">
        <f t="shared" si="9"/>
        <v>23.832933333333333</v>
      </c>
      <c r="O100" s="1">
        <f t="shared" si="9"/>
        <v>24.786300000000001</v>
      </c>
      <c r="P100" s="1">
        <f t="shared" si="9"/>
        <v>43.867466666666665</v>
      </c>
      <c r="Q100" s="1">
        <f t="shared" si="9"/>
        <v>24.346099999999996</v>
      </c>
      <c r="R100" s="1">
        <f t="shared" si="9"/>
        <v>30.890066666666666</v>
      </c>
      <c r="S100" s="1">
        <f t="shared" si="9"/>
        <v>26.447933333333335</v>
      </c>
      <c r="T100" s="1">
        <f t="shared" si="9"/>
        <v>33.30263333333334</v>
      </c>
      <c r="U100" s="1">
        <f t="shared" si="9"/>
        <v>29.460066666666666</v>
      </c>
      <c r="V100" s="1">
        <f t="shared" si="9"/>
        <v>29.703466666666667</v>
      </c>
    </row>
    <row r="101" spans="1:23" ht="15.75" customHeight="1" x14ac:dyDescent="0.2">
      <c r="D101" s="1" t="s">
        <v>91</v>
      </c>
      <c r="E101" s="1">
        <f t="shared" ref="E101:V101" si="10">STDEV(E97:E99)</f>
        <v>0.40634607171720072</v>
      </c>
      <c r="F101" s="1">
        <f t="shared" si="10"/>
        <v>0.5886171336276238</v>
      </c>
      <c r="G101" s="1">
        <f t="shared" si="10"/>
        <v>0.47365886810375779</v>
      </c>
      <c r="H101" s="1">
        <f t="shared" si="10"/>
        <v>1.482367222834251</v>
      </c>
      <c r="I101" s="1">
        <f t="shared" si="10"/>
        <v>1.1737235279229938</v>
      </c>
      <c r="J101" s="1">
        <f t="shared" si="10"/>
        <v>0.18049903970196973</v>
      </c>
      <c r="K101" s="1">
        <f t="shared" si="10"/>
        <v>2.165472074013731</v>
      </c>
      <c r="L101" s="1">
        <f t="shared" si="10"/>
        <v>2.2887061497710883</v>
      </c>
      <c r="M101" s="1">
        <f t="shared" si="10"/>
        <v>0.77762088663649787</v>
      </c>
      <c r="N101" s="1">
        <f t="shared" si="10"/>
        <v>1.076970196121199</v>
      </c>
      <c r="O101" s="1">
        <f t="shared" si="10"/>
        <v>1.0766864167435199</v>
      </c>
      <c r="P101" s="1">
        <f t="shared" si="10"/>
        <v>1.81521197201135</v>
      </c>
      <c r="Q101" s="1">
        <f t="shared" si="10"/>
        <v>0.96389411762911037</v>
      </c>
      <c r="R101" s="1">
        <f t="shared" si="10"/>
        <v>1.1344217484398529</v>
      </c>
      <c r="S101" s="1">
        <f t="shared" si="10"/>
        <v>1.4379603517946289</v>
      </c>
      <c r="T101" s="1">
        <f t="shared" si="10"/>
        <v>1.5733036716836755</v>
      </c>
      <c r="U101" s="1">
        <f t="shared" si="10"/>
        <v>2.2032982284142415</v>
      </c>
      <c r="V101" s="1">
        <f t="shared" si="10"/>
        <v>1.9979038623851078</v>
      </c>
    </row>
    <row r="102" spans="1:23" ht="15.75" customHeight="1" x14ac:dyDescent="0.2">
      <c r="D102" s="1" t="s">
        <v>90</v>
      </c>
      <c r="E102" s="1">
        <f t="shared" ref="E102:V102" si="11">$B$98*$C$98/(1000+60+100)*$D$98/1000000/E100</f>
        <v>2.3897072441346432E-4</v>
      </c>
      <c r="F102" s="1">
        <f t="shared" si="11"/>
        <v>1.7361695862673154E-4</v>
      </c>
      <c r="G102" s="1">
        <f t="shared" si="11"/>
        <v>2.0733111774693554E-4</v>
      </c>
      <c r="H102" s="1">
        <f t="shared" si="11"/>
        <v>1.3236719984910139E-4</v>
      </c>
      <c r="I102" s="1">
        <f t="shared" si="11"/>
        <v>1.3377751034167044E-4</v>
      </c>
      <c r="J102" s="1">
        <f t="shared" si="11"/>
        <v>2.013740692490519E-4</v>
      </c>
      <c r="K102" s="1">
        <f t="shared" si="11"/>
        <v>9.8982767298178928E-5</v>
      </c>
      <c r="L102" s="1">
        <f t="shared" si="11"/>
        <v>9.167654863463827E-5</v>
      </c>
      <c r="M102" s="1">
        <f t="shared" si="11"/>
        <v>1.1145377781496207E-4</v>
      </c>
      <c r="N102" s="1">
        <f t="shared" si="11"/>
        <v>1.4468533158887837E-4</v>
      </c>
      <c r="O102" s="1">
        <f t="shared" si="11"/>
        <v>1.3912023424508563E-4</v>
      </c>
      <c r="P102" s="1">
        <f t="shared" si="11"/>
        <v>7.8606678800742977E-5</v>
      </c>
      <c r="Q102" s="1">
        <f t="shared" si="11"/>
        <v>1.41635656719925E-4</v>
      </c>
      <c r="R102" s="1">
        <f t="shared" si="11"/>
        <v>1.116305736494245E-4</v>
      </c>
      <c r="S102" s="1">
        <f t="shared" si="11"/>
        <v>1.3037978501416491E-4</v>
      </c>
      <c r="T102" s="1">
        <f t="shared" si="11"/>
        <v>1.0354363955409829E-4</v>
      </c>
      <c r="U102" s="1">
        <f t="shared" si="11"/>
        <v>1.170491533873752E-4</v>
      </c>
      <c r="V102" s="1">
        <f t="shared" si="11"/>
        <v>1.1609001402986517E-4</v>
      </c>
    </row>
    <row r="103" spans="1:23" ht="15.75" customHeight="1" x14ac:dyDescent="0.2">
      <c r="D103" s="1" t="s">
        <v>89</v>
      </c>
      <c r="E103" s="1">
        <f t="shared" ref="E103:V103" si="12">E101/E100*100</f>
        <v>2.8160396385039239</v>
      </c>
      <c r="F103" s="1">
        <f t="shared" si="12"/>
        <v>2.9636235795443615</v>
      </c>
      <c r="G103" s="1">
        <f t="shared" si="12"/>
        <v>2.8479224540863117</v>
      </c>
      <c r="H103" s="1">
        <f t="shared" si="12"/>
        <v>5.6902871546051035</v>
      </c>
      <c r="I103" s="1">
        <f t="shared" si="12"/>
        <v>4.5535165304544272</v>
      </c>
      <c r="J103" s="1">
        <f t="shared" si="12"/>
        <v>1.0540869574896228</v>
      </c>
      <c r="K103" s="1">
        <f t="shared" si="12"/>
        <v>6.2159881333913747</v>
      </c>
      <c r="L103" s="1">
        <f t="shared" si="12"/>
        <v>6.0847997388466606</v>
      </c>
      <c r="M103" s="1">
        <f t="shared" si="12"/>
        <v>2.513394780180283</v>
      </c>
      <c r="N103" s="1">
        <f t="shared" si="12"/>
        <v>4.5188319081769164</v>
      </c>
      <c r="O103" s="1">
        <f t="shared" si="12"/>
        <v>4.3438771286699502</v>
      </c>
      <c r="P103" s="1">
        <f t="shared" si="12"/>
        <v>4.137945748735623</v>
      </c>
      <c r="Q103" s="1">
        <f t="shared" si="12"/>
        <v>3.9591315144072792</v>
      </c>
      <c r="R103" s="1">
        <f t="shared" si="12"/>
        <v>3.6724483656229925</v>
      </c>
      <c r="S103" s="1">
        <f t="shared" si="12"/>
        <v>5.4369478842504222</v>
      </c>
      <c r="T103" s="1">
        <f t="shared" si="12"/>
        <v>4.7242620604086616</v>
      </c>
      <c r="U103" s="1">
        <f t="shared" si="12"/>
        <v>7.478931576577927</v>
      </c>
      <c r="V103" s="1">
        <f t="shared" si="12"/>
        <v>6.7261639350236599</v>
      </c>
      <c r="W103" s="8"/>
    </row>
    <row r="104" spans="1:23" ht="15.75" customHeight="1" x14ac:dyDescent="0.2"/>
    <row r="105" spans="1:23" ht="15.75" customHeight="1" x14ac:dyDescent="0.2"/>
    <row r="106" spans="1:23" ht="15.75" customHeight="1" x14ac:dyDescent="0.2">
      <c r="A106" s="5" t="s">
        <v>88</v>
      </c>
    </row>
    <row r="107" spans="1:23" ht="15.75" customHeight="1" x14ac:dyDescent="0.2">
      <c r="A107" s="1" t="s">
        <v>25</v>
      </c>
      <c r="C107" s="1" t="s">
        <v>53</v>
      </c>
      <c r="D107" s="1" t="s">
        <v>52</v>
      </c>
      <c r="E107" s="1" t="s">
        <v>23</v>
      </c>
      <c r="F107" s="1" t="s">
        <v>22</v>
      </c>
      <c r="G107" s="1" t="s">
        <v>21</v>
      </c>
      <c r="H107" s="1" t="s">
        <v>20</v>
      </c>
      <c r="I107" s="1" t="s">
        <v>19</v>
      </c>
      <c r="J107" s="1" t="s">
        <v>18</v>
      </c>
      <c r="K107" s="1" t="s">
        <v>17</v>
      </c>
      <c r="L107" s="1" t="s">
        <v>16</v>
      </c>
      <c r="M107" s="1" t="s">
        <v>15</v>
      </c>
      <c r="N107" s="1" t="s">
        <v>14</v>
      </c>
      <c r="O107" s="1" t="s">
        <v>13</v>
      </c>
      <c r="P107" s="1" t="s">
        <v>12</v>
      </c>
      <c r="Q107" s="1" t="s">
        <v>11</v>
      </c>
      <c r="R107" s="1" t="s">
        <v>10</v>
      </c>
      <c r="S107" s="1" t="s">
        <v>9</v>
      </c>
      <c r="T107" s="1" t="s">
        <v>8</v>
      </c>
      <c r="U107" s="1" t="s">
        <v>7</v>
      </c>
      <c r="V107" s="1" t="s">
        <v>6</v>
      </c>
    </row>
    <row r="108" spans="1:23" ht="15.75" customHeight="1" x14ac:dyDescent="0.2">
      <c r="A108" s="1" t="s">
        <v>85</v>
      </c>
      <c r="C108" s="4">
        <v>300</v>
      </c>
      <c r="D108" s="4">
        <v>100</v>
      </c>
      <c r="E108" s="4">
        <v>0.22650000000000001</v>
      </c>
      <c r="F108" s="4">
        <v>0.31459999999999999</v>
      </c>
      <c r="G108" s="4">
        <v>0.1797</v>
      </c>
      <c r="H108" s="4">
        <v>1.9016999999999999</v>
      </c>
      <c r="I108" s="4">
        <v>0.38379999999999997</v>
      </c>
      <c r="J108" s="4">
        <v>0.23499999999999999</v>
      </c>
      <c r="K108" s="4">
        <v>2.0221</v>
      </c>
      <c r="L108" s="4">
        <v>0.1288</v>
      </c>
      <c r="M108" s="4">
        <v>0.19089999999999999</v>
      </c>
      <c r="N108" s="4">
        <v>0.2203</v>
      </c>
      <c r="O108" s="4">
        <v>0.79210000000000003</v>
      </c>
      <c r="P108" s="4">
        <v>0.29599999999999999</v>
      </c>
      <c r="Q108" s="4">
        <v>0.13420000000000001</v>
      </c>
      <c r="R108" s="4">
        <v>0.77580000000000005</v>
      </c>
      <c r="S108" s="4">
        <v>0.13389999999999999</v>
      </c>
      <c r="T108" s="4">
        <v>0.42049999999999998</v>
      </c>
      <c r="U108" s="4">
        <v>0.3594</v>
      </c>
      <c r="V108" s="4">
        <v>0.57709999999999995</v>
      </c>
      <c r="W108" s="8"/>
    </row>
    <row r="109" spans="1:23" ht="15.75" customHeight="1" x14ac:dyDescent="0.2">
      <c r="A109" s="1" t="s">
        <v>84</v>
      </c>
      <c r="C109" s="4">
        <v>300</v>
      </c>
      <c r="D109" s="4">
        <v>100</v>
      </c>
      <c r="E109" s="4">
        <v>0.2369</v>
      </c>
      <c r="F109" s="4">
        <v>0.50090000000000001</v>
      </c>
      <c r="G109" s="4">
        <v>3.7499999999999999E-2</v>
      </c>
      <c r="H109" s="4">
        <v>1.1993</v>
      </c>
      <c r="I109" s="4">
        <v>0.15690000000000001</v>
      </c>
      <c r="J109" s="4">
        <v>0.30740000000000001</v>
      </c>
      <c r="K109" s="4">
        <v>2.0701999999999998</v>
      </c>
      <c r="L109" s="4">
        <v>4.87E-2</v>
      </c>
      <c r="M109" s="4">
        <v>0.1191</v>
      </c>
      <c r="N109" s="4">
        <v>9.7199999999999995E-2</v>
      </c>
      <c r="O109" s="4">
        <v>0.55049999999999999</v>
      </c>
      <c r="P109" s="4">
        <v>0.32529999999999998</v>
      </c>
      <c r="Q109" s="4">
        <v>0.14119999999999999</v>
      </c>
      <c r="R109" s="4">
        <v>0.66639999999999999</v>
      </c>
      <c r="S109" s="4">
        <v>1.32E-2</v>
      </c>
      <c r="T109" s="4">
        <v>0.64200000000000002</v>
      </c>
      <c r="U109" s="4">
        <v>0.36680000000000001</v>
      </c>
      <c r="V109" s="4">
        <v>0.47620000000000001</v>
      </c>
    </row>
    <row r="110" spans="1:23" ht="15.75" customHeight="1" x14ac:dyDescent="0.2">
      <c r="A110" s="1" t="s">
        <v>83</v>
      </c>
      <c r="C110" s="4">
        <v>300</v>
      </c>
      <c r="D110" s="4">
        <v>100</v>
      </c>
      <c r="E110" s="4">
        <v>0.40110000000000001</v>
      </c>
      <c r="F110" s="4">
        <v>0.59989999999999999</v>
      </c>
      <c r="G110" s="4">
        <v>6.0400000000000002E-2</v>
      </c>
      <c r="H110" s="4">
        <v>1.9133</v>
      </c>
      <c r="I110" s="4">
        <v>0.18390000000000001</v>
      </c>
      <c r="J110" s="4">
        <v>0.1426</v>
      </c>
      <c r="K110" s="4">
        <v>2.0705</v>
      </c>
      <c r="L110" s="4">
        <v>8.5999999999999993E-2</v>
      </c>
      <c r="M110" s="4">
        <v>3.6900000000000002E-2</v>
      </c>
      <c r="N110" s="4">
        <v>0.15859999999999999</v>
      </c>
      <c r="O110" s="4">
        <v>0.69840000000000002</v>
      </c>
      <c r="P110" s="4">
        <v>0.2702</v>
      </c>
      <c r="Q110" s="4">
        <v>1.7000000000000001E-2</v>
      </c>
      <c r="R110" s="4">
        <v>1.0734999999999999</v>
      </c>
      <c r="S110" s="4">
        <v>0.1613</v>
      </c>
      <c r="T110" s="4">
        <v>0.53469999999999995</v>
      </c>
      <c r="U110" s="4">
        <v>0.1095</v>
      </c>
      <c r="V110" s="4">
        <v>0.54810000000000003</v>
      </c>
      <c r="W110" s="8"/>
    </row>
    <row r="111" spans="1:23" ht="15.75" customHeight="1" x14ac:dyDescent="0.2"/>
    <row r="112" spans="1:23" ht="15.75" customHeight="1" x14ac:dyDescent="0.2">
      <c r="A112" s="5" t="s">
        <v>87</v>
      </c>
    </row>
    <row r="113" spans="1:24" ht="15.75" customHeight="1" x14ac:dyDescent="0.2">
      <c r="A113" s="1" t="s">
        <v>25</v>
      </c>
      <c r="C113" s="1" t="s">
        <v>53</v>
      </c>
      <c r="D113" s="1" t="s">
        <v>52</v>
      </c>
      <c r="E113" s="1" t="s">
        <v>23</v>
      </c>
      <c r="F113" s="1" t="s">
        <v>22</v>
      </c>
      <c r="G113" s="1" t="s">
        <v>21</v>
      </c>
      <c r="H113" s="1" t="s">
        <v>20</v>
      </c>
      <c r="I113" s="1" t="s">
        <v>19</v>
      </c>
      <c r="J113" s="1" t="s">
        <v>18</v>
      </c>
      <c r="K113" s="1" t="s">
        <v>17</v>
      </c>
      <c r="L113" s="1" t="s">
        <v>16</v>
      </c>
      <c r="M113" s="1" t="s">
        <v>15</v>
      </c>
      <c r="N113" s="1" t="s">
        <v>14</v>
      </c>
      <c r="O113" s="1" t="s">
        <v>13</v>
      </c>
      <c r="P113" s="1" t="s">
        <v>12</v>
      </c>
      <c r="Q113" s="1" t="s">
        <v>11</v>
      </c>
      <c r="R113" s="1" t="s">
        <v>10</v>
      </c>
      <c r="S113" s="1" t="s">
        <v>9</v>
      </c>
      <c r="T113" s="1" t="s">
        <v>8</v>
      </c>
      <c r="U113" s="1" t="s">
        <v>7</v>
      </c>
      <c r="V113" s="1" t="s">
        <v>6</v>
      </c>
      <c r="W113" s="1" t="s">
        <v>86</v>
      </c>
    </row>
    <row r="114" spans="1:24" ht="15.75" customHeight="1" x14ac:dyDescent="0.2">
      <c r="A114" s="1" t="s">
        <v>85</v>
      </c>
      <c r="C114" s="4">
        <v>300</v>
      </c>
      <c r="D114" s="4">
        <v>100</v>
      </c>
      <c r="E114" s="1">
        <f t="shared" ref="E114:V114" si="13">E108-E$11</f>
        <v>-0.16209999999999999</v>
      </c>
      <c r="F114" s="1">
        <f t="shared" si="13"/>
        <v>0.16349999999999998</v>
      </c>
      <c r="G114" s="1">
        <f t="shared" si="13"/>
        <v>0.12759999999999999</v>
      </c>
      <c r="H114" s="1">
        <f t="shared" si="13"/>
        <v>1.0367</v>
      </c>
      <c r="I114" s="1">
        <f t="shared" si="13"/>
        <v>0.37839999999999996</v>
      </c>
      <c r="J114" s="1">
        <f t="shared" si="13"/>
        <v>0.1492</v>
      </c>
      <c r="K114" s="1">
        <f t="shared" si="13"/>
        <v>1.4696</v>
      </c>
      <c r="L114" s="1">
        <f t="shared" si="13"/>
        <v>1.6600000000000004E-2</v>
      </c>
      <c r="M114" s="1">
        <f t="shared" si="13"/>
        <v>0.18999999999999997</v>
      </c>
      <c r="N114" s="1">
        <f t="shared" si="13"/>
        <v>0.18770000000000001</v>
      </c>
      <c r="O114" s="1">
        <f t="shared" si="13"/>
        <v>0.19550000000000001</v>
      </c>
      <c r="P114" s="1">
        <f t="shared" si="13"/>
        <v>0.153</v>
      </c>
      <c r="Q114" s="1">
        <f t="shared" si="13"/>
        <v>5.5300000000000016E-2</v>
      </c>
      <c r="R114" s="1">
        <f t="shared" si="13"/>
        <v>0.16670000000000007</v>
      </c>
      <c r="S114" s="1">
        <f t="shared" si="13"/>
        <v>0.10919999999999999</v>
      </c>
      <c r="T114" s="1">
        <f t="shared" si="13"/>
        <v>0.19259999999999999</v>
      </c>
      <c r="U114" s="1">
        <f t="shared" si="13"/>
        <v>0.32869999999999999</v>
      </c>
      <c r="V114" s="1">
        <f t="shared" si="13"/>
        <v>0.12949999999999995</v>
      </c>
      <c r="W114" s="8"/>
    </row>
    <row r="115" spans="1:24" ht="15.75" customHeight="1" x14ac:dyDescent="0.2">
      <c r="A115" s="1" t="s">
        <v>84</v>
      </c>
      <c r="C115" s="4">
        <v>300</v>
      </c>
      <c r="D115" s="4">
        <v>100</v>
      </c>
      <c r="E115" s="1">
        <f t="shared" ref="E115:V115" si="14">E109-E$11</f>
        <v>-0.1517</v>
      </c>
      <c r="F115" s="1">
        <f t="shared" si="14"/>
        <v>0.3498</v>
      </c>
      <c r="G115" s="1">
        <f t="shared" si="14"/>
        <v>-1.4600000000000002E-2</v>
      </c>
      <c r="H115" s="1">
        <f t="shared" si="14"/>
        <v>0.33430000000000004</v>
      </c>
      <c r="I115" s="1">
        <f t="shared" si="14"/>
        <v>0.15150000000000002</v>
      </c>
      <c r="J115" s="1">
        <f t="shared" si="14"/>
        <v>0.22160000000000002</v>
      </c>
      <c r="K115" s="1">
        <f t="shared" si="14"/>
        <v>1.5176999999999998</v>
      </c>
      <c r="L115" s="1">
        <f t="shared" si="14"/>
        <v>-6.3500000000000001E-2</v>
      </c>
      <c r="M115" s="1">
        <f t="shared" si="14"/>
        <v>0.1182</v>
      </c>
      <c r="N115" s="1">
        <f t="shared" si="14"/>
        <v>6.4599999999999991E-2</v>
      </c>
      <c r="O115" s="1">
        <f t="shared" si="14"/>
        <v>-4.610000000000003E-2</v>
      </c>
      <c r="P115" s="1">
        <f t="shared" si="14"/>
        <v>0.18229999999999999</v>
      </c>
      <c r="Q115" s="1">
        <f t="shared" si="14"/>
        <v>6.2299999999999994E-2</v>
      </c>
      <c r="R115" s="1">
        <f t="shared" si="14"/>
        <v>5.7300000000000018E-2</v>
      </c>
      <c r="S115" s="1">
        <f t="shared" si="14"/>
        <v>-1.15E-2</v>
      </c>
      <c r="T115" s="1">
        <f t="shared" si="14"/>
        <v>0.41410000000000002</v>
      </c>
      <c r="U115" s="1">
        <f t="shared" si="14"/>
        <v>0.33610000000000001</v>
      </c>
      <c r="V115" s="1">
        <f t="shared" si="14"/>
        <v>2.8600000000000014E-2</v>
      </c>
    </row>
    <row r="116" spans="1:24" ht="15.75" customHeight="1" x14ac:dyDescent="0.2">
      <c r="A116" s="1" t="s">
        <v>83</v>
      </c>
      <c r="C116" s="4">
        <v>300</v>
      </c>
      <c r="D116" s="4">
        <v>100</v>
      </c>
      <c r="E116" s="1">
        <f t="shared" ref="E116:K116" si="15">E110-E$11</f>
        <v>1.2500000000000011E-2</v>
      </c>
      <c r="F116" s="1">
        <f t="shared" si="15"/>
        <v>0.44879999999999998</v>
      </c>
      <c r="G116" s="1">
        <f t="shared" si="15"/>
        <v>8.3000000000000018E-3</v>
      </c>
      <c r="H116" s="1">
        <f t="shared" si="15"/>
        <v>1.0483</v>
      </c>
      <c r="I116" s="1">
        <f t="shared" si="15"/>
        <v>0.17850000000000002</v>
      </c>
      <c r="J116" s="1">
        <f t="shared" si="15"/>
        <v>5.6800000000000003E-2</v>
      </c>
      <c r="K116" s="1">
        <f t="shared" si="15"/>
        <v>1.518</v>
      </c>
      <c r="L116" s="1">
        <v>0</v>
      </c>
      <c r="M116" s="1">
        <f t="shared" ref="M116:V116" si="16">M110-M$11</f>
        <v>3.6000000000000004E-2</v>
      </c>
      <c r="N116" s="1">
        <f t="shared" si="16"/>
        <v>0.126</v>
      </c>
      <c r="O116" s="1">
        <f t="shared" si="16"/>
        <v>0.1018</v>
      </c>
      <c r="P116" s="1">
        <f t="shared" si="16"/>
        <v>0.12720000000000001</v>
      </c>
      <c r="Q116" s="1">
        <f t="shared" si="16"/>
        <v>-6.1899999999999997E-2</v>
      </c>
      <c r="R116" s="1">
        <f t="shared" si="16"/>
        <v>0.46439999999999992</v>
      </c>
      <c r="S116" s="1">
        <f t="shared" si="16"/>
        <v>0.1366</v>
      </c>
      <c r="T116" s="1">
        <f t="shared" si="16"/>
        <v>0.30679999999999996</v>
      </c>
      <c r="U116" s="1">
        <f t="shared" si="16"/>
        <v>7.8799999999999995E-2</v>
      </c>
      <c r="V116" s="1">
        <f t="shared" si="16"/>
        <v>0.10050000000000003</v>
      </c>
    </row>
    <row r="117" spans="1:24" ht="15.75" customHeight="1" x14ac:dyDescent="0.2">
      <c r="D117" s="1" t="s">
        <v>82</v>
      </c>
      <c r="E117" s="1">
        <f t="shared" ref="E117:V117" si="17">AVERAGE(E114:E116)</f>
        <v>-0.10043333333333332</v>
      </c>
      <c r="F117" s="1">
        <f t="shared" si="17"/>
        <v>0.32069999999999999</v>
      </c>
      <c r="G117" s="1">
        <f t="shared" si="17"/>
        <v>4.0433333333333328E-2</v>
      </c>
      <c r="H117" s="1">
        <f t="shared" si="17"/>
        <v>0.80643333333333322</v>
      </c>
      <c r="I117" s="1">
        <f t="shared" si="17"/>
        <v>0.23613333333333333</v>
      </c>
      <c r="J117" s="1">
        <f t="shared" si="17"/>
        <v>0.14253333333333335</v>
      </c>
      <c r="K117" s="1">
        <f t="shared" si="17"/>
        <v>1.5017666666666667</v>
      </c>
      <c r="L117" s="1">
        <f t="shared" si="17"/>
        <v>-1.5633333333333332E-2</v>
      </c>
      <c r="M117" s="1">
        <f t="shared" si="17"/>
        <v>0.11473333333333331</v>
      </c>
      <c r="N117" s="1">
        <f t="shared" si="17"/>
        <v>0.12609999999999999</v>
      </c>
      <c r="O117" s="1">
        <f t="shared" si="17"/>
        <v>8.3733333333333326E-2</v>
      </c>
      <c r="P117" s="1">
        <f t="shared" si="17"/>
        <v>0.15416666666666667</v>
      </c>
      <c r="Q117" s="1">
        <f t="shared" si="17"/>
        <v>1.8566666666666672E-2</v>
      </c>
      <c r="R117" s="1">
        <f t="shared" si="17"/>
        <v>0.22946666666666668</v>
      </c>
      <c r="S117" s="1">
        <f t="shared" si="17"/>
        <v>7.8100000000000003E-2</v>
      </c>
      <c r="T117" s="1">
        <f t="shared" si="17"/>
        <v>0.30449999999999999</v>
      </c>
      <c r="U117" s="1">
        <f t="shared" si="17"/>
        <v>0.24786666666666668</v>
      </c>
      <c r="V117" s="1">
        <f t="shared" si="17"/>
        <v>8.6199999999999999E-2</v>
      </c>
    </row>
    <row r="118" spans="1:24" ht="15.75" customHeight="1" x14ac:dyDescent="0.2">
      <c r="D118" s="1" t="s">
        <v>81</v>
      </c>
      <c r="E118" s="1">
        <f t="shared" ref="E118:V118" si="18">E117*$C$25/$C$115/E26</f>
        <v>-0.96150033920354316</v>
      </c>
      <c r="F118" s="1">
        <f t="shared" si="18"/>
        <v>2.1661773118475369</v>
      </c>
      <c r="G118" s="1">
        <f t="shared" si="18"/>
        <v>0.32686086968601358</v>
      </c>
      <c r="H118" s="1">
        <f t="shared" si="18"/>
        <v>4.1135262145664768</v>
      </c>
      <c r="I118" s="1">
        <f t="shared" si="18"/>
        <v>1.1444437702914823</v>
      </c>
      <c r="J118" s="1">
        <f t="shared" si="18"/>
        <v>1.1145879046642846</v>
      </c>
      <c r="K118" s="1">
        <f t="shared" si="18"/>
        <v>5.764011628800171</v>
      </c>
      <c r="L118" s="1">
        <f t="shared" si="18"/>
        <v>-5.23194070093237E-2</v>
      </c>
      <c r="M118" s="1">
        <f t="shared" si="18"/>
        <v>0.49046890328457288</v>
      </c>
      <c r="N118" s="1">
        <f t="shared" si="18"/>
        <v>0.69443010563566243</v>
      </c>
      <c r="O118" s="1">
        <f t="shared" si="18"/>
        <v>0.44281463493012629</v>
      </c>
      <c r="P118" s="1">
        <f t="shared" si="18"/>
        <v>0.45448432270804584</v>
      </c>
      <c r="Q118" s="1">
        <f t="shared" si="18"/>
        <v>9.3466783292703109E-2</v>
      </c>
      <c r="R118" s="1">
        <f t="shared" si="18"/>
        <v>0.97563016727416219</v>
      </c>
      <c r="S118" s="1">
        <f t="shared" si="18"/>
        <v>0.39307982557579363</v>
      </c>
      <c r="T118" s="1">
        <f t="shared" si="18"/>
        <v>1.2211542258850931</v>
      </c>
      <c r="U118" s="1">
        <f t="shared" si="18"/>
        <v>1.1253197713139718</v>
      </c>
      <c r="V118" s="1">
        <f t="shared" si="18"/>
        <v>0.36360074648466234</v>
      </c>
      <c r="W118" s="1">
        <f>SUM(E118:V118)</f>
        <v>19.870237440027893</v>
      </c>
      <c r="X118" s="8"/>
    </row>
    <row r="119" spans="1:24" ht="15.75" customHeight="1" x14ac:dyDescent="0.2">
      <c r="A119" s="5" t="s">
        <v>80</v>
      </c>
    </row>
    <row r="120" spans="1:24" ht="15.75" customHeight="1" x14ac:dyDescent="0.2">
      <c r="A120" s="1" t="s">
        <v>25</v>
      </c>
      <c r="C120" s="1" t="s">
        <v>53</v>
      </c>
      <c r="D120" s="1" t="s">
        <v>52</v>
      </c>
      <c r="E120" s="1" t="s">
        <v>23</v>
      </c>
      <c r="F120" s="1" t="s">
        <v>22</v>
      </c>
      <c r="G120" s="1" t="s">
        <v>21</v>
      </c>
      <c r="H120" s="1" t="s">
        <v>20</v>
      </c>
      <c r="I120" s="1" t="s">
        <v>19</v>
      </c>
      <c r="J120" s="1" t="s">
        <v>18</v>
      </c>
      <c r="K120" s="1" t="s">
        <v>17</v>
      </c>
      <c r="L120" s="1" t="s">
        <v>16</v>
      </c>
      <c r="M120" s="1" t="s">
        <v>15</v>
      </c>
      <c r="N120" s="1" t="s">
        <v>14</v>
      </c>
      <c r="O120" s="1" t="s">
        <v>13</v>
      </c>
      <c r="P120" s="1" t="s">
        <v>12</v>
      </c>
      <c r="Q120" s="1" t="s">
        <v>11</v>
      </c>
      <c r="R120" s="1" t="s">
        <v>10</v>
      </c>
      <c r="S120" s="1" t="s">
        <v>9</v>
      </c>
      <c r="T120" s="1" t="s">
        <v>8</v>
      </c>
      <c r="U120" s="1" t="s">
        <v>7</v>
      </c>
      <c r="V120" s="1" t="s">
        <v>6</v>
      </c>
    </row>
    <row r="121" spans="1:24" ht="15.75" customHeight="1" x14ac:dyDescent="0.2">
      <c r="A121" s="1" t="s">
        <v>79</v>
      </c>
      <c r="C121" s="4">
        <v>300</v>
      </c>
      <c r="D121" s="4">
        <v>100</v>
      </c>
      <c r="E121" s="4">
        <v>1.5507</v>
      </c>
      <c r="F121" s="4">
        <v>1.6880999999999999</v>
      </c>
      <c r="G121" s="4">
        <v>0.1009</v>
      </c>
      <c r="H121" s="4">
        <v>3.3563999999999998</v>
      </c>
      <c r="I121" s="4">
        <v>1.0326</v>
      </c>
      <c r="J121" s="4">
        <v>0.89339999999999997</v>
      </c>
      <c r="K121" s="4">
        <v>8.7542000000000009</v>
      </c>
      <c r="L121" s="4">
        <v>0.57509999999999994</v>
      </c>
      <c r="M121" s="4">
        <v>1.1173999999999999</v>
      </c>
      <c r="N121" s="4">
        <v>0.34029999999999999</v>
      </c>
      <c r="O121" s="4">
        <v>3.1562999999999999</v>
      </c>
      <c r="P121" s="4">
        <v>0.29339999999999999</v>
      </c>
      <c r="Q121" s="4">
        <v>2.7900000000000001E-2</v>
      </c>
      <c r="R121" s="4">
        <v>1.4689000000000001</v>
      </c>
      <c r="S121" s="4">
        <v>0.31480000000000002</v>
      </c>
      <c r="T121" s="4">
        <v>0.74729999999999996</v>
      </c>
      <c r="U121" s="4">
        <v>0.93489999999999995</v>
      </c>
      <c r="V121" s="4">
        <v>1.0058</v>
      </c>
      <c r="W121" s="8"/>
    </row>
    <row r="122" spans="1:24" ht="15.75" customHeight="1" x14ac:dyDescent="0.2">
      <c r="A122" s="1" t="s">
        <v>78</v>
      </c>
      <c r="C122" s="4">
        <v>300</v>
      </c>
      <c r="D122" s="4">
        <v>100</v>
      </c>
      <c r="E122" s="4">
        <v>1.73</v>
      </c>
      <c r="F122" s="4">
        <v>1.8571</v>
      </c>
      <c r="G122" s="4">
        <v>0.1651</v>
      </c>
      <c r="H122" s="4">
        <v>4.1726999999999999</v>
      </c>
      <c r="I122" s="4">
        <v>1.2697000000000001</v>
      </c>
      <c r="J122" s="4">
        <v>0.90390000000000004</v>
      </c>
      <c r="K122" s="4">
        <v>9.2569999999999997</v>
      </c>
      <c r="L122" s="4">
        <v>0.66020000000000001</v>
      </c>
      <c r="M122" s="4">
        <v>1.2384999999999999</v>
      </c>
      <c r="N122" s="4">
        <v>0.65400000000000003</v>
      </c>
      <c r="O122" s="4">
        <v>3.9041000000000001</v>
      </c>
      <c r="P122" s="4">
        <v>0.33860000000000001</v>
      </c>
      <c r="Q122" s="4">
        <v>0.23860000000000001</v>
      </c>
      <c r="R122" s="4">
        <v>2.1198000000000001</v>
      </c>
      <c r="S122" s="4">
        <v>0.50070000000000003</v>
      </c>
      <c r="T122" s="4">
        <v>1.2647999999999999</v>
      </c>
      <c r="U122" s="4">
        <v>1.5099</v>
      </c>
      <c r="V122" s="4">
        <v>1.4837</v>
      </c>
      <c r="W122" s="8"/>
    </row>
    <row r="123" spans="1:24" ht="15.75" customHeight="1" x14ac:dyDescent="0.2">
      <c r="A123" s="1" t="s">
        <v>77</v>
      </c>
      <c r="C123" s="4">
        <v>300</v>
      </c>
      <c r="D123" s="4">
        <v>100</v>
      </c>
      <c r="E123" s="4">
        <v>1.3171999999999999</v>
      </c>
      <c r="F123" s="4">
        <v>1.4020999999999999</v>
      </c>
      <c r="G123" s="4">
        <v>8.2000000000000007E-3</v>
      </c>
      <c r="H123" s="4">
        <v>2.9792000000000001</v>
      </c>
      <c r="I123" s="4">
        <v>1.0118</v>
      </c>
      <c r="J123" s="4">
        <v>1.0677000000000001</v>
      </c>
      <c r="K123" s="4">
        <v>8.0226000000000006</v>
      </c>
      <c r="L123" s="4">
        <v>0.60809999999999997</v>
      </c>
      <c r="M123" s="4">
        <v>1.1491</v>
      </c>
      <c r="N123" s="4">
        <v>0.37130000000000002</v>
      </c>
      <c r="O123" s="4">
        <v>3.2391000000000001</v>
      </c>
      <c r="P123" s="4">
        <v>0.31080000000000002</v>
      </c>
      <c r="Q123" s="4">
        <v>0.1134</v>
      </c>
      <c r="R123" s="4">
        <v>1.3067</v>
      </c>
      <c r="S123" s="4">
        <v>8.3799999999999999E-2</v>
      </c>
      <c r="T123" s="4">
        <v>0.66969999999999996</v>
      </c>
      <c r="U123" s="4">
        <v>0.77829999999999999</v>
      </c>
      <c r="V123" s="4">
        <v>0.93969999999999998</v>
      </c>
    </row>
    <row r="124" spans="1:24" ht="15.75" customHeight="1" x14ac:dyDescent="0.2">
      <c r="A124" s="1" t="s">
        <v>76</v>
      </c>
      <c r="C124" s="4">
        <v>300</v>
      </c>
      <c r="D124" s="4">
        <v>100</v>
      </c>
      <c r="E124" s="4">
        <v>0.88859999999999995</v>
      </c>
      <c r="F124" s="4">
        <v>1.3839999999999999</v>
      </c>
      <c r="G124" s="4">
        <v>9.2899999999999996E-2</v>
      </c>
      <c r="H124" s="4">
        <v>2.6947000000000001</v>
      </c>
      <c r="I124" s="4">
        <v>0.66220000000000001</v>
      </c>
      <c r="J124" s="4">
        <v>0.621</v>
      </c>
      <c r="K124" s="4">
        <v>6.3728999999999996</v>
      </c>
      <c r="L124" s="4">
        <v>0.63249999999999995</v>
      </c>
      <c r="M124" s="4">
        <v>0.66100000000000003</v>
      </c>
      <c r="N124" s="4">
        <v>0.3589</v>
      </c>
      <c r="O124" s="4">
        <v>2.5710000000000002</v>
      </c>
      <c r="P124" s="4">
        <v>0.34250000000000003</v>
      </c>
      <c r="Q124" s="4">
        <v>5.3999999999999999E-2</v>
      </c>
      <c r="R124" s="4">
        <v>1.1635</v>
      </c>
      <c r="S124" s="4">
        <v>0.23319999999999999</v>
      </c>
      <c r="T124" s="4">
        <v>0.44669999999999999</v>
      </c>
      <c r="U124" s="4">
        <v>0.49049999999999999</v>
      </c>
      <c r="V124" s="4">
        <v>0.69889999999999997</v>
      </c>
      <c r="W124" s="8"/>
    </row>
    <row r="125" spans="1:24" ht="15.75" customHeight="1" x14ac:dyDescent="0.2">
      <c r="A125" s="1" t="s">
        <v>75</v>
      </c>
      <c r="C125" s="4">
        <v>300</v>
      </c>
      <c r="D125" s="4">
        <v>100</v>
      </c>
      <c r="E125" s="4">
        <v>1.9649000000000001</v>
      </c>
      <c r="F125" s="4">
        <v>3.5573999999999999</v>
      </c>
      <c r="G125" s="4">
        <v>0.24049999999999999</v>
      </c>
      <c r="H125" s="4">
        <v>5.4391999999999996</v>
      </c>
      <c r="I125" s="4">
        <v>1.5073000000000001</v>
      </c>
      <c r="J125" s="4">
        <v>0.84750000000000003</v>
      </c>
      <c r="K125" s="4">
        <v>11.686199999999999</v>
      </c>
      <c r="L125" s="4">
        <v>0.75590000000000002</v>
      </c>
      <c r="M125" s="4">
        <v>0.76619999999999999</v>
      </c>
      <c r="N125" s="4">
        <v>1.1100000000000001</v>
      </c>
      <c r="O125" s="4">
        <v>3.3696999999999999</v>
      </c>
      <c r="P125" s="4">
        <v>0.25330000000000003</v>
      </c>
      <c r="Q125" s="4">
        <v>1.84E-2</v>
      </c>
      <c r="R125" s="4">
        <v>1.8943000000000001</v>
      </c>
      <c r="S125" s="4">
        <v>0.73480000000000001</v>
      </c>
      <c r="T125" s="4">
        <v>1.4216</v>
      </c>
      <c r="U125" s="4">
        <v>2.1213000000000002</v>
      </c>
      <c r="V125" s="4">
        <v>1.6611</v>
      </c>
    </row>
    <row r="126" spans="1:24" ht="15.75" customHeight="1" x14ac:dyDescent="0.2">
      <c r="A126" s="1" t="s">
        <v>74</v>
      </c>
      <c r="C126" s="4">
        <v>300</v>
      </c>
      <c r="D126" s="4">
        <v>100</v>
      </c>
      <c r="E126" s="4">
        <v>1.1284000000000001</v>
      </c>
      <c r="F126" s="4">
        <v>1.9722999999999999</v>
      </c>
      <c r="G126" s="4">
        <v>0.1691</v>
      </c>
      <c r="H126" s="4">
        <v>3.7863000000000002</v>
      </c>
      <c r="I126" s="4">
        <v>0.89749999999999996</v>
      </c>
      <c r="J126" s="4">
        <v>0.76580000000000004</v>
      </c>
      <c r="K126" s="4">
        <v>8.0404999999999998</v>
      </c>
      <c r="L126" s="4">
        <v>0.62490000000000001</v>
      </c>
      <c r="M126" s="4">
        <v>0.86419999999999997</v>
      </c>
      <c r="N126" s="4">
        <v>0.36849999999999999</v>
      </c>
      <c r="O126" s="4">
        <v>3.2881</v>
      </c>
      <c r="P126" s="4">
        <v>0.75360000000000005</v>
      </c>
      <c r="Q126" s="4">
        <v>7.5700000000000003E-2</v>
      </c>
      <c r="R126" s="4">
        <v>1.5408999999999999</v>
      </c>
      <c r="S126" s="4">
        <v>0.14399999999999999</v>
      </c>
      <c r="T126" s="4">
        <v>0.77690000000000003</v>
      </c>
      <c r="U126" s="4">
        <v>0.90490000000000004</v>
      </c>
      <c r="V126" s="4">
        <v>1.0132000000000001</v>
      </c>
    </row>
    <row r="127" spans="1:24" ht="15.75" customHeight="1" x14ac:dyDescent="0.2">
      <c r="A127" s="1" t="s">
        <v>73</v>
      </c>
      <c r="C127" s="4">
        <v>300</v>
      </c>
      <c r="D127" s="4">
        <v>100</v>
      </c>
      <c r="E127" s="4">
        <v>15.606999999999999</v>
      </c>
      <c r="F127" s="4">
        <v>51.184800000000003</v>
      </c>
      <c r="G127" s="4">
        <v>3.8359000000000001</v>
      </c>
      <c r="H127" s="4">
        <v>80.404799999999994</v>
      </c>
      <c r="I127" s="4">
        <v>6.7512999999999996</v>
      </c>
      <c r="J127" s="4">
        <v>9.7428000000000008</v>
      </c>
      <c r="K127" s="4">
        <v>93.077600000000004</v>
      </c>
      <c r="L127" s="4">
        <v>3.5792000000000002</v>
      </c>
      <c r="M127" s="4">
        <v>2.2627000000000002</v>
      </c>
      <c r="N127" s="4">
        <v>6.1722999999999999</v>
      </c>
      <c r="O127" s="4">
        <v>33.406300000000002</v>
      </c>
      <c r="P127" s="4">
        <v>0.57769999999999999</v>
      </c>
      <c r="Q127" s="4">
        <v>0.81230000000000002</v>
      </c>
      <c r="R127" s="4">
        <v>14.9399</v>
      </c>
      <c r="S127" s="4">
        <v>6.4292999999999996</v>
      </c>
      <c r="T127" s="4">
        <v>9.8938000000000006</v>
      </c>
      <c r="U127" s="4">
        <v>13.719200000000001</v>
      </c>
      <c r="V127" s="4">
        <v>12.931800000000001</v>
      </c>
    </row>
    <row r="128" spans="1:24" ht="15.75" customHeight="1" x14ac:dyDescent="0.2">
      <c r="A128" s="1" t="s">
        <v>72</v>
      </c>
      <c r="C128" s="4">
        <v>300</v>
      </c>
      <c r="D128" s="4">
        <v>100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8"/>
    </row>
    <row r="129" spans="1:23" ht="15.75" customHeight="1" x14ac:dyDescent="0.2">
      <c r="A129" s="1" t="s">
        <v>71</v>
      </c>
      <c r="C129" s="4">
        <v>300</v>
      </c>
      <c r="D129" s="4">
        <v>100</v>
      </c>
      <c r="E129" s="4">
        <v>17.761399999999998</v>
      </c>
      <c r="F129" s="4">
        <v>52.328400000000002</v>
      </c>
      <c r="G129" s="4">
        <v>4.5462999999999996</v>
      </c>
      <c r="H129" s="4">
        <v>80.620400000000004</v>
      </c>
      <c r="I129" s="4">
        <v>7.4890999999999996</v>
      </c>
      <c r="J129" s="4">
        <v>10.317399999999999</v>
      </c>
      <c r="K129" s="4">
        <v>93.5124</v>
      </c>
      <c r="L129" s="4">
        <v>4.0468999999999999</v>
      </c>
      <c r="M129" s="4">
        <v>2.5979000000000001</v>
      </c>
      <c r="N129" s="4">
        <v>6.4581999999999997</v>
      </c>
      <c r="O129" s="4">
        <v>34.3874</v>
      </c>
      <c r="P129" s="4">
        <v>1.0681</v>
      </c>
      <c r="Q129" s="4">
        <v>1.4320999999999999</v>
      </c>
      <c r="R129" s="4">
        <v>15.751200000000001</v>
      </c>
      <c r="S129" s="4">
        <v>6.5393999999999997</v>
      </c>
      <c r="T129" s="4">
        <v>10.2035</v>
      </c>
      <c r="U129" s="4">
        <v>13.527699999999999</v>
      </c>
      <c r="V129" s="4">
        <v>12.952999999999999</v>
      </c>
      <c r="W129" s="8"/>
    </row>
    <row r="130" spans="1:23" ht="15.75" customHeight="1" x14ac:dyDescent="0.2">
      <c r="A130" s="1" t="s">
        <v>70</v>
      </c>
      <c r="C130" s="4">
        <v>300</v>
      </c>
      <c r="D130" s="4">
        <v>100</v>
      </c>
      <c r="E130" s="4">
        <v>1.5339</v>
      </c>
      <c r="F130" s="4">
        <v>2.6844000000000001</v>
      </c>
      <c r="G130" s="4">
        <v>0.21859999999999999</v>
      </c>
      <c r="H130" s="4">
        <v>8.5774000000000008</v>
      </c>
      <c r="I130" s="4">
        <v>1.0214000000000001</v>
      </c>
      <c r="J130" s="4">
        <v>2.0055999999999998</v>
      </c>
      <c r="K130" s="4">
        <v>14.2653</v>
      </c>
      <c r="L130" s="4">
        <v>0.84640000000000004</v>
      </c>
      <c r="M130" s="4">
        <v>0.86699999999999999</v>
      </c>
      <c r="N130" s="4">
        <v>0.80159999999999998</v>
      </c>
      <c r="O130" s="4">
        <v>4.6795999999999998</v>
      </c>
      <c r="P130" s="4">
        <v>0.18029999999999999</v>
      </c>
      <c r="Q130" s="4">
        <v>5.3100000000000001E-2</v>
      </c>
      <c r="R130" s="4">
        <v>2.0646</v>
      </c>
      <c r="S130" s="4">
        <v>0.78490000000000004</v>
      </c>
      <c r="T130" s="4">
        <v>1.1069</v>
      </c>
      <c r="U130" s="4">
        <v>1.8394999999999999</v>
      </c>
      <c r="V130" s="4">
        <v>1.4661999999999999</v>
      </c>
    </row>
    <row r="131" spans="1:23" ht="15.75" customHeight="1" x14ac:dyDescent="0.2">
      <c r="A131" s="1" t="s">
        <v>69</v>
      </c>
      <c r="C131" s="4">
        <v>300</v>
      </c>
      <c r="D131" s="4">
        <v>100</v>
      </c>
      <c r="E131" s="4">
        <v>0.94189999999999996</v>
      </c>
      <c r="F131" s="4">
        <v>1.3228</v>
      </c>
      <c r="G131" s="4">
        <v>3.4099999999999998E-2</v>
      </c>
      <c r="H131" s="4">
        <v>2.36</v>
      </c>
      <c r="I131" s="4">
        <v>0.60140000000000005</v>
      </c>
      <c r="J131" s="4">
        <v>0.47149999999999997</v>
      </c>
      <c r="K131" s="4">
        <v>6.8930999999999996</v>
      </c>
      <c r="L131" s="4">
        <v>0.55120000000000002</v>
      </c>
      <c r="M131" s="4">
        <v>0.78200000000000003</v>
      </c>
      <c r="N131" s="4">
        <v>0.25990000000000002</v>
      </c>
      <c r="O131" s="4">
        <v>2.3207</v>
      </c>
      <c r="P131" s="4">
        <v>0.20519999999999999</v>
      </c>
      <c r="Q131" s="4">
        <v>3.9800000000000002E-2</v>
      </c>
      <c r="R131" s="4">
        <v>1.2447999999999999</v>
      </c>
      <c r="S131" s="4">
        <v>1.47E-2</v>
      </c>
      <c r="T131" s="4">
        <v>0.42909999999999998</v>
      </c>
      <c r="U131" s="4">
        <v>0.48070000000000002</v>
      </c>
      <c r="V131" s="4">
        <v>0.77159999999999995</v>
      </c>
    </row>
    <row r="132" spans="1:23" ht="15.75" customHeight="1" x14ac:dyDescent="0.2">
      <c r="A132" s="1" t="s">
        <v>68</v>
      </c>
      <c r="C132" s="4">
        <v>300</v>
      </c>
      <c r="D132" s="4">
        <v>100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3" ht="15.75" customHeight="1" x14ac:dyDescent="0.2">
      <c r="A133" s="1" t="s">
        <v>67</v>
      </c>
      <c r="C133" s="4">
        <v>300</v>
      </c>
      <c r="D133" s="4">
        <v>100</v>
      </c>
      <c r="E133" s="4">
        <v>5.3235000000000001</v>
      </c>
      <c r="F133" s="4">
        <v>14.619199999999999</v>
      </c>
      <c r="G133" s="4">
        <v>0.69140000000000001</v>
      </c>
      <c r="H133" s="4">
        <v>19.7011</v>
      </c>
      <c r="I133" s="4">
        <v>2.3656000000000001</v>
      </c>
      <c r="J133" s="4">
        <v>2.0672999999999999</v>
      </c>
      <c r="K133" s="4">
        <v>34.884099999999997</v>
      </c>
      <c r="L133" s="4">
        <v>5.0384000000000002</v>
      </c>
      <c r="M133" s="4">
        <v>2.1461000000000001</v>
      </c>
      <c r="N133" s="4">
        <v>0.95650000000000002</v>
      </c>
      <c r="O133" s="4">
        <v>9.6210000000000004</v>
      </c>
      <c r="P133" s="4">
        <v>0.44219999999999998</v>
      </c>
      <c r="Q133" s="4">
        <v>1.5599999999999999E-2</v>
      </c>
      <c r="R133" s="4">
        <v>3.9727000000000001</v>
      </c>
      <c r="S133" s="4">
        <v>1.2465999999999999</v>
      </c>
      <c r="T133" s="4">
        <v>1.9028</v>
      </c>
      <c r="U133" s="4">
        <v>2.3620999999999999</v>
      </c>
      <c r="V133" s="4">
        <v>2.9573999999999998</v>
      </c>
    </row>
    <row r="134" spans="1:23" ht="15.75" customHeight="1" x14ac:dyDescent="0.2">
      <c r="A134" s="1" t="s">
        <v>66</v>
      </c>
      <c r="C134" s="4">
        <v>300</v>
      </c>
      <c r="D134" s="4">
        <v>100</v>
      </c>
      <c r="E134" s="4">
        <v>5.2306999999999997</v>
      </c>
      <c r="F134" s="4">
        <v>14.9954</v>
      </c>
      <c r="G134" s="4">
        <v>0.88900000000000001</v>
      </c>
      <c r="H134" s="4">
        <v>20.499700000000001</v>
      </c>
      <c r="I134" s="4">
        <v>2.3149999999999999</v>
      </c>
      <c r="J134" s="4">
        <v>2.073</v>
      </c>
      <c r="K134" s="4">
        <v>36.543799999999997</v>
      </c>
      <c r="L134" s="4">
        <v>5.2347999999999999</v>
      </c>
      <c r="M134" s="4">
        <v>2.2488000000000001</v>
      </c>
      <c r="N134" s="4">
        <v>0.98829999999999996</v>
      </c>
      <c r="O134" s="4">
        <v>10.004099999999999</v>
      </c>
      <c r="P134" s="4">
        <v>0.49580000000000002</v>
      </c>
      <c r="Q134" s="4">
        <v>3.6400000000000002E-2</v>
      </c>
      <c r="R134" s="4">
        <v>4.2929000000000004</v>
      </c>
      <c r="S134" s="4">
        <v>0.92469999999999997</v>
      </c>
      <c r="T134" s="4">
        <v>2.0714000000000001</v>
      </c>
      <c r="U134" s="4">
        <v>2.6484000000000001</v>
      </c>
      <c r="V134" s="4">
        <v>3.1930000000000001</v>
      </c>
      <c r="W134" s="8"/>
    </row>
    <row r="135" spans="1:23" ht="15.75" customHeight="1" x14ac:dyDescent="0.2">
      <c r="A135" s="1" t="s">
        <v>65</v>
      </c>
      <c r="C135" s="4">
        <v>300</v>
      </c>
      <c r="D135" s="4">
        <v>100</v>
      </c>
      <c r="E135" s="4">
        <v>5.5484999999999998</v>
      </c>
      <c r="F135" s="4">
        <v>15.2028</v>
      </c>
      <c r="G135" s="4">
        <v>0.76149999999999995</v>
      </c>
      <c r="H135" s="4">
        <v>19.924199999999999</v>
      </c>
      <c r="I135" s="4">
        <v>2.5066000000000002</v>
      </c>
      <c r="J135" s="4">
        <v>1.9938</v>
      </c>
      <c r="K135" s="4">
        <v>35.6905</v>
      </c>
      <c r="L135" s="4">
        <v>5.3636999999999997</v>
      </c>
      <c r="M135" s="4">
        <v>2.2208999999999999</v>
      </c>
      <c r="N135" s="4">
        <v>0.98540000000000005</v>
      </c>
      <c r="O135" s="4">
        <v>9.8187999999999995</v>
      </c>
      <c r="P135" s="4">
        <v>0.4506</v>
      </c>
      <c r="Q135" s="4">
        <v>4.2900000000000001E-2</v>
      </c>
      <c r="R135" s="4">
        <v>4.2229000000000001</v>
      </c>
      <c r="S135" s="4">
        <v>1.02</v>
      </c>
      <c r="T135" s="4">
        <v>1.9618</v>
      </c>
      <c r="U135" s="4">
        <v>2.6309999999999998</v>
      </c>
      <c r="V135" s="4">
        <v>2.9790000000000001</v>
      </c>
      <c r="W135" s="8"/>
    </row>
    <row r="136" spans="1:23" ht="15.75" customHeight="1" x14ac:dyDescent="0.2">
      <c r="C136" s="4">
        <v>300</v>
      </c>
      <c r="D136" s="4">
        <v>100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8"/>
    </row>
    <row r="137" spans="1:23" ht="15.75" customHeight="1" x14ac:dyDescent="0.2">
      <c r="C137" s="4">
        <v>300</v>
      </c>
      <c r="D137" s="4">
        <v>100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8"/>
    </row>
    <row r="138" spans="1:23" ht="15.75" customHeight="1" x14ac:dyDescent="0.2">
      <c r="C138" s="4">
        <v>300</v>
      </c>
      <c r="D138" s="4">
        <v>100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8"/>
    </row>
    <row r="139" spans="1:23" ht="15.75" customHeight="1" x14ac:dyDescent="0.2">
      <c r="A139" s="1" t="s">
        <v>64</v>
      </c>
      <c r="C139" s="4">
        <v>300</v>
      </c>
      <c r="D139" s="4">
        <v>100</v>
      </c>
      <c r="E139" s="4">
        <v>1.4238999999999999</v>
      </c>
      <c r="F139" s="4">
        <v>2.1934</v>
      </c>
      <c r="G139" s="4">
        <v>4.5606</v>
      </c>
      <c r="H139" s="4">
        <v>7.6100000000000001E-2</v>
      </c>
      <c r="I139" s="4">
        <v>1.0565</v>
      </c>
      <c r="J139" s="4">
        <v>1.0304</v>
      </c>
      <c r="K139" s="4">
        <v>9.4715000000000007</v>
      </c>
      <c r="L139" s="4">
        <v>0.43120000000000003</v>
      </c>
      <c r="M139" s="4">
        <v>0.73640000000000005</v>
      </c>
      <c r="N139" s="4">
        <v>0.46939999999999998</v>
      </c>
      <c r="O139" s="4">
        <v>3.2147000000000001</v>
      </c>
      <c r="P139" s="4">
        <v>0.29809999999999998</v>
      </c>
      <c r="Q139" s="4">
        <v>0.13739999999999999</v>
      </c>
      <c r="R139" s="4">
        <v>1.3768</v>
      </c>
      <c r="S139" s="4">
        <v>0.41060000000000002</v>
      </c>
      <c r="T139" s="4">
        <v>0.74680000000000002</v>
      </c>
      <c r="U139" s="4">
        <v>1.0399</v>
      </c>
      <c r="V139" s="4">
        <v>1.0487</v>
      </c>
      <c r="W139" s="8"/>
    </row>
    <row r="140" spans="1:23" ht="15.75" customHeight="1" x14ac:dyDescent="0.2">
      <c r="A140" s="1" t="s">
        <v>63</v>
      </c>
      <c r="C140" s="4">
        <v>300</v>
      </c>
      <c r="D140" s="4">
        <v>100</v>
      </c>
      <c r="E140" s="4">
        <v>1.2801</v>
      </c>
      <c r="F140" s="4">
        <v>1.7093</v>
      </c>
      <c r="G140" s="4">
        <v>3.6857000000000002</v>
      </c>
      <c r="H140" s="4">
        <v>0.1666</v>
      </c>
      <c r="I140" s="4">
        <v>1.1080000000000001</v>
      </c>
      <c r="J140" s="4">
        <v>0.75409999999999999</v>
      </c>
      <c r="K140" s="4">
        <v>8.2051999999999996</v>
      </c>
      <c r="L140" s="4">
        <v>0.41189999999999999</v>
      </c>
      <c r="M140" s="4">
        <v>0.73740000000000006</v>
      </c>
      <c r="N140" s="4">
        <v>0.34189999999999998</v>
      </c>
      <c r="O140" s="4">
        <v>3.0282</v>
      </c>
      <c r="P140" s="4">
        <v>0.3216</v>
      </c>
      <c r="Q140" s="4">
        <v>0.12790000000000001</v>
      </c>
      <c r="R140" s="4">
        <v>0.87509999999999999</v>
      </c>
      <c r="S140" s="4">
        <v>2.5700000000000001E-2</v>
      </c>
      <c r="T140" s="4">
        <v>0.57110000000000005</v>
      </c>
      <c r="U140" s="4">
        <v>0.7873</v>
      </c>
      <c r="V140" s="4">
        <v>1.0759000000000001</v>
      </c>
      <c r="W140" s="8"/>
    </row>
    <row r="141" spans="1:23" ht="15.75" customHeight="1" x14ac:dyDescent="0.2">
      <c r="A141" s="1" t="s">
        <v>62</v>
      </c>
      <c r="C141" s="4">
        <v>300</v>
      </c>
      <c r="D141" s="4">
        <v>100</v>
      </c>
      <c r="E141" s="4">
        <v>1.3733</v>
      </c>
      <c r="F141" s="4">
        <v>2.66</v>
      </c>
      <c r="G141" s="4">
        <v>2.6661000000000001</v>
      </c>
      <c r="H141" s="4">
        <v>4.9352999999999998</v>
      </c>
      <c r="I141" s="4">
        <v>1.3815999999999999</v>
      </c>
      <c r="J141" s="4">
        <v>0.91420000000000001</v>
      </c>
      <c r="K141" s="4">
        <v>9.4748999999999999</v>
      </c>
      <c r="L141" s="4">
        <v>0.4194</v>
      </c>
      <c r="M141" s="4">
        <v>0.81140000000000001</v>
      </c>
      <c r="N141" s="4">
        <v>0.35970000000000002</v>
      </c>
      <c r="O141" s="4">
        <v>3.1093000000000002</v>
      </c>
      <c r="P141" s="4">
        <v>0.34089999999999998</v>
      </c>
      <c r="Q141" s="4">
        <v>9.4500000000000001E-2</v>
      </c>
      <c r="R141" s="4">
        <v>0.78669999999999995</v>
      </c>
      <c r="S141" s="4">
        <v>0.1807</v>
      </c>
      <c r="T141" s="4">
        <v>0.61170000000000002</v>
      </c>
      <c r="U141" s="4">
        <v>1.1037999999999999</v>
      </c>
      <c r="V141" s="4">
        <v>1.1839999999999999</v>
      </c>
    </row>
    <row r="142" spans="1:23" ht="15.75" customHeight="1" x14ac:dyDescent="0.2"/>
    <row r="143" spans="1:23" ht="15.75" customHeight="1" x14ac:dyDescent="0.2">
      <c r="A143" s="5" t="s">
        <v>61</v>
      </c>
    </row>
    <row r="144" spans="1:23" ht="15.75" customHeight="1" x14ac:dyDescent="0.2">
      <c r="A144" s="1" t="s">
        <v>25</v>
      </c>
      <c r="C144" s="1" t="s">
        <v>53</v>
      </c>
      <c r="D144" s="1" t="s">
        <v>52</v>
      </c>
      <c r="E144" s="1" t="s">
        <v>23</v>
      </c>
      <c r="F144" s="1" t="s">
        <v>22</v>
      </c>
      <c r="G144" s="1" t="s">
        <v>21</v>
      </c>
      <c r="H144" s="1" t="s">
        <v>20</v>
      </c>
      <c r="I144" s="1" t="s">
        <v>19</v>
      </c>
      <c r="J144" s="1" t="s">
        <v>18</v>
      </c>
      <c r="K144" s="1" t="s">
        <v>17</v>
      </c>
      <c r="L144" s="1" t="s">
        <v>16</v>
      </c>
      <c r="M144" s="1" t="s">
        <v>15</v>
      </c>
      <c r="N144" s="1" t="s">
        <v>14</v>
      </c>
      <c r="O144" s="1" t="s">
        <v>13</v>
      </c>
      <c r="P144" s="1" t="s">
        <v>12</v>
      </c>
      <c r="Q144" s="1" t="s">
        <v>11</v>
      </c>
      <c r="R144" s="1" t="s">
        <v>10</v>
      </c>
      <c r="S144" s="1" t="s">
        <v>9</v>
      </c>
      <c r="T144" s="1" t="s">
        <v>8</v>
      </c>
      <c r="U144" s="1" t="s">
        <v>7</v>
      </c>
      <c r="V144" s="1" t="s">
        <v>6</v>
      </c>
    </row>
    <row r="145" spans="1:22" ht="15.75" customHeight="1" x14ac:dyDescent="0.2">
      <c r="A145" s="1" t="str">
        <f t="shared" ref="A145:A165" si="19">A121</f>
        <v>AT38_S6_C1_N23-1</v>
      </c>
      <c r="C145" s="1">
        <f t="shared" ref="C145:D165" si="20">C121</f>
        <v>300</v>
      </c>
      <c r="D145" s="1">
        <f t="shared" si="20"/>
        <v>100</v>
      </c>
      <c r="E145" s="1">
        <f t="shared" ref="E145:V145" si="21">E121-E$11</f>
        <v>1.1620999999999999</v>
      </c>
      <c r="F145" s="1">
        <f t="shared" si="21"/>
        <v>1.5369999999999999</v>
      </c>
      <c r="G145" s="1">
        <f t="shared" si="21"/>
        <v>4.8800000000000003E-2</v>
      </c>
      <c r="H145" s="1">
        <f t="shared" si="21"/>
        <v>2.4913999999999996</v>
      </c>
      <c r="I145" s="1">
        <f t="shared" si="21"/>
        <v>1.0271999999999999</v>
      </c>
      <c r="J145" s="1">
        <f t="shared" si="21"/>
        <v>0.80759999999999998</v>
      </c>
      <c r="K145" s="1">
        <f t="shared" si="21"/>
        <v>8.2017000000000007</v>
      </c>
      <c r="L145" s="1">
        <f t="shared" si="21"/>
        <v>0.46289999999999998</v>
      </c>
      <c r="M145" s="1">
        <f t="shared" si="21"/>
        <v>1.1165</v>
      </c>
      <c r="N145" s="1">
        <f t="shared" si="21"/>
        <v>0.30769999999999997</v>
      </c>
      <c r="O145" s="1">
        <f t="shared" si="21"/>
        <v>2.5596999999999999</v>
      </c>
      <c r="P145" s="1">
        <f t="shared" si="21"/>
        <v>0.15040000000000001</v>
      </c>
      <c r="Q145" s="1">
        <f t="shared" si="21"/>
        <v>-5.0999999999999997E-2</v>
      </c>
      <c r="R145" s="1">
        <f t="shared" si="21"/>
        <v>0.85980000000000012</v>
      </c>
      <c r="S145" s="1">
        <f t="shared" si="21"/>
        <v>0.29010000000000002</v>
      </c>
      <c r="T145" s="1">
        <f t="shared" si="21"/>
        <v>0.51939999999999997</v>
      </c>
      <c r="U145" s="1">
        <f t="shared" si="21"/>
        <v>0.9042</v>
      </c>
      <c r="V145" s="1">
        <f t="shared" si="21"/>
        <v>0.55820000000000003</v>
      </c>
    </row>
    <row r="146" spans="1:22" ht="15.75" customHeight="1" x14ac:dyDescent="0.2">
      <c r="A146" s="1" t="str">
        <f t="shared" si="19"/>
        <v>AT38_S6_C1_N23-2</v>
      </c>
      <c r="C146" s="1">
        <f t="shared" si="20"/>
        <v>300</v>
      </c>
      <c r="D146" s="1">
        <f t="shared" si="20"/>
        <v>100</v>
      </c>
      <c r="E146" s="1">
        <f t="shared" ref="E146:V146" si="22">E122-E$11</f>
        <v>1.3413999999999999</v>
      </c>
      <c r="F146" s="1">
        <f t="shared" si="22"/>
        <v>1.706</v>
      </c>
      <c r="G146" s="1">
        <f t="shared" si="22"/>
        <v>0.11299999999999999</v>
      </c>
      <c r="H146" s="1">
        <f t="shared" si="22"/>
        <v>3.3076999999999996</v>
      </c>
      <c r="I146" s="1">
        <f t="shared" si="22"/>
        <v>1.2643</v>
      </c>
      <c r="J146" s="1">
        <f t="shared" si="22"/>
        <v>0.81810000000000005</v>
      </c>
      <c r="K146" s="1">
        <f t="shared" si="22"/>
        <v>8.7044999999999995</v>
      </c>
      <c r="L146" s="1">
        <f t="shared" si="22"/>
        <v>0.54800000000000004</v>
      </c>
      <c r="M146" s="1">
        <f t="shared" si="22"/>
        <v>1.2376</v>
      </c>
      <c r="N146" s="1">
        <f t="shared" si="22"/>
        <v>0.62140000000000006</v>
      </c>
      <c r="O146" s="1">
        <f t="shared" si="22"/>
        <v>3.3075000000000001</v>
      </c>
      <c r="P146" s="1">
        <f t="shared" si="22"/>
        <v>0.19560000000000002</v>
      </c>
      <c r="Q146" s="1">
        <f t="shared" si="22"/>
        <v>0.15970000000000001</v>
      </c>
      <c r="R146" s="1">
        <f t="shared" si="22"/>
        <v>1.5107000000000002</v>
      </c>
      <c r="S146" s="1">
        <f t="shared" si="22"/>
        <v>0.47600000000000003</v>
      </c>
      <c r="T146" s="1">
        <f t="shared" si="22"/>
        <v>1.0368999999999999</v>
      </c>
      <c r="U146" s="1">
        <f t="shared" si="22"/>
        <v>1.4792000000000001</v>
      </c>
      <c r="V146" s="1">
        <f t="shared" si="22"/>
        <v>1.0361</v>
      </c>
    </row>
    <row r="147" spans="1:22" ht="15.75" customHeight="1" x14ac:dyDescent="0.2">
      <c r="A147" s="1" t="str">
        <f t="shared" si="19"/>
        <v>AT38_S6_C1_N23-3</v>
      </c>
      <c r="C147" s="1">
        <f t="shared" si="20"/>
        <v>300</v>
      </c>
      <c r="D147" s="1">
        <f t="shared" si="20"/>
        <v>100</v>
      </c>
      <c r="E147" s="1">
        <f t="shared" ref="E147:V147" si="23">E123-E$11</f>
        <v>0.92859999999999987</v>
      </c>
      <c r="F147" s="1">
        <f t="shared" si="23"/>
        <v>1.2509999999999999</v>
      </c>
      <c r="G147" s="1">
        <f t="shared" si="23"/>
        <v>-4.3900000000000002E-2</v>
      </c>
      <c r="H147" s="1">
        <f t="shared" si="23"/>
        <v>2.1142000000000003</v>
      </c>
      <c r="I147" s="1">
        <f t="shared" si="23"/>
        <v>1.0064</v>
      </c>
      <c r="J147" s="1">
        <f t="shared" si="23"/>
        <v>0.98190000000000011</v>
      </c>
      <c r="K147" s="1">
        <f t="shared" si="23"/>
        <v>7.4701000000000004</v>
      </c>
      <c r="L147" s="1">
        <f t="shared" si="23"/>
        <v>0.49590000000000001</v>
      </c>
      <c r="M147" s="1">
        <f t="shared" si="23"/>
        <v>1.1482000000000001</v>
      </c>
      <c r="N147" s="1">
        <f t="shared" si="23"/>
        <v>0.3387</v>
      </c>
      <c r="O147" s="1">
        <f t="shared" si="23"/>
        <v>2.6425000000000001</v>
      </c>
      <c r="P147" s="1">
        <f t="shared" si="23"/>
        <v>0.16780000000000003</v>
      </c>
      <c r="Q147" s="1">
        <f t="shared" si="23"/>
        <v>3.4500000000000003E-2</v>
      </c>
      <c r="R147" s="1">
        <f t="shared" si="23"/>
        <v>0.6976</v>
      </c>
      <c r="S147" s="1">
        <f t="shared" si="23"/>
        <v>5.91E-2</v>
      </c>
      <c r="T147" s="1">
        <f t="shared" si="23"/>
        <v>0.44179999999999997</v>
      </c>
      <c r="U147" s="1">
        <f t="shared" si="23"/>
        <v>0.74760000000000004</v>
      </c>
      <c r="V147" s="1">
        <f t="shared" si="23"/>
        <v>0.49209999999999998</v>
      </c>
    </row>
    <row r="148" spans="1:22" ht="15.75" customHeight="1" x14ac:dyDescent="0.2">
      <c r="A148" s="1" t="str">
        <f t="shared" si="19"/>
        <v>AT39_S2_C3_N23-1</v>
      </c>
      <c r="C148" s="1">
        <f t="shared" si="20"/>
        <v>300</v>
      </c>
      <c r="D148" s="1">
        <f t="shared" si="20"/>
        <v>100</v>
      </c>
      <c r="E148" s="1">
        <f t="shared" ref="E148:V148" si="24">E124-E$11</f>
        <v>0.49999999999999994</v>
      </c>
      <c r="F148" s="1">
        <f t="shared" si="24"/>
        <v>1.2328999999999999</v>
      </c>
      <c r="G148" s="1">
        <f t="shared" si="24"/>
        <v>4.0799999999999996E-2</v>
      </c>
      <c r="H148" s="1">
        <f t="shared" si="24"/>
        <v>1.8297000000000001</v>
      </c>
      <c r="I148" s="1">
        <f t="shared" si="24"/>
        <v>0.65680000000000005</v>
      </c>
      <c r="J148" s="1">
        <f t="shared" si="24"/>
        <v>0.53520000000000001</v>
      </c>
      <c r="K148" s="1">
        <f t="shared" si="24"/>
        <v>5.8203999999999994</v>
      </c>
      <c r="L148" s="1">
        <f t="shared" si="24"/>
        <v>0.52029999999999998</v>
      </c>
      <c r="M148" s="1">
        <f t="shared" si="24"/>
        <v>0.66010000000000002</v>
      </c>
      <c r="N148" s="1">
        <f t="shared" si="24"/>
        <v>0.32629999999999998</v>
      </c>
      <c r="O148" s="1">
        <f t="shared" si="24"/>
        <v>1.9744000000000002</v>
      </c>
      <c r="P148" s="1">
        <f t="shared" si="24"/>
        <v>0.19950000000000004</v>
      </c>
      <c r="Q148" s="1">
        <f t="shared" si="24"/>
        <v>-2.4899999999999999E-2</v>
      </c>
      <c r="R148" s="1">
        <f t="shared" si="24"/>
        <v>0.5544</v>
      </c>
      <c r="S148" s="1">
        <f t="shared" si="24"/>
        <v>0.20849999999999999</v>
      </c>
      <c r="T148" s="1">
        <f t="shared" si="24"/>
        <v>0.21879999999999999</v>
      </c>
      <c r="U148" s="1">
        <f t="shared" si="24"/>
        <v>0.45979999999999999</v>
      </c>
      <c r="V148" s="1">
        <f t="shared" si="24"/>
        <v>0.25129999999999997</v>
      </c>
    </row>
    <row r="149" spans="1:22" ht="15.75" customHeight="1" x14ac:dyDescent="0.2">
      <c r="A149" s="1" t="str">
        <f t="shared" si="19"/>
        <v>AT39_S2_C3_N23-2</v>
      </c>
      <c r="C149" s="1">
        <f t="shared" si="20"/>
        <v>300</v>
      </c>
      <c r="D149" s="1">
        <f t="shared" si="20"/>
        <v>100</v>
      </c>
      <c r="E149" s="1">
        <f t="shared" ref="E149:V149" si="25">E125-E$11</f>
        <v>1.5763</v>
      </c>
      <c r="F149" s="1">
        <f t="shared" si="25"/>
        <v>3.4062999999999999</v>
      </c>
      <c r="G149" s="1">
        <f t="shared" si="25"/>
        <v>0.18839999999999998</v>
      </c>
      <c r="H149" s="1">
        <f t="shared" si="25"/>
        <v>4.5741999999999994</v>
      </c>
      <c r="I149" s="1">
        <f t="shared" si="25"/>
        <v>1.5019</v>
      </c>
      <c r="J149" s="1">
        <f t="shared" si="25"/>
        <v>0.76170000000000004</v>
      </c>
      <c r="K149" s="1">
        <f t="shared" si="25"/>
        <v>11.133699999999999</v>
      </c>
      <c r="L149" s="1">
        <f t="shared" si="25"/>
        <v>0.64370000000000005</v>
      </c>
      <c r="M149" s="1">
        <f t="shared" si="25"/>
        <v>0.76529999999999998</v>
      </c>
      <c r="N149" s="1">
        <f t="shared" si="25"/>
        <v>1.0774000000000001</v>
      </c>
      <c r="O149" s="1">
        <f t="shared" si="25"/>
        <v>2.7730999999999999</v>
      </c>
      <c r="P149" s="1">
        <f t="shared" si="25"/>
        <v>0.11030000000000004</v>
      </c>
      <c r="Q149" s="1">
        <f t="shared" si="25"/>
        <v>-6.0499999999999998E-2</v>
      </c>
      <c r="R149" s="1">
        <f t="shared" si="25"/>
        <v>1.2852000000000001</v>
      </c>
      <c r="S149" s="1">
        <f t="shared" si="25"/>
        <v>0.71009999999999995</v>
      </c>
      <c r="T149" s="1">
        <f t="shared" si="25"/>
        <v>1.1937</v>
      </c>
      <c r="U149" s="1">
        <f t="shared" si="25"/>
        <v>2.0906000000000002</v>
      </c>
      <c r="V149" s="1">
        <f t="shared" si="25"/>
        <v>1.2135</v>
      </c>
    </row>
    <row r="150" spans="1:22" ht="15.75" customHeight="1" x14ac:dyDescent="0.2">
      <c r="A150" s="1" t="str">
        <f t="shared" si="19"/>
        <v>AT39_S2_C3_N23-3</v>
      </c>
      <c r="C150" s="1">
        <f t="shared" si="20"/>
        <v>300</v>
      </c>
      <c r="D150" s="1">
        <f t="shared" si="20"/>
        <v>100</v>
      </c>
      <c r="E150" s="1">
        <f t="shared" ref="E150:V150" si="26">E126-E$11</f>
        <v>0.73980000000000001</v>
      </c>
      <c r="F150" s="1">
        <f t="shared" si="26"/>
        <v>1.8211999999999999</v>
      </c>
      <c r="G150" s="1">
        <f t="shared" si="26"/>
        <v>0.11699999999999999</v>
      </c>
      <c r="H150" s="1">
        <f t="shared" si="26"/>
        <v>2.9213000000000005</v>
      </c>
      <c r="I150" s="1">
        <f t="shared" si="26"/>
        <v>0.8921</v>
      </c>
      <c r="J150" s="1">
        <f t="shared" si="26"/>
        <v>0.68</v>
      </c>
      <c r="K150" s="1">
        <f t="shared" si="26"/>
        <v>7.4879999999999995</v>
      </c>
      <c r="L150" s="1">
        <f t="shared" si="26"/>
        <v>0.51270000000000004</v>
      </c>
      <c r="M150" s="1">
        <f t="shared" si="26"/>
        <v>0.86329999999999996</v>
      </c>
      <c r="N150" s="1">
        <f t="shared" si="26"/>
        <v>0.33589999999999998</v>
      </c>
      <c r="O150" s="1">
        <f t="shared" si="26"/>
        <v>2.6915</v>
      </c>
      <c r="P150" s="1">
        <f t="shared" si="26"/>
        <v>0.61060000000000003</v>
      </c>
      <c r="Q150" s="1">
        <f t="shared" si="26"/>
        <v>-3.1999999999999945E-3</v>
      </c>
      <c r="R150" s="1">
        <f t="shared" si="26"/>
        <v>0.93179999999999996</v>
      </c>
      <c r="S150" s="1">
        <f t="shared" si="26"/>
        <v>0.11929999999999999</v>
      </c>
      <c r="T150" s="1">
        <f t="shared" si="26"/>
        <v>0.54900000000000004</v>
      </c>
      <c r="U150" s="1">
        <f t="shared" si="26"/>
        <v>0.87420000000000009</v>
      </c>
      <c r="V150" s="1">
        <f t="shared" si="26"/>
        <v>0.5656000000000001</v>
      </c>
    </row>
    <row r="151" spans="1:22" ht="15.75" customHeight="1" x14ac:dyDescent="0.2">
      <c r="A151" s="1" t="str">
        <f t="shared" si="19"/>
        <v>AT39_S2_ML_2-1</v>
      </c>
      <c r="C151" s="1">
        <f t="shared" si="20"/>
        <v>300</v>
      </c>
      <c r="D151" s="1">
        <f t="shared" si="20"/>
        <v>100</v>
      </c>
      <c r="E151" s="1">
        <f t="shared" ref="E151:V151" si="27">E127-E$11</f>
        <v>15.218399999999999</v>
      </c>
      <c r="F151" s="1">
        <f t="shared" si="27"/>
        <v>51.033700000000003</v>
      </c>
      <c r="G151" s="1">
        <f t="shared" si="27"/>
        <v>3.7838000000000003</v>
      </c>
      <c r="H151" s="1">
        <f t="shared" si="27"/>
        <v>79.5398</v>
      </c>
      <c r="I151" s="1">
        <f t="shared" si="27"/>
        <v>6.7458999999999998</v>
      </c>
      <c r="J151" s="1">
        <f t="shared" si="27"/>
        <v>9.657</v>
      </c>
      <c r="K151" s="1">
        <f t="shared" si="27"/>
        <v>92.525100000000009</v>
      </c>
      <c r="L151" s="1">
        <f t="shared" si="27"/>
        <v>3.4670000000000001</v>
      </c>
      <c r="M151" s="1">
        <f t="shared" si="27"/>
        <v>2.2618</v>
      </c>
      <c r="N151" s="1">
        <f t="shared" si="27"/>
        <v>6.1396999999999995</v>
      </c>
      <c r="O151" s="1">
        <f t="shared" si="27"/>
        <v>32.809699999999999</v>
      </c>
      <c r="P151" s="1">
        <f t="shared" si="27"/>
        <v>0.43469999999999998</v>
      </c>
      <c r="Q151" s="1">
        <f t="shared" si="27"/>
        <v>0.73340000000000005</v>
      </c>
      <c r="R151" s="1">
        <f t="shared" si="27"/>
        <v>14.3308</v>
      </c>
      <c r="S151" s="1">
        <f t="shared" si="27"/>
        <v>6.4045999999999994</v>
      </c>
      <c r="T151" s="1">
        <f t="shared" si="27"/>
        <v>9.6659000000000006</v>
      </c>
      <c r="U151" s="1">
        <f t="shared" si="27"/>
        <v>13.688500000000001</v>
      </c>
      <c r="V151" s="1">
        <f t="shared" si="27"/>
        <v>12.484200000000001</v>
      </c>
    </row>
    <row r="152" spans="1:22" ht="15.75" customHeight="1" x14ac:dyDescent="0.2">
      <c r="A152" s="1" t="str">
        <f t="shared" si="19"/>
        <v>AT39_S2_ML_2-2</v>
      </c>
      <c r="C152" s="1">
        <f t="shared" si="20"/>
        <v>300</v>
      </c>
      <c r="D152" s="1">
        <f t="shared" si="20"/>
        <v>100</v>
      </c>
    </row>
    <row r="153" spans="1:22" ht="15.75" customHeight="1" x14ac:dyDescent="0.2">
      <c r="A153" s="1" t="str">
        <f t="shared" si="19"/>
        <v>AT39_S2_ML_2-3</v>
      </c>
      <c r="C153" s="1">
        <f t="shared" si="20"/>
        <v>300</v>
      </c>
      <c r="D153" s="1">
        <f t="shared" si="20"/>
        <v>100</v>
      </c>
      <c r="E153" s="1">
        <f t="shared" ref="E153:V153" si="28">E129-E$11</f>
        <v>17.372799999999998</v>
      </c>
      <c r="F153" s="1">
        <f t="shared" si="28"/>
        <v>52.177300000000002</v>
      </c>
      <c r="G153" s="1">
        <f t="shared" si="28"/>
        <v>4.4941999999999993</v>
      </c>
      <c r="H153" s="1">
        <f t="shared" si="28"/>
        <v>79.755400000000009</v>
      </c>
      <c r="I153" s="1">
        <f t="shared" si="28"/>
        <v>7.4836999999999998</v>
      </c>
      <c r="J153" s="1">
        <f t="shared" si="28"/>
        <v>10.231599999999998</v>
      </c>
      <c r="K153" s="1">
        <f t="shared" si="28"/>
        <v>92.959900000000005</v>
      </c>
      <c r="L153" s="1">
        <f t="shared" si="28"/>
        <v>3.9346999999999999</v>
      </c>
      <c r="M153" s="1">
        <f t="shared" si="28"/>
        <v>2.597</v>
      </c>
      <c r="N153" s="1">
        <f t="shared" si="28"/>
        <v>6.4255999999999993</v>
      </c>
      <c r="O153" s="1">
        <f t="shared" si="28"/>
        <v>33.790799999999997</v>
      </c>
      <c r="P153" s="1">
        <f t="shared" si="28"/>
        <v>0.92510000000000003</v>
      </c>
      <c r="Q153" s="1">
        <f t="shared" si="28"/>
        <v>1.3532</v>
      </c>
      <c r="R153" s="1">
        <f t="shared" si="28"/>
        <v>15.142100000000001</v>
      </c>
      <c r="S153" s="1">
        <f t="shared" si="28"/>
        <v>6.5146999999999995</v>
      </c>
      <c r="T153" s="1">
        <f t="shared" si="28"/>
        <v>9.9756</v>
      </c>
      <c r="U153" s="1">
        <f t="shared" si="28"/>
        <v>13.497</v>
      </c>
      <c r="V153" s="1">
        <f t="shared" si="28"/>
        <v>12.5054</v>
      </c>
    </row>
    <row r="154" spans="1:22" ht="15.75" customHeight="1" x14ac:dyDescent="0.2">
      <c r="A154" s="1" t="str">
        <f t="shared" si="19"/>
        <v>AT39_S2RF_1-1</v>
      </c>
      <c r="C154" s="1">
        <f t="shared" si="20"/>
        <v>300</v>
      </c>
      <c r="D154" s="1">
        <f t="shared" si="20"/>
        <v>100</v>
      </c>
      <c r="E154" s="1">
        <f t="shared" ref="E154:V154" si="29">E130-E$11</f>
        <v>1.1453</v>
      </c>
      <c r="F154" s="1">
        <f t="shared" si="29"/>
        <v>2.5333000000000001</v>
      </c>
      <c r="G154" s="1">
        <f t="shared" si="29"/>
        <v>0.16649999999999998</v>
      </c>
      <c r="H154" s="1">
        <f t="shared" si="29"/>
        <v>7.7124000000000006</v>
      </c>
      <c r="I154" s="1">
        <f t="shared" si="29"/>
        <v>1.016</v>
      </c>
      <c r="J154" s="1">
        <f t="shared" si="29"/>
        <v>1.9197999999999997</v>
      </c>
      <c r="K154" s="1">
        <f t="shared" si="29"/>
        <v>13.7128</v>
      </c>
      <c r="L154" s="1">
        <f t="shared" si="29"/>
        <v>0.73420000000000007</v>
      </c>
      <c r="M154" s="1">
        <f t="shared" si="29"/>
        <v>0.86609999999999998</v>
      </c>
      <c r="N154" s="1">
        <f t="shared" si="29"/>
        <v>0.76900000000000002</v>
      </c>
      <c r="O154" s="1">
        <f t="shared" si="29"/>
        <v>4.0830000000000002</v>
      </c>
      <c r="P154" s="1">
        <f t="shared" si="29"/>
        <v>3.73E-2</v>
      </c>
      <c r="Q154" s="1">
        <f t="shared" si="29"/>
        <v>-2.5799999999999997E-2</v>
      </c>
      <c r="R154" s="1">
        <f t="shared" si="29"/>
        <v>1.4555</v>
      </c>
      <c r="S154" s="1">
        <f t="shared" si="29"/>
        <v>0.76019999999999999</v>
      </c>
      <c r="T154" s="1">
        <f t="shared" si="29"/>
        <v>0.879</v>
      </c>
      <c r="U154" s="1">
        <f t="shared" si="29"/>
        <v>1.8088</v>
      </c>
      <c r="V154" s="1">
        <f t="shared" si="29"/>
        <v>1.0185999999999999</v>
      </c>
    </row>
    <row r="155" spans="1:22" ht="15.75" customHeight="1" x14ac:dyDescent="0.2">
      <c r="A155" s="1" t="str">
        <f t="shared" si="19"/>
        <v>AT39_S2RF_1-2</v>
      </c>
      <c r="C155" s="1">
        <f t="shared" si="20"/>
        <v>300</v>
      </c>
      <c r="D155" s="1">
        <f t="shared" si="20"/>
        <v>100</v>
      </c>
      <c r="E155" s="1">
        <f t="shared" ref="E155:V155" si="30">E131-E$11</f>
        <v>0.5532999999999999</v>
      </c>
      <c r="F155" s="1">
        <f t="shared" si="30"/>
        <v>1.1717</v>
      </c>
      <c r="G155" s="1">
        <f t="shared" si="30"/>
        <v>-1.8000000000000002E-2</v>
      </c>
      <c r="H155" s="1">
        <f t="shared" si="30"/>
        <v>1.4949999999999999</v>
      </c>
      <c r="I155" s="1">
        <f t="shared" si="30"/>
        <v>0.59600000000000009</v>
      </c>
      <c r="J155" s="1">
        <f t="shared" si="30"/>
        <v>0.38569999999999999</v>
      </c>
      <c r="K155" s="1">
        <f t="shared" si="30"/>
        <v>6.3405999999999993</v>
      </c>
      <c r="L155" s="1">
        <f t="shared" si="30"/>
        <v>0.43900000000000006</v>
      </c>
      <c r="M155" s="1">
        <f t="shared" si="30"/>
        <v>0.78110000000000002</v>
      </c>
      <c r="N155" s="1">
        <f t="shared" si="30"/>
        <v>0.22730000000000003</v>
      </c>
      <c r="O155" s="1">
        <f t="shared" si="30"/>
        <v>1.7241</v>
      </c>
      <c r="P155" s="1">
        <f t="shared" si="30"/>
        <v>6.2200000000000005E-2</v>
      </c>
      <c r="Q155" s="1">
        <f t="shared" si="30"/>
        <v>-3.9099999999999996E-2</v>
      </c>
      <c r="R155" s="1">
        <f t="shared" si="30"/>
        <v>0.63569999999999993</v>
      </c>
      <c r="S155" s="1">
        <f t="shared" si="30"/>
        <v>-0.01</v>
      </c>
      <c r="T155" s="1">
        <f t="shared" si="30"/>
        <v>0.20119999999999999</v>
      </c>
      <c r="U155" s="1">
        <f t="shared" si="30"/>
        <v>0.45</v>
      </c>
      <c r="V155" s="1">
        <f t="shared" si="30"/>
        <v>0.32399999999999995</v>
      </c>
    </row>
    <row r="156" spans="1:22" ht="15.75" customHeight="1" x14ac:dyDescent="0.2">
      <c r="A156" s="1" t="str">
        <f t="shared" si="19"/>
        <v>AT39_S2RF_1-3</v>
      </c>
      <c r="C156" s="1">
        <f t="shared" si="20"/>
        <v>300</v>
      </c>
      <c r="D156" s="1">
        <f t="shared" si="20"/>
        <v>100</v>
      </c>
    </row>
    <row r="157" spans="1:22" ht="15.75" customHeight="1" x14ac:dyDescent="0.2">
      <c r="A157" s="1" t="str">
        <f t="shared" si="19"/>
        <v>AT39_S2RF_ML_1-1</v>
      </c>
      <c r="C157" s="1">
        <f t="shared" si="20"/>
        <v>300</v>
      </c>
      <c r="D157" s="1">
        <f t="shared" si="20"/>
        <v>100</v>
      </c>
      <c r="E157" s="1">
        <f t="shared" ref="E157:V157" si="31">E133-E$11</f>
        <v>4.9348999999999998</v>
      </c>
      <c r="F157" s="1">
        <f t="shared" si="31"/>
        <v>14.4681</v>
      </c>
      <c r="G157" s="1">
        <f t="shared" si="31"/>
        <v>0.63929999999999998</v>
      </c>
      <c r="H157" s="1">
        <f t="shared" si="31"/>
        <v>18.836100000000002</v>
      </c>
      <c r="I157" s="1">
        <f t="shared" si="31"/>
        <v>2.3602000000000003</v>
      </c>
      <c r="J157" s="1">
        <f t="shared" si="31"/>
        <v>1.9814999999999998</v>
      </c>
      <c r="K157" s="1">
        <f t="shared" si="31"/>
        <v>34.331599999999995</v>
      </c>
      <c r="L157" s="1">
        <f t="shared" si="31"/>
        <v>4.9262000000000006</v>
      </c>
      <c r="M157" s="1">
        <f t="shared" si="31"/>
        <v>2.1452</v>
      </c>
      <c r="N157" s="1">
        <f t="shared" si="31"/>
        <v>0.92390000000000005</v>
      </c>
      <c r="O157" s="1">
        <f t="shared" si="31"/>
        <v>9.0244</v>
      </c>
      <c r="P157" s="1">
        <f t="shared" si="31"/>
        <v>0.29920000000000002</v>
      </c>
      <c r="Q157" s="1">
        <f t="shared" si="31"/>
        <v>-6.3299999999999995E-2</v>
      </c>
      <c r="R157" s="1">
        <f t="shared" si="31"/>
        <v>3.3635999999999999</v>
      </c>
      <c r="S157" s="1">
        <f t="shared" si="31"/>
        <v>1.2219</v>
      </c>
      <c r="T157" s="1">
        <f t="shared" si="31"/>
        <v>1.6749000000000001</v>
      </c>
      <c r="U157" s="1">
        <f t="shared" si="31"/>
        <v>2.3313999999999999</v>
      </c>
      <c r="V157" s="1">
        <f t="shared" si="31"/>
        <v>2.5097999999999998</v>
      </c>
    </row>
    <row r="158" spans="1:22" ht="15.75" customHeight="1" x14ac:dyDescent="0.2">
      <c r="A158" s="1" t="str">
        <f t="shared" si="19"/>
        <v>AT39_S2RF_ML_1-2</v>
      </c>
      <c r="C158" s="1">
        <f t="shared" si="20"/>
        <v>300</v>
      </c>
      <c r="D158" s="1">
        <f t="shared" si="20"/>
        <v>100</v>
      </c>
      <c r="E158" s="1">
        <f t="shared" ref="E158:V158" si="32">E134-E$11</f>
        <v>4.8420999999999994</v>
      </c>
      <c r="F158" s="1">
        <f t="shared" si="32"/>
        <v>14.8443</v>
      </c>
      <c r="G158" s="1">
        <f t="shared" si="32"/>
        <v>0.83689999999999998</v>
      </c>
      <c r="H158" s="1">
        <f t="shared" si="32"/>
        <v>19.634700000000002</v>
      </c>
      <c r="I158" s="1">
        <f t="shared" si="32"/>
        <v>2.3096000000000001</v>
      </c>
      <c r="J158" s="1">
        <f t="shared" si="32"/>
        <v>1.9871999999999999</v>
      </c>
      <c r="K158" s="1">
        <f t="shared" si="32"/>
        <v>35.991299999999995</v>
      </c>
      <c r="L158" s="1">
        <f t="shared" si="32"/>
        <v>5.1226000000000003</v>
      </c>
      <c r="M158" s="1">
        <f t="shared" si="32"/>
        <v>2.2479</v>
      </c>
      <c r="N158" s="1">
        <f t="shared" si="32"/>
        <v>0.95569999999999999</v>
      </c>
      <c r="O158" s="1">
        <f t="shared" si="32"/>
        <v>9.4074999999999989</v>
      </c>
      <c r="P158" s="1">
        <f t="shared" si="32"/>
        <v>0.3528</v>
      </c>
      <c r="Q158" s="1">
        <f t="shared" si="32"/>
        <v>-4.2499999999999996E-2</v>
      </c>
      <c r="R158" s="1">
        <f t="shared" si="32"/>
        <v>3.6838000000000006</v>
      </c>
      <c r="S158" s="1">
        <f t="shared" si="32"/>
        <v>0.89999999999999991</v>
      </c>
      <c r="T158" s="1">
        <f t="shared" si="32"/>
        <v>1.8435000000000001</v>
      </c>
      <c r="U158" s="1">
        <f t="shared" si="32"/>
        <v>2.6177000000000001</v>
      </c>
      <c r="V158" s="1">
        <f t="shared" si="32"/>
        <v>2.7454000000000001</v>
      </c>
    </row>
    <row r="159" spans="1:22" ht="15.75" customHeight="1" x14ac:dyDescent="0.2">
      <c r="A159" s="1" t="str">
        <f t="shared" si="19"/>
        <v>AT39_S2RF_ML_1-3</v>
      </c>
      <c r="C159" s="1">
        <f t="shared" si="20"/>
        <v>300</v>
      </c>
      <c r="D159" s="1">
        <f t="shared" si="20"/>
        <v>100</v>
      </c>
      <c r="E159" s="1">
        <f t="shared" ref="E159:V159" si="33">E135-E$11</f>
        <v>5.1598999999999995</v>
      </c>
      <c r="F159" s="1">
        <f t="shared" si="33"/>
        <v>15.0517</v>
      </c>
      <c r="G159" s="1">
        <f t="shared" si="33"/>
        <v>0.70939999999999992</v>
      </c>
      <c r="H159" s="1">
        <f t="shared" si="33"/>
        <v>19.059200000000001</v>
      </c>
      <c r="I159" s="1">
        <f t="shared" si="33"/>
        <v>2.5012000000000003</v>
      </c>
      <c r="J159" s="1">
        <f t="shared" si="33"/>
        <v>1.9079999999999999</v>
      </c>
      <c r="K159" s="1">
        <f t="shared" si="33"/>
        <v>35.137999999999998</v>
      </c>
      <c r="L159" s="1">
        <f t="shared" si="33"/>
        <v>5.2515000000000001</v>
      </c>
      <c r="M159" s="1">
        <f t="shared" si="33"/>
        <v>2.2199999999999998</v>
      </c>
      <c r="N159" s="1">
        <f t="shared" si="33"/>
        <v>0.95280000000000009</v>
      </c>
      <c r="O159" s="1">
        <f t="shared" si="33"/>
        <v>9.2221999999999991</v>
      </c>
      <c r="P159" s="1">
        <f t="shared" si="33"/>
        <v>0.30759999999999998</v>
      </c>
      <c r="Q159" s="1">
        <f t="shared" si="33"/>
        <v>-3.5999999999999997E-2</v>
      </c>
      <c r="R159" s="1">
        <f t="shared" si="33"/>
        <v>3.6138000000000003</v>
      </c>
      <c r="S159" s="1">
        <f t="shared" si="33"/>
        <v>0.99530000000000007</v>
      </c>
      <c r="T159" s="1">
        <f t="shared" si="33"/>
        <v>1.7339</v>
      </c>
      <c r="U159" s="1">
        <f t="shared" si="33"/>
        <v>2.6002999999999998</v>
      </c>
      <c r="V159" s="1">
        <f t="shared" si="33"/>
        <v>2.5314000000000001</v>
      </c>
    </row>
    <row r="160" spans="1:22" ht="15.75" customHeight="1" x14ac:dyDescent="0.2">
      <c r="A160" s="1">
        <f t="shared" si="19"/>
        <v>0</v>
      </c>
      <c r="C160" s="1">
        <f t="shared" si="20"/>
        <v>300</v>
      </c>
      <c r="D160" s="1">
        <f t="shared" si="20"/>
        <v>100</v>
      </c>
    </row>
    <row r="161" spans="1:22" ht="15.75" customHeight="1" x14ac:dyDescent="0.2">
      <c r="A161" s="1">
        <f t="shared" si="19"/>
        <v>0</v>
      </c>
      <c r="C161" s="1">
        <f t="shared" si="20"/>
        <v>300</v>
      </c>
      <c r="D161" s="1">
        <f t="shared" si="20"/>
        <v>100</v>
      </c>
    </row>
    <row r="162" spans="1:22" ht="15.75" customHeight="1" x14ac:dyDescent="0.2">
      <c r="A162" s="1">
        <f t="shared" si="19"/>
        <v>0</v>
      </c>
      <c r="C162" s="1">
        <f t="shared" si="20"/>
        <v>300</v>
      </c>
      <c r="D162" s="1">
        <f t="shared" si="20"/>
        <v>100</v>
      </c>
    </row>
    <row r="163" spans="1:22" ht="15.75" customHeight="1" x14ac:dyDescent="0.2">
      <c r="A163" s="1" t="str">
        <f t="shared" si="19"/>
        <v>Ref-1</v>
      </c>
      <c r="C163" s="1">
        <f t="shared" si="20"/>
        <v>300</v>
      </c>
      <c r="D163" s="1">
        <f t="shared" si="20"/>
        <v>100</v>
      </c>
      <c r="E163" s="1">
        <f t="shared" ref="E163:V163" si="34">E139-E$11</f>
        <v>1.0352999999999999</v>
      </c>
      <c r="F163" s="1">
        <f t="shared" si="34"/>
        <v>2.0423</v>
      </c>
      <c r="G163" s="1">
        <f t="shared" si="34"/>
        <v>4.5084999999999997</v>
      </c>
      <c r="H163" s="1">
        <f t="shared" si="34"/>
        <v>-0.78889999999999993</v>
      </c>
      <c r="I163" s="1">
        <f t="shared" si="34"/>
        <v>1.0510999999999999</v>
      </c>
      <c r="J163" s="1">
        <f t="shared" si="34"/>
        <v>0.9446</v>
      </c>
      <c r="K163" s="1">
        <f t="shared" si="34"/>
        <v>8.9190000000000005</v>
      </c>
      <c r="L163" s="1">
        <f t="shared" si="34"/>
        <v>0.31900000000000006</v>
      </c>
      <c r="M163" s="1">
        <f t="shared" si="34"/>
        <v>0.73550000000000004</v>
      </c>
      <c r="N163" s="1">
        <f t="shared" si="34"/>
        <v>0.43679999999999997</v>
      </c>
      <c r="O163" s="1">
        <f t="shared" si="34"/>
        <v>2.6181000000000001</v>
      </c>
      <c r="P163" s="1">
        <f t="shared" si="34"/>
        <v>0.15509999999999999</v>
      </c>
      <c r="Q163" s="1">
        <f t="shared" si="34"/>
        <v>5.8499999999999996E-2</v>
      </c>
      <c r="R163" s="1">
        <f t="shared" si="34"/>
        <v>0.76770000000000005</v>
      </c>
      <c r="S163" s="1">
        <f t="shared" si="34"/>
        <v>0.38590000000000002</v>
      </c>
      <c r="T163" s="1">
        <f t="shared" si="34"/>
        <v>0.51890000000000003</v>
      </c>
      <c r="U163" s="1">
        <f t="shared" si="34"/>
        <v>1.0092000000000001</v>
      </c>
      <c r="V163" s="1">
        <f t="shared" si="34"/>
        <v>0.60109999999999997</v>
      </c>
    </row>
    <row r="164" spans="1:22" ht="15.75" customHeight="1" x14ac:dyDescent="0.2">
      <c r="A164" s="1" t="str">
        <f t="shared" si="19"/>
        <v>Ref-2</v>
      </c>
      <c r="C164" s="1">
        <f t="shared" si="20"/>
        <v>300</v>
      </c>
      <c r="D164" s="1">
        <f t="shared" si="20"/>
        <v>100</v>
      </c>
      <c r="E164" s="1">
        <f t="shared" ref="E164:V164" si="35">E140-E$11</f>
        <v>0.89149999999999996</v>
      </c>
      <c r="F164" s="1">
        <f t="shared" si="35"/>
        <v>1.5582</v>
      </c>
      <c r="G164" s="1">
        <f t="shared" si="35"/>
        <v>3.6336000000000004</v>
      </c>
      <c r="H164" s="1">
        <f t="shared" si="35"/>
        <v>-0.69840000000000002</v>
      </c>
      <c r="I164" s="1">
        <f t="shared" si="35"/>
        <v>1.1026</v>
      </c>
      <c r="J164" s="1">
        <f t="shared" si="35"/>
        <v>0.66830000000000001</v>
      </c>
      <c r="K164" s="1">
        <f t="shared" si="35"/>
        <v>7.6526999999999994</v>
      </c>
      <c r="L164" s="1">
        <f t="shared" si="35"/>
        <v>0.29969999999999997</v>
      </c>
      <c r="M164" s="1">
        <f t="shared" si="35"/>
        <v>0.73650000000000004</v>
      </c>
      <c r="N164" s="1">
        <f t="shared" si="35"/>
        <v>0.30929999999999996</v>
      </c>
      <c r="O164" s="1">
        <f t="shared" si="35"/>
        <v>2.4316</v>
      </c>
      <c r="P164" s="1">
        <f t="shared" si="35"/>
        <v>0.17860000000000001</v>
      </c>
      <c r="Q164" s="1">
        <f t="shared" si="35"/>
        <v>4.9000000000000016E-2</v>
      </c>
      <c r="R164" s="1">
        <f t="shared" si="35"/>
        <v>0.26600000000000001</v>
      </c>
      <c r="S164" s="1">
        <f t="shared" si="35"/>
        <v>1.0000000000000009E-3</v>
      </c>
      <c r="T164" s="1">
        <f t="shared" si="35"/>
        <v>0.34320000000000006</v>
      </c>
      <c r="U164" s="1">
        <f t="shared" si="35"/>
        <v>0.75660000000000005</v>
      </c>
      <c r="V164" s="1">
        <f t="shared" si="35"/>
        <v>0.62830000000000008</v>
      </c>
    </row>
    <row r="165" spans="1:22" ht="15.75" customHeight="1" x14ac:dyDescent="0.2">
      <c r="A165" s="1" t="str">
        <f t="shared" si="19"/>
        <v>Ref-3</v>
      </c>
      <c r="C165" s="1">
        <f t="shared" si="20"/>
        <v>300</v>
      </c>
      <c r="D165" s="1">
        <f t="shared" si="20"/>
        <v>100</v>
      </c>
      <c r="E165" s="1">
        <f t="shared" ref="E165:V165" si="36">E141-E$11</f>
        <v>0.98469999999999991</v>
      </c>
      <c r="F165" s="1">
        <f t="shared" si="36"/>
        <v>2.5089000000000001</v>
      </c>
      <c r="G165" s="1">
        <f t="shared" si="36"/>
        <v>2.6140000000000003</v>
      </c>
      <c r="H165" s="1">
        <f t="shared" si="36"/>
        <v>4.0702999999999996</v>
      </c>
      <c r="I165" s="1">
        <f t="shared" si="36"/>
        <v>1.3761999999999999</v>
      </c>
      <c r="J165" s="1">
        <f t="shared" si="36"/>
        <v>0.82840000000000003</v>
      </c>
      <c r="K165" s="1">
        <f t="shared" si="36"/>
        <v>8.9223999999999997</v>
      </c>
      <c r="L165" s="1">
        <f t="shared" si="36"/>
        <v>0.30720000000000003</v>
      </c>
      <c r="M165" s="1">
        <f t="shared" si="36"/>
        <v>0.8105</v>
      </c>
      <c r="N165" s="1">
        <f t="shared" si="36"/>
        <v>0.3271</v>
      </c>
      <c r="O165" s="1">
        <f t="shared" si="36"/>
        <v>2.5127000000000002</v>
      </c>
      <c r="P165" s="1">
        <f t="shared" si="36"/>
        <v>0.19789999999999999</v>
      </c>
      <c r="Q165" s="1">
        <f t="shared" si="36"/>
        <v>1.5600000000000003E-2</v>
      </c>
      <c r="R165" s="1">
        <f t="shared" si="36"/>
        <v>0.17759999999999998</v>
      </c>
      <c r="S165" s="1">
        <f t="shared" si="36"/>
        <v>0.156</v>
      </c>
      <c r="T165" s="1">
        <f t="shared" si="36"/>
        <v>0.38380000000000003</v>
      </c>
      <c r="U165" s="1">
        <f t="shared" si="36"/>
        <v>1.0730999999999999</v>
      </c>
      <c r="V165" s="1">
        <f t="shared" si="36"/>
        <v>0.73639999999999994</v>
      </c>
    </row>
    <row r="166" spans="1:22" ht="15.75" customHeight="1" x14ac:dyDescent="0.2"/>
    <row r="167" spans="1:22" ht="15.75" customHeight="1" x14ac:dyDescent="0.2">
      <c r="A167" s="5" t="s">
        <v>60</v>
      </c>
    </row>
    <row r="168" spans="1:22" ht="15.75" customHeight="1" x14ac:dyDescent="0.2">
      <c r="A168" s="1" t="s">
        <v>25</v>
      </c>
      <c r="C168" s="1" t="s">
        <v>53</v>
      </c>
      <c r="D168" s="1" t="s">
        <v>52</v>
      </c>
      <c r="E168" s="1" t="s">
        <v>23</v>
      </c>
      <c r="F168" s="1" t="s">
        <v>22</v>
      </c>
      <c r="G168" s="1" t="s">
        <v>21</v>
      </c>
      <c r="H168" s="1" t="s">
        <v>20</v>
      </c>
      <c r="I168" s="1" t="s">
        <v>19</v>
      </c>
      <c r="J168" s="1" t="s">
        <v>18</v>
      </c>
      <c r="K168" s="1" t="s">
        <v>17</v>
      </c>
      <c r="L168" s="1" t="s">
        <v>16</v>
      </c>
      <c r="M168" s="1" t="s">
        <v>15</v>
      </c>
      <c r="N168" s="1" t="s">
        <v>14</v>
      </c>
      <c r="O168" s="1" t="s">
        <v>13</v>
      </c>
      <c r="P168" s="1" t="s">
        <v>12</v>
      </c>
      <c r="Q168" s="1" t="s">
        <v>11</v>
      </c>
      <c r="R168" s="1" t="s">
        <v>10</v>
      </c>
      <c r="S168" s="1" t="s">
        <v>9</v>
      </c>
      <c r="T168" s="1" t="s">
        <v>8</v>
      </c>
      <c r="U168" s="1" t="s">
        <v>7</v>
      </c>
      <c r="V168" s="1" t="s">
        <v>6</v>
      </c>
    </row>
    <row r="169" spans="1:22" ht="15.75" customHeight="1" x14ac:dyDescent="0.2">
      <c r="A169" s="1" t="str">
        <f t="shared" ref="A169:A189" si="37">A145</f>
        <v>AT38_S6_C1_N23-1</v>
      </c>
      <c r="C169" s="1">
        <f t="shared" ref="C169:D189" si="38">C145</f>
        <v>300</v>
      </c>
      <c r="D169" s="1">
        <f t="shared" si="38"/>
        <v>100</v>
      </c>
      <c r="E169" s="15">
        <f t="shared" ref="E169:V169" si="39">E145-E$117*$C169/$C$115</f>
        <v>1.2625333333333333</v>
      </c>
      <c r="F169" s="15">
        <f t="shared" si="39"/>
        <v>1.2162999999999999</v>
      </c>
      <c r="G169" s="15">
        <f t="shared" si="39"/>
        <v>8.366666666666675E-3</v>
      </c>
      <c r="H169" s="15">
        <f t="shared" si="39"/>
        <v>1.6849666666666665</v>
      </c>
      <c r="I169" s="15">
        <f t="shared" si="39"/>
        <v>0.79106666666666658</v>
      </c>
      <c r="J169" s="15">
        <f t="shared" si="39"/>
        <v>0.66506666666666669</v>
      </c>
      <c r="K169" s="15">
        <f t="shared" si="39"/>
        <v>6.699933333333334</v>
      </c>
      <c r="L169" s="15">
        <f t="shared" si="39"/>
        <v>0.47853333333333331</v>
      </c>
      <c r="M169" s="15">
        <f t="shared" si="39"/>
        <v>1.0017666666666667</v>
      </c>
      <c r="N169" s="15">
        <f t="shared" si="39"/>
        <v>0.18159999999999998</v>
      </c>
      <c r="O169" s="15">
        <f t="shared" si="39"/>
        <v>2.4759666666666664</v>
      </c>
      <c r="P169" s="15">
        <f t="shared" si="39"/>
        <v>-3.7666666666666682E-3</v>
      </c>
      <c r="Q169" s="15">
        <f t="shared" si="39"/>
        <v>-6.9566666666666666E-2</v>
      </c>
      <c r="R169" s="15">
        <f t="shared" si="39"/>
        <v>0.63033333333333341</v>
      </c>
      <c r="S169" s="15">
        <f t="shared" si="39"/>
        <v>0.21200000000000002</v>
      </c>
      <c r="T169" s="15">
        <f t="shared" si="39"/>
        <v>0.21489999999999998</v>
      </c>
      <c r="U169" s="15">
        <f t="shared" si="39"/>
        <v>0.65633333333333332</v>
      </c>
      <c r="V169" s="15">
        <f t="shared" si="39"/>
        <v>0.47200000000000003</v>
      </c>
    </row>
    <row r="170" spans="1:22" ht="15.75" customHeight="1" x14ac:dyDescent="0.2">
      <c r="A170" s="1" t="str">
        <f t="shared" si="37"/>
        <v>AT38_S6_C1_N23-2</v>
      </c>
      <c r="C170" s="1">
        <f t="shared" si="38"/>
        <v>300</v>
      </c>
      <c r="D170" s="1">
        <f t="shared" si="38"/>
        <v>100</v>
      </c>
      <c r="E170" s="15">
        <f t="shared" ref="E170:V170" si="40">E146-E$117*$C170/$C$115</f>
        <v>1.4418333333333333</v>
      </c>
      <c r="F170" s="15">
        <f t="shared" si="40"/>
        <v>1.3853</v>
      </c>
      <c r="G170" s="15">
        <f t="shared" si="40"/>
        <v>7.2566666666666668E-2</v>
      </c>
      <c r="H170" s="15">
        <f t="shared" si="40"/>
        <v>2.5012666666666665</v>
      </c>
      <c r="I170" s="15">
        <f t="shared" si="40"/>
        <v>1.0281666666666667</v>
      </c>
      <c r="J170" s="15">
        <f t="shared" si="40"/>
        <v>0.67556666666666665</v>
      </c>
      <c r="K170" s="15">
        <f t="shared" si="40"/>
        <v>7.2027333333333328</v>
      </c>
      <c r="L170" s="15">
        <f t="shared" si="40"/>
        <v>0.56363333333333343</v>
      </c>
      <c r="M170" s="15">
        <f t="shared" si="40"/>
        <v>1.1228666666666667</v>
      </c>
      <c r="N170" s="15">
        <f t="shared" si="40"/>
        <v>0.49530000000000007</v>
      </c>
      <c r="O170" s="15">
        <f t="shared" si="40"/>
        <v>3.2237666666666667</v>
      </c>
      <c r="P170" s="15">
        <f t="shared" si="40"/>
        <v>4.143333333333335E-2</v>
      </c>
      <c r="Q170" s="15">
        <f t="shared" si="40"/>
        <v>0.14113333333333333</v>
      </c>
      <c r="R170" s="15">
        <f t="shared" si="40"/>
        <v>1.2812333333333334</v>
      </c>
      <c r="S170" s="15">
        <f t="shared" si="40"/>
        <v>0.39790000000000003</v>
      </c>
      <c r="T170" s="15">
        <f t="shared" si="40"/>
        <v>0.73239999999999994</v>
      </c>
      <c r="U170" s="15">
        <f t="shared" si="40"/>
        <v>1.2313333333333334</v>
      </c>
      <c r="V170" s="15">
        <f t="shared" si="40"/>
        <v>0.94989999999999997</v>
      </c>
    </row>
    <row r="171" spans="1:22" ht="15.75" customHeight="1" x14ac:dyDescent="0.2">
      <c r="A171" s="1" t="str">
        <f t="shared" si="37"/>
        <v>AT38_S6_C1_N23-3</v>
      </c>
      <c r="C171" s="1">
        <f t="shared" si="38"/>
        <v>300</v>
      </c>
      <c r="D171" s="1">
        <f t="shared" si="38"/>
        <v>100</v>
      </c>
      <c r="E171" s="15">
        <f t="shared" ref="E171:V171" si="41">E147-E$117*$C171/$C$115</f>
        <v>1.0290333333333332</v>
      </c>
      <c r="F171" s="15">
        <f t="shared" si="41"/>
        <v>0.9302999999999999</v>
      </c>
      <c r="G171" s="15">
        <f t="shared" si="41"/>
        <v>-8.433333333333333E-2</v>
      </c>
      <c r="H171" s="15">
        <f t="shared" si="41"/>
        <v>1.3077666666666672</v>
      </c>
      <c r="I171" s="15">
        <f t="shared" si="41"/>
        <v>0.77026666666666666</v>
      </c>
      <c r="J171" s="15">
        <f t="shared" si="41"/>
        <v>0.83936666666666682</v>
      </c>
      <c r="K171" s="15">
        <f t="shared" si="41"/>
        <v>5.9683333333333337</v>
      </c>
      <c r="L171" s="15">
        <f t="shared" si="41"/>
        <v>0.5115333333333334</v>
      </c>
      <c r="M171" s="15">
        <f t="shared" si="41"/>
        <v>1.0334666666666668</v>
      </c>
      <c r="N171" s="15">
        <f t="shared" si="41"/>
        <v>0.21260000000000001</v>
      </c>
      <c r="O171" s="15">
        <f t="shared" si="41"/>
        <v>2.5587666666666666</v>
      </c>
      <c r="P171" s="15">
        <f t="shared" si="41"/>
        <v>1.3633333333333358E-2</v>
      </c>
      <c r="Q171" s="15">
        <f t="shared" si="41"/>
        <v>1.5933333333333331E-2</v>
      </c>
      <c r="R171" s="15">
        <f t="shared" si="41"/>
        <v>0.46813333333333329</v>
      </c>
      <c r="S171" s="15">
        <f t="shared" si="41"/>
        <v>-1.9000000000000003E-2</v>
      </c>
      <c r="T171" s="15">
        <f t="shared" si="41"/>
        <v>0.13729999999999998</v>
      </c>
      <c r="U171" s="15">
        <f t="shared" si="41"/>
        <v>0.49973333333333336</v>
      </c>
      <c r="V171" s="15">
        <f t="shared" si="41"/>
        <v>0.40589999999999998</v>
      </c>
    </row>
    <row r="172" spans="1:22" ht="15.75" customHeight="1" x14ac:dyDescent="0.2">
      <c r="A172" s="1" t="str">
        <f t="shared" si="37"/>
        <v>AT39_S2_C3_N23-1</v>
      </c>
      <c r="C172" s="1">
        <f t="shared" si="38"/>
        <v>300</v>
      </c>
      <c r="D172" s="1">
        <f t="shared" si="38"/>
        <v>100</v>
      </c>
      <c r="E172" s="15">
        <f t="shared" ref="E172:V172" si="42">E148-E$117*$C172/$C$115</f>
        <v>0.60043333333333326</v>
      </c>
      <c r="F172" s="15">
        <f t="shared" si="42"/>
        <v>0.9121999999999999</v>
      </c>
      <c r="G172" s="15">
        <f t="shared" si="42"/>
        <v>3.6666666666666792E-4</v>
      </c>
      <c r="H172" s="15">
        <f t="shared" si="42"/>
        <v>1.0232666666666668</v>
      </c>
      <c r="I172" s="15">
        <f t="shared" si="42"/>
        <v>0.42066666666666674</v>
      </c>
      <c r="J172" s="15">
        <f t="shared" si="42"/>
        <v>0.39266666666666666</v>
      </c>
      <c r="K172" s="15">
        <f t="shared" si="42"/>
        <v>4.3186333333333327</v>
      </c>
      <c r="L172" s="15">
        <f t="shared" si="42"/>
        <v>0.53593333333333337</v>
      </c>
      <c r="M172" s="15">
        <f t="shared" si="42"/>
        <v>0.54536666666666667</v>
      </c>
      <c r="N172" s="15">
        <f t="shared" si="42"/>
        <v>0.20019999999999999</v>
      </c>
      <c r="O172" s="15">
        <f t="shared" si="42"/>
        <v>1.8906666666666667</v>
      </c>
      <c r="P172" s="15">
        <f t="shared" si="42"/>
        <v>4.5333333333333364E-2</v>
      </c>
      <c r="Q172" s="15">
        <f t="shared" si="42"/>
        <v>-4.3466666666666667E-2</v>
      </c>
      <c r="R172" s="15">
        <f t="shared" si="42"/>
        <v>0.3249333333333333</v>
      </c>
      <c r="S172" s="15">
        <f t="shared" si="42"/>
        <v>0.13039999999999999</v>
      </c>
      <c r="T172" s="15">
        <f t="shared" si="42"/>
        <v>-8.5699999999999998E-2</v>
      </c>
      <c r="U172" s="15">
        <f t="shared" si="42"/>
        <v>0.21193333333333333</v>
      </c>
      <c r="V172" s="15">
        <f t="shared" si="42"/>
        <v>0.16509999999999997</v>
      </c>
    </row>
    <row r="173" spans="1:22" ht="15.75" customHeight="1" x14ac:dyDescent="0.2">
      <c r="A173" s="1" t="str">
        <f t="shared" si="37"/>
        <v>AT39_S2_C3_N23-2</v>
      </c>
      <c r="C173" s="1">
        <f t="shared" si="38"/>
        <v>300</v>
      </c>
      <c r="D173" s="1">
        <f t="shared" si="38"/>
        <v>100</v>
      </c>
      <c r="E173" s="15">
        <f t="shared" ref="E173:V173" si="43">E149-E$117*$C173/$C$115</f>
        <v>1.6767333333333334</v>
      </c>
      <c r="F173" s="15">
        <f t="shared" si="43"/>
        <v>3.0855999999999999</v>
      </c>
      <c r="G173" s="15">
        <f t="shared" si="43"/>
        <v>0.14796666666666666</v>
      </c>
      <c r="H173" s="15">
        <f t="shared" si="43"/>
        <v>3.7677666666666663</v>
      </c>
      <c r="I173" s="15">
        <f t="shared" si="43"/>
        <v>1.2657666666666667</v>
      </c>
      <c r="J173" s="15">
        <f t="shared" si="43"/>
        <v>0.61916666666666664</v>
      </c>
      <c r="K173" s="15">
        <f t="shared" si="43"/>
        <v>9.6319333333333326</v>
      </c>
      <c r="L173" s="15">
        <f t="shared" si="43"/>
        <v>0.65933333333333333</v>
      </c>
      <c r="M173" s="15">
        <f t="shared" si="43"/>
        <v>0.65056666666666663</v>
      </c>
      <c r="N173" s="15">
        <f t="shared" si="43"/>
        <v>0.95130000000000015</v>
      </c>
      <c r="O173" s="15">
        <f t="shared" si="43"/>
        <v>2.6893666666666665</v>
      </c>
      <c r="P173" s="15">
        <f t="shared" si="43"/>
        <v>-4.3866666666666637E-2</v>
      </c>
      <c r="Q173" s="15">
        <f t="shared" si="43"/>
        <v>-7.9066666666666674E-2</v>
      </c>
      <c r="R173" s="15">
        <f t="shared" si="43"/>
        <v>1.0557333333333334</v>
      </c>
      <c r="S173" s="15">
        <f t="shared" si="43"/>
        <v>0.6319999999999999</v>
      </c>
      <c r="T173" s="15">
        <f t="shared" si="43"/>
        <v>0.88919999999999999</v>
      </c>
      <c r="U173" s="15">
        <f t="shared" si="43"/>
        <v>1.8427333333333336</v>
      </c>
      <c r="V173" s="15">
        <f t="shared" si="43"/>
        <v>1.1273</v>
      </c>
    </row>
    <row r="174" spans="1:22" ht="15.75" customHeight="1" x14ac:dyDescent="0.2">
      <c r="A174" s="1" t="str">
        <f t="shared" si="37"/>
        <v>AT39_S2_C3_N23-3</v>
      </c>
      <c r="C174" s="1">
        <f t="shared" si="38"/>
        <v>300</v>
      </c>
      <c r="D174" s="1">
        <f t="shared" si="38"/>
        <v>100</v>
      </c>
      <c r="E174" s="15">
        <f t="shared" ref="E174:V174" si="44">E150-E$117*$C174/$C$115</f>
        <v>0.84023333333333339</v>
      </c>
      <c r="F174" s="15">
        <f t="shared" si="44"/>
        <v>1.5004999999999999</v>
      </c>
      <c r="G174" s="15">
        <f t="shared" si="44"/>
        <v>7.6566666666666672E-2</v>
      </c>
      <c r="H174" s="15">
        <f t="shared" si="44"/>
        <v>2.1148666666666673</v>
      </c>
      <c r="I174" s="15">
        <f t="shared" si="44"/>
        <v>0.6559666666666667</v>
      </c>
      <c r="J174" s="15">
        <f t="shared" si="44"/>
        <v>0.53746666666666676</v>
      </c>
      <c r="K174" s="15">
        <f t="shared" si="44"/>
        <v>5.9862333333333329</v>
      </c>
      <c r="L174" s="15">
        <f t="shared" si="44"/>
        <v>0.52833333333333332</v>
      </c>
      <c r="M174" s="15">
        <f t="shared" si="44"/>
        <v>0.7485666666666666</v>
      </c>
      <c r="N174" s="15">
        <f t="shared" si="44"/>
        <v>0.20979999999999999</v>
      </c>
      <c r="O174" s="15">
        <f t="shared" si="44"/>
        <v>2.6077666666666666</v>
      </c>
      <c r="P174" s="15">
        <f t="shared" si="44"/>
        <v>0.45643333333333336</v>
      </c>
      <c r="Q174" s="15">
        <f t="shared" si="44"/>
        <v>-2.1766666666666667E-2</v>
      </c>
      <c r="R174" s="15">
        <f t="shared" si="44"/>
        <v>0.70233333333333325</v>
      </c>
      <c r="S174" s="15">
        <f t="shared" si="44"/>
        <v>4.1199999999999987E-2</v>
      </c>
      <c r="T174" s="15">
        <f t="shared" si="44"/>
        <v>0.24450000000000005</v>
      </c>
      <c r="U174" s="15">
        <f t="shared" si="44"/>
        <v>0.62633333333333341</v>
      </c>
      <c r="V174" s="15">
        <f t="shared" si="44"/>
        <v>0.4794000000000001</v>
      </c>
    </row>
    <row r="175" spans="1:22" ht="15.75" customHeight="1" x14ac:dyDescent="0.2">
      <c r="A175" s="1" t="str">
        <f t="shared" si="37"/>
        <v>AT39_S2_ML_2-1</v>
      </c>
      <c r="C175" s="1">
        <f t="shared" si="38"/>
        <v>300</v>
      </c>
      <c r="D175" s="1">
        <f t="shared" si="38"/>
        <v>100</v>
      </c>
      <c r="E175" s="15">
        <f t="shared" ref="E175:V175" si="45">E151-E$117*$C175/$C$115</f>
        <v>15.318833333333332</v>
      </c>
      <c r="F175" s="15">
        <f t="shared" si="45"/>
        <v>50.713000000000001</v>
      </c>
      <c r="G175" s="15">
        <f t="shared" si="45"/>
        <v>3.7433666666666667</v>
      </c>
      <c r="H175" s="15">
        <f t="shared" si="45"/>
        <v>78.733366666666669</v>
      </c>
      <c r="I175" s="15">
        <f t="shared" si="45"/>
        <v>6.5097666666666667</v>
      </c>
      <c r="J175" s="15">
        <f t="shared" si="45"/>
        <v>9.5144666666666673</v>
      </c>
      <c r="K175" s="15">
        <f t="shared" si="45"/>
        <v>91.023333333333341</v>
      </c>
      <c r="L175" s="15">
        <f t="shared" si="45"/>
        <v>3.4826333333333332</v>
      </c>
      <c r="M175" s="15">
        <f t="shared" si="45"/>
        <v>2.1470666666666669</v>
      </c>
      <c r="N175" s="15">
        <f t="shared" si="45"/>
        <v>6.0135999999999994</v>
      </c>
      <c r="O175" s="15">
        <f t="shared" si="45"/>
        <v>32.725966666666665</v>
      </c>
      <c r="P175" s="15">
        <f t="shared" si="45"/>
        <v>0.2805333333333333</v>
      </c>
      <c r="Q175" s="15">
        <f t="shared" si="45"/>
        <v>0.71483333333333343</v>
      </c>
      <c r="R175" s="15">
        <f t="shared" si="45"/>
        <v>14.101333333333333</v>
      </c>
      <c r="S175" s="15">
        <f t="shared" si="45"/>
        <v>6.3264999999999993</v>
      </c>
      <c r="T175" s="15">
        <f t="shared" si="45"/>
        <v>9.3613999999999997</v>
      </c>
      <c r="U175" s="15">
        <f t="shared" si="45"/>
        <v>13.440633333333334</v>
      </c>
      <c r="V175" s="15">
        <f t="shared" si="45"/>
        <v>12.398000000000001</v>
      </c>
    </row>
    <row r="176" spans="1:22" ht="15.75" customHeight="1" x14ac:dyDescent="0.2">
      <c r="A176" s="1" t="str">
        <f t="shared" si="37"/>
        <v>AT39_S2_ML_2-2</v>
      </c>
      <c r="C176" s="1">
        <f t="shared" si="38"/>
        <v>300</v>
      </c>
      <c r="D176" s="1">
        <f t="shared" si="38"/>
        <v>100</v>
      </c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spans="1:22" ht="15.75" customHeight="1" x14ac:dyDescent="0.2">
      <c r="A177" s="1" t="str">
        <f t="shared" si="37"/>
        <v>AT39_S2_ML_2-3</v>
      </c>
      <c r="C177" s="1">
        <f t="shared" si="38"/>
        <v>300</v>
      </c>
      <c r="D177" s="1">
        <f t="shared" si="38"/>
        <v>100</v>
      </c>
      <c r="E177" s="15">
        <f t="shared" ref="E177:V177" si="46">E153-E$117*$C177/$C$115</f>
        <v>17.473233333333333</v>
      </c>
      <c r="F177" s="15">
        <f t="shared" si="46"/>
        <v>51.8566</v>
      </c>
      <c r="G177" s="15">
        <f t="shared" si="46"/>
        <v>4.4537666666666658</v>
      </c>
      <c r="H177" s="15">
        <f t="shared" si="46"/>
        <v>78.948966666666678</v>
      </c>
      <c r="I177" s="15">
        <f t="shared" si="46"/>
        <v>7.2475666666666667</v>
      </c>
      <c r="J177" s="15">
        <f t="shared" si="46"/>
        <v>10.089066666666666</v>
      </c>
      <c r="K177" s="15">
        <f t="shared" si="46"/>
        <v>91.458133333333336</v>
      </c>
      <c r="L177" s="15">
        <f t="shared" si="46"/>
        <v>3.950333333333333</v>
      </c>
      <c r="M177" s="15">
        <f t="shared" si="46"/>
        <v>2.4822666666666668</v>
      </c>
      <c r="N177" s="15">
        <f t="shared" si="46"/>
        <v>6.2994999999999992</v>
      </c>
      <c r="O177" s="15">
        <f t="shared" si="46"/>
        <v>33.707066666666663</v>
      </c>
      <c r="P177" s="15">
        <f t="shared" si="46"/>
        <v>0.77093333333333336</v>
      </c>
      <c r="Q177" s="15">
        <f t="shared" si="46"/>
        <v>1.3346333333333333</v>
      </c>
      <c r="R177" s="15">
        <f t="shared" si="46"/>
        <v>14.912633333333334</v>
      </c>
      <c r="S177" s="15">
        <f t="shared" si="46"/>
        <v>6.4365999999999994</v>
      </c>
      <c r="T177" s="15">
        <f t="shared" si="46"/>
        <v>9.6710999999999991</v>
      </c>
      <c r="U177" s="15">
        <f t="shared" si="46"/>
        <v>13.249133333333333</v>
      </c>
      <c r="V177" s="15">
        <f t="shared" si="46"/>
        <v>12.4192</v>
      </c>
    </row>
    <row r="178" spans="1:22" ht="15.75" customHeight="1" x14ac:dyDescent="0.2">
      <c r="A178" s="1" t="str">
        <f t="shared" si="37"/>
        <v>AT39_S2RF_1-1</v>
      </c>
      <c r="C178" s="1">
        <f t="shared" si="38"/>
        <v>300</v>
      </c>
      <c r="D178" s="1">
        <f t="shared" si="38"/>
        <v>100</v>
      </c>
      <c r="E178" s="15">
        <f t="shared" ref="E178:V178" si="47">E154-E$117*$C178/$C$115</f>
        <v>1.2457333333333334</v>
      </c>
      <c r="F178" s="15">
        <f t="shared" si="47"/>
        <v>2.2126000000000001</v>
      </c>
      <c r="G178" s="15">
        <f t="shared" si="47"/>
        <v>0.12606666666666666</v>
      </c>
      <c r="H178" s="15">
        <f t="shared" si="47"/>
        <v>6.905966666666667</v>
      </c>
      <c r="I178" s="15">
        <f t="shared" si="47"/>
        <v>0.77986666666666671</v>
      </c>
      <c r="J178" s="15">
        <f t="shared" si="47"/>
        <v>1.7772666666666663</v>
      </c>
      <c r="K178" s="15">
        <f t="shared" si="47"/>
        <v>12.211033333333333</v>
      </c>
      <c r="L178" s="15">
        <f t="shared" si="47"/>
        <v>0.74983333333333335</v>
      </c>
      <c r="M178" s="15">
        <f t="shared" si="47"/>
        <v>0.75136666666666663</v>
      </c>
      <c r="N178" s="15">
        <f t="shared" si="47"/>
        <v>0.64290000000000003</v>
      </c>
      <c r="O178" s="15">
        <f t="shared" si="47"/>
        <v>3.9992666666666667</v>
      </c>
      <c r="P178" s="15">
        <f t="shared" si="47"/>
        <v>-0.11686666666666667</v>
      </c>
      <c r="Q178" s="15">
        <f t="shared" si="47"/>
        <v>-4.4366666666666665E-2</v>
      </c>
      <c r="R178" s="15">
        <f t="shared" si="47"/>
        <v>1.2260333333333333</v>
      </c>
      <c r="S178" s="15">
        <f t="shared" si="47"/>
        <v>0.68209999999999993</v>
      </c>
      <c r="T178" s="15">
        <f t="shared" si="47"/>
        <v>0.57450000000000001</v>
      </c>
      <c r="U178" s="15">
        <f t="shared" si="47"/>
        <v>1.5609333333333333</v>
      </c>
      <c r="V178" s="15">
        <f t="shared" si="47"/>
        <v>0.9323999999999999</v>
      </c>
    </row>
    <row r="179" spans="1:22" ht="15.75" customHeight="1" x14ac:dyDescent="0.2">
      <c r="A179" s="1" t="str">
        <f t="shared" si="37"/>
        <v>AT39_S2RF_1-2</v>
      </c>
      <c r="C179" s="1">
        <f t="shared" si="38"/>
        <v>300</v>
      </c>
      <c r="D179" s="1">
        <f t="shared" si="38"/>
        <v>100</v>
      </c>
      <c r="E179" s="15">
        <f t="shared" ref="E179:V179" si="48">E155-E$117*$C179/$C$115</f>
        <v>0.65373333333333328</v>
      </c>
      <c r="F179" s="15">
        <f t="shared" si="48"/>
        <v>0.85099999999999998</v>
      </c>
      <c r="G179" s="15">
        <f t="shared" si="48"/>
        <v>-5.843333333333333E-2</v>
      </c>
      <c r="H179" s="15">
        <f t="shared" si="48"/>
        <v>0.68856666666666666</v>
      </c>
      <c r="I179" s="15">
        <f t="shared" si="48"/>
        <v>0.35986666666666678</v>
      </c>
      <c r="J179" s="15">
        <f t="shared" si="48"/>
        <v>0.24316666666666664</v>
      </c>
      <c r="K179" s="15">
        <f t="shared" si="48"/>
        <v>4.8388333333333327</v>
      </c>
      <c r="L179" s="15">
        <f t="shared" si="48"/>
        <v>0.45463333333333339</v>
      </c>
      <c r="M179" s="15">
        <f t="shared" si="48"/>
        <v>0.66636666666666666</v>
      </c>
      <c r="N179" s="15">
        <f t="shared" si="48"/>
        <v>0.10120000000000004</v>
      </c>
      <c r="O179" s="15">
        <f t="shared" si="48"/>
        <v>1.6403666666666665</v>
      </c>
      <c r="P179" s="15">
        <f t="shared" si="48"/>
        <v>-9.1966666666666669E-2</v>
      </c>
      <c r="Q179" s="15">
        <f t="shared" si="48"/>
        <v>-5.7666666666666672E-2</v>
      </c>
      <c r="R179" s="15">
        <f t="shared" si="48"/>
        <v>0.40623333333333322</v>
      </c>
      <c r="S179" s="15">
        <f t="shared" si="48"/>
        <v>-8.8099999999999998E-2</v>
      </c>
      <c r="T179" s="15">
        <f t="shared" si="48"/>
        <v>-0.1033</v>
      </c>
      <c r="U179" s="15">
        <f t="shared" si="48"/>
        <v>0.20213333333333336</v>
      </c>
      <c r="V179" s="15">
        <f t="shared" si="48"/>
        <v>0.23779999999999996</v>
      </c>
    </row>
    <row r="180" spans="1:22" ht="15.75" customHeight="1" x14ac:dyDescent="0.2">
      <c r="A180" s="1" t="str">
        <f t="shared" si="37"/>
        <v>AT39_S2RF_1-3</v>
      </c>
      <c r="C180" s="1">
        <f t="shared" si="38"/>
        <v>300</v>
      </c>
      <c r="D180" s="1">
        <f t="shared" si="38"/>
        <v>100</v>
      </c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spans="1:22" ht="15.75" customHeight="1" x14ac:dyDescent="0.2">
      <c r="A181" s="1" t="str">
        <f t="shared" si="37"/>
        <v>AT39_S2RF_ML_1-1</v>
      </c>
      <c r="C181" s="1">
        <f t="shared" si="38"/>
        <v>300</v>
      </c>
      <c r="D181" s="1">
        <f t="shared" si="38"/>
        <v>100</v>
      </c>
      <c r="E181" s="15">
        <f t="shared" ref="E181:V181" si="49">E157-E$117*$C181/$C$115</f>
        <v>5.035333333333333</v>
      </c>
      <c r="F181" s="15">
        <f t="shared" si="49"/>
        <v>14.147399999999999</v>
      </c>
      <c r="G181" s="15">
        <f t="shared" si="49"/>
        <v>0.59886666666666666</v>
      </c>
      <c r="H181" s="15">
        <f t="shared" si="49"/>
        <v>18.029666666666667</v>
      </c>
      <c r="I181" s="15">
        <f t="shared" si="49"/>
        <v>2.1240666666666668</v>
      </c>
      <c r="J181" s="15">
        <f t="shared" si="49"/>
        <v>1.8389666666666664</v>
      </c>
      <c r="K181" s="15">
        <f t="shared" si="49"/>
        <v>32.829833333333326</v>
      </c>
      <c r="L181" s="15">
        <f t="shared" si="49"/>
        <v>4.9418333333333342</v>
      </c>
      <c r="M181" s="15">
        <f t="shared" si="49"/>
        <v>2.0304666666666669</v>
      </c>
      <c r="N181" s="15">
        <f t="shared" si="49"/>
        <v>0.79780000000000006</v>
      </c>
      <c r="O181" s="15">
        <f t="shared" si="49"/>
        <v>8.940666666666667</v>
      </c>
      <c r="P181" s="15">
        <f t="shared" si="49"/>
        <v>0.14503333333333335</v>
      </c>
      <c r="Q181" s="15">
        <f t="shared" si="49"/>
        <v>-8.1866666666666671E-2</v>
      </c>
      <c r="R181" s="15">
        <f t="shared" si="49"/>
        <v>3.1341333333333332</v>
      </c>
      <c r="S181" s="15">
        <f t="shared" si="49"/>
        <v>1.1437999999999999</v>
      </c>
      <c r="T181" s="15">
        <f t="shared" si="49"/>
        <v>1.3704000000000001</v>
      </c>
      <c r="U181" s="15">
        <f t="shared" si="49"/>
        <v>2.0835333333333335</v>
      </c>
      <c r="V181" s="15">
        <f t="shared" si="49"/>
        <v>2.4236</v>
      </c>
    </row>
    <row r="182" spans="1:22" ht="15.75" customHeight="1" x14ac:dyDescent="0.2">
      <c r="A182" s="1" t="str">
        <f t="shared" si="37"/>
        <v>AT39_S2RF_ML_1-2</v>
      </c>
      <c r="C182" s="1">
        <f t="shared" si="38"/>
        <v>300</v>
      </c>
      <c r="D182" s="1">
        <f t="shared" si="38"/>
        <v>100</v>
      </c>
      <c r="E182" s="15">
        <f t="shared" ref="E182:V182" si="50">E158-E$117*$C182/$C$115</f>
        <v>4.9425333333333326</v>
      </c>
      <c r="F182" s="15">
        <f t="shared" si="50"/>
        <v>14.5236</v>
      </c>
      <c r="G182" s="15">
        <f t="shared" si="50"/>
        <v>0.79646666666666666</v>
      </c>
      <c r="H182" s="15">
        <f t="shared" si="50"/>
        <v>18.828266666666668</v>
      </c>
      <c r="I182" s="15">
        <f t="shared" si="50"/>
        <v>2.0734666666666666</v>
      </c>
      <c r="J182" s="15">
        <f t="shared" si="50"/>
        <v>1.8446666666666665</v>
      </c>
      <c r="K182" s="15">
        <f t="shared" si="50"/>
        <v>34.489533333333327</v>
      </c>
      <c r="L182" s="15">
        <f t="shared" si="50"/>
        <v>5.1382333333333339</v>
      </c>
      <c r="M182" s="15">
        <f t="shared" si="50"/>
        <v>2.1331666666666669</v>
      </c>
      <c r="N182" s="15">
        <f t="shared" si="50"/>
        <v>0.8296</v>
      </c>
      <c r="O182" s="15">
        <f t="shared" si="50"/>
        <v>9.3237666666666659</v>
      </c>
      <c r="P182" s="15">
        <f t="shared" si="50"/>
        <v>0.19863333333333333</v>
      </c>
      <c r="Q182" s="15">
        <f t="shared" si="50"/>
        <v>-6.1066666666666672E-2</v>
      </c>
      <c r="R182" s="15">
        <f t="shared" si="50"/>
        <v>3.4543333333333339</v>
      </c>
      <c r="S182" s="15">
        <f t="shared" si="50"/>
        <v>0.82189999999999985</v>
      </c>
      <c r="T182" s="15">
        <f t="shared" si="50"/>
        <v>1.5390000000000001</v>
      </c>
      <c r="U182" s="15">
        <f t="shared" si="50"/>
        <v>2.3698333333333337</v>
      </c>
      <c r="V182" s="15">
        <f t="shared" si="50"/>
        <v>2.6592000000000002</v>
      </c>
    </row>
    <row r="183" spans="1:22" ht="15.75" customHeight="1" x14ac:dyDescent="0.2">
      <c r="A183" s="1" t="str">
        <f t="shared" si="37"/>
        <v>AT39_S2RF_ML_1-3</v>
      </c>
      <c r="C183" s="1">
        <f t="shared" si="38"/>
        <v>300</v>
      </c>
      <c r="D183" s="1">
        <f t="shared" si="38"/>
        <v>100</v>
      </c>
      <c r="E183" s="15">
        <f t="shared" ref="E183:V183" si="51">E159-E$117*$C183/$C$115</f>
        <v>5.2603333333333326</v>
      </c>
      <c r="F183" s="15">
        <f t="shared" si="51"/>
        <v>14.731</v>
      </c>
      <c r="G183" s="15">
        <f t="shared" si="51"/>
        <v>0.6689666666666666</v>
      </c>
      <c r="H183" s="15">
        <f t="shared" si="51"/>
        <v>18.252766666666666</v>
      </c>
      <c r="I183" s="15">
        <f t="shared" si="51"/>
        <v>2.2650666666666668</v>
      </c>
      <c r="J183" s="15">
        <f t="shared" si="51"/>
        <v>1.7654666666666665</v>
      </c>
      <c r="K183" s="15">
        <f t="shared" si="51"/>
        <v>33.63623333333333</v>
      </c>
      <c r="L183" s="15">
        <f t="shared" si="51"/>
        <v>5.2671333333333337</v>
      </c>
      <c r="M183" s="15">
        <f t="shared" si="51"/>
        <v>2.1052666666666666</v>
      </c>
      <c r="N183" s="15">
        <f t="shared" si="51"/>
        <v>0.8267000000000001</v>
      </c>
      <c r="O183" s="15">
        <f t="shared" si="51"/>
        <v>9.1384666666666661</v>
      </c>
      <c r="P183" s="15">
        <f t="shared" si="51"/>
        <v>0.15343333333333331</v>
      </c>
      <c r="Q183" s="15">
        <f t="shared" si="51"/>
        <v>-5.4566666666666666E-2</v>
      </c>
      <c r="R183" s="15">
        <f t="shared" si="51"/>
        <v>3.3843333333333336</v>
      </c>
      <c r="S183" s="15">
        <f t="shared" si="51"/>
        <v>0.91720000000000002</v>
      </c>
      <c r="T183" s="15">
        <f t="shared" si="51"/>
        <v>1.4294</v>
      </c>
      <c r="U183" s="15">
        <f t="shared" si="51"/>
        <v>2.3524333333333334</v>
      </c>
      <c r="V183" s="15">
        <f t="shared" si="51"/>
        <v>2.4452000000000003</v>
      </c>
    </row>
    <row r="184" spans="1:22" ht="15.75" customHeight="1" x14ac:dyDescent="0.2">
      <c r="A184" s="1">
        <f t="shared" si="37"/>
        <v>0</v>
      </c>
      <c r="C184" s="1">
        <f t="shared" si="38"/>
        <v>300</v>
      </c>
      <c r="D184" s="1">
        <f t="shared" si="38"/>
        <v>100</v>
      </c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spans="1:22" ht="15.75" customHeight="1" x14ac:dyDescent="0.2">
      <c r="A185" s="1">
        <f t="shared" si="37"/>
        <v>0</v>
      </c>
      <c r="C185" s="1">
        <f t="shared" si="38"/>
        <v>300</v>
      </c>
      <c r="D185" s="1">
        <f t="shared" si="38"/>
        <v>100</v>
      </c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spans="1:22" ht="15.75" customHeight="1" x14ac:dyDescent="0.2">
      <c r="A186" s="1">
        <f t="shared" si="37"/>
        <v>0</v>
      </c>
      <c r="C186" s="1">
        <f t="shared" si="38"/>
        <v>300</v>
      </c>
      <c r="D186" s="1">
        <f t="shared" si="38"/>
        <v>100</v>
      </c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spans="1:22" ht="15.75" customHeight="1" x14ac:dyDescent="0.2">
      <c r="A187" s="1" t="str">
        <f t="shared" si="37"/>
        <v>Ref-1</v>
      </c>
      <c r="C187" s="1">
        <f t="shared" si="38"/>
        <v>300</v>
      </c>
      <c r="D187" s="1">
        <f t="shared" si="38"/>
        <v>100</v>
      </c>
      <c r="E187" s="15">
        <f t="shared" ref="E187:V187" si="52">E163-E$117*$C187/$C$115</f>
        <v>1.1357333333333333</v>
      </c>
      <c r="F187" s="15">
        <f t="shared" si="52"/>
        <v>1.7216</v>
      </c>
      <c r="G187" s="15">
        <f t="shared" si="52"/>
        <v>4.4680666666666662</v>
      </c>
      <c r="H187" s="15">
        <f t="shared" si="52"/>
        <v>-1.595333333333333</v>
      </c>
      <c r="I187" s="15">
        <f t="shared" si="52"/>
        <v>0.81496666666666662</v>
      </c>
      <c r="J187" s="15">
        <f t="shared" si="52"/>
        <v>0.80206666666666671</v>
      </c>
      <c r="K187" s="15">
        <f t="shared" si="52"/>
        <v>7.4172333333333338</v>
      </c>
      <c r="L187" s="15">
        <f t="shared" si="52"/>
        <v>0.33463333333333339</v>
      </c>
      <c r="M187" s="15">
        <f t="shared" si="52"/>
        <v>0.62076666666666669</v>
      </c>
      <c r="N187" s="15">
        <f t="shared" si="52"/>
        <v>0.31069999999999998</v>
      </c>
      <c r="O187" s="15">
        <f t="shared" si="52"/>
        <v>2.5343666666666667</v>
      </c>
      <c r="P187" s="15">
        <f t="shared" si="52"/>
        <v>9.3333333333331381E-4</v>
      </c>
      <c r="Q187" s="15">
        <f t="shared" si="52"/>
        <v>3.9933333333333321E-2</v>
      </c>
      <c r="R187" s="15">
        <f t="shared" si="52"/>
        <v>0.53823333333333334</v>
      </c>
      <c r="S187" s="15">
        <f t="shared" si="52"/>
        <v>0.30780000000000002</v>
      </c>
      <c r="T187" s="15">
        <f t="shared" si="52"/>
        <v>0.21440000000000003</v>
      </c>
      <c r="U187" s="15">
        <f t="shared" si="52"/>
        <v>0.76133333333333342</v>
      </c>
      <c r="V187" s="15">
        <f t="shared" si="52"/>
        <v>0.51489999999999991</v>
      </c>
    </row>
    <row r="188" spans="1:22" ht="15.75" customHeight="1" x14ac:dyDescent="0.2">
      <c r="A188" s="1" t="str">
        <f t="shared" si="37"/>
        <v>Ref-2</v>
      </c>
      <c r="C188" s="1">
        <f t="shared" si="38"/>
        <v>300</v>
      </c>
      <c r="D188" s="1">
        <f t="shared" si="38"/>
        <v>100</v>
      </c>
      <c r="E188" s="15">
        <f t="shared" ref="E188:V188" si="53">E164-E$117*$C188/$C$115</f>
        <v>0.99193333333333333</v>
      </c>
      <c r="F188" s="15">
        <f t="shared" si="53"/>
        <v>1.2375</v>
      </c>
      <c r="G188" s="15">
        <f t="shared" si="53"/>
        <v>3.5931666666666668</v>
      </c>
      <c r="H188" s="15">
        <f t="shared" si="53"/>
        <v>-1.5048333333333332</v>
      </c>
      <c r="I188" s="15">
        <f t="shared" si="53"/>
        <v>0.86646666666666672</v>
      </c>
      <c r="J188" s="15">
        <f t="shared" si="53"/>
        <v>0.52576666666666672</v>
      </c>
      <c r="K188" s="15">
        <f t="shared" si="53"/>
        <v>6.1509333333333327</v>
      </c>
      <c r="L188" s="15">
        <f t="shared" si="53"/>
        <v>0.3153333333333333</v>
      </c>
      <c r="M188" s="15">
        <f t="shared" si="53"/>
        <v>0.62176666666666669</v>
      </c>
      <c r="N188" s="15">
        <f t="shared" si="53"/>
        <v>0.18319999999999997</v>
      </c>
      <c r="O188" s="15">
        <f t="shared" si="53"/>
        <v>2.3478666666666665</v>
      </c>
      <c r="P188" s="15">
        <f t="shared" si="53"/>
        <v>2.4433333333333335E-2</v>
      </c>
      <c r="Q188" s="15">
        <f t="shared" si="53"/>
        <v>3.0433333333333343E-2</v>
      </c>
      <c r="R188" s="15">
        <f t="shared" si="53"/>
        <v>3.6533333333333334E-2</v>
      </c>
      <c r="S188" s="15">
        <f t="shared" si="53"/>
        <v>-7.7100000000000002E-2</v>
      </c>
      <c r="T188" s="15">
        <f t="shared" si="53"/>
        <v>3.8700000000000068E-2</v>
      </c>
      <c r="U188" s="15">
        <f t="shared" si="53"/>
        <v>0.50873333333333337</v>
      </c>
      <c r="V188" s="15">
        <f t="shared" si="53"/>
        <v>0.54210000000000003</v>
      </c>
    </row>
    <row r="189" spans="1:22" ht="15.75" customHeight="1" x14ac:dyDescent="0.2">
      <c r="A189" s="1" t="str">
        <f t="shared" si="37"/>
        <v>Ref-3</v>
      </c>
      <c r="C189" s="1">
        <f t="shared" si="38"/>
        <v>300</v>
      </c>
      <c r="D189" s="1">
        <f t="shared" si="38"/>
        <v>100</v>
      </c>
      <c r="E189" s="15">
        <f t="shared" ref="E189:V189" si="54">E165-E$117*$C189/$C$115</f>
        <v>1.0851333333333333</v>
      </c>
      <c r="F189" s="15">
        <f t="shared" si="54"/>
        <v>2.1882000000000001</v>
      </c>
      <c r="G189" s="15">
        <f t="shared" si="54"/>
        <v>2.5735666666666668</v>
      </c>
      <c r="H189" s="15">
        <f t="shared" si="54"/>
        <v>3.2638666666666665</v>
      </c>
      <c r="I189" s="15">
        <f t="shared" si="54"/>
        <v>1.1400666666666666</v>
      </c>
      <c r="J189" s="15">
        <f t="shared" si="54"/>
        <v>0.68586666666666662</v>
      </c>
      <c r="K189" s="15">
        <f t="shared" si="54"/>
        <v>7.420633333333333</v>
      </c>
      <c r="L189" s="15">
        <f t="shared" si="54"/>
        <v>0.32283333333333336</v>
      </c>
      <c r="M189" s="15">
        <f t="shared" si="54"/>
        <v>0.69576666666666664</v>
      </c>
      <c r="N189" s="15">
        <f t="shared" si="54"/>
        <v>0.20100000000000001</v>
      </c>
      <c r="O189" s="15">
        <f t="shared" si="54"/>
        <v>2.4289666666666667</v>
      </c>
      <c r="P189" s="15">
        <f t="shared" si="54"/>
        <v>4.3733333333333319E-2</v>
      </c>
      <c r="Q189" s="15">
        <f t="shared" si="54"/>
        <v>-2.9666666666666695E-3</v>
      </c>
      <c r="R189" s="15">
        <f t="shared" si="54"/>
        <v>-5.18666666666667E-2</v>
      </c>
      <c r="S189" s="15">
        <f t="shared" si="54"/>
        <v>7.7899999999999997E-2</v>
      </c>
      <c r="T189" s="15">
        <f t="shared" si="54"/>
        <v>7.9300000000000037E-2</v>
      </c>
      <c r="U189" s="15">
        <f t="shared" si="54"/>
        <v>0.82523333333333326</v>
      </c>
      <c r="V189" s="15">
        <f t="shared" si="54"/>
        <v>0.65019999999999989</v>
      </c>
    </row>
    <row r="190" spans="1:22" ht="15.75" customHeight="1" x14ac:dyDescent="0.2"/>
    <row r="191" spans="1:22" ht="15.75" customHeight="1" x14ac:dyDescent="0.2">
      <c r="A191" s="5" t="s">
        <v>59</v>
      </c>
    </row>
    <row r="192" spans="1:22" ht="15.75" customHeight="1" x14ac:dyDescent="0.2">
      <c r="A192" s="1" t="s">
        <v>25</v>
      </c>
      <c r="C192" s="1" t="s">
        <v>53</v>
      </c>
      <c r="D192" s="1" t="s">
        <v>52</v>
      </c>
      <c r="E192" s="1" t="s">
        <v>23</v>
      </c>
      <c r="F192" s="1" t="s">
        <v>22</v>
      </c>
      <c r="G192" s="1" t="s">
        <v>21</v>
      </c>
      <c r="H192" s="1" t="s">
        <v>20</v>
      </c>
      <c r="I192" s="1" t="s">
        <v>19</v>
      </c>
      <c r="J192" s="1" t="s">
        <v>18</v>
      </c>
      <c r="K192" s="1" t="s">
        <v>17</v>
      </c>
      <c r="L192" s="1" t="s">
        <v>16</v>
      </c>
      <c r="M192" s="1" t="s">
        <v>15</v>
      </c>
      <c r="N192" s="1" t="s">
        <v>14</v>
      </c>
      <c r="O192" s="1" t="s">
        <v>13</v>
      </c>
      <c r="P192" s="1" t="s">
        <v>12</v>
      </c>
      <c r="Q192" s="1" t="s">
        <v>11</v>
      </c>
      <c r="R192" s="1" t="s">
        <v>10</v>
      </c>
      <c r="S192" s="1" t="s">
        <v>9</v>
      </c>
      <c r="T192" s="1" t="s">
        <v>8</v>
      </c>
      <c r="U192" s="1" t="s">
        <v>7</v>
      </c>
      <c r="V192" s="1" t="s">
        <v>6</v>
      </c>
    </row>
    <row r="193" spans="1:22" ht="15.75" customHeight="1" x14ac:dyDescent="0.2">
      <c r="A193" s="1" t="str">
        <f t="shared" ref="A193:A213" si="55">A169</f>
        <v>AT38_S6_C1_N23-1</v>
      </c>
      <c r="C193" s="1">
        <f t="shared" ref="C193:D213" si="56">C169</f>
        <v>300</v>
      </c>
      <c r="D193" s="1">
        <f t="shared" si="56"/>
        <v>100</v>
      </c>
      <c r="E193" s="2">
        <f t="shared" ref="E193:V193" si="57">E169*$C$25/$C193/E$26</f>
        <v>12.086885777521873</v>
      </c>
      <c r="F193" s="2">
        <f t="shared" si="57"/>
        <v>8.2155330975994989</v>
      </c>
      <c r="G193" s="2">
        <f t="shared" si="57"/>
        <v>6.7635678723157053E-2</v>
      </c>
      <c r="H193" s="2">
        <f t="shared" si="57"/>
        <v>8.5948264630314899</v>
      </c>
      <c r="I193" s="2">
        <f t="shared" si="57"/>
        <v>3.8339835624728198</v>
      </c>
      <c r="J193" s="2">
        <f t="shared" si="57"/>
        <v>5.2007151248507499</v>
      </c>
      <c r="K193" s="2">
        <f t="shared" si="57"/>
        <v>25.715375432614408</v>
      </c>
      <c r="L193" s="2">
        <f t="shared" si="57"/>
        <v>1.6014870085839044</v>
      </c>
      <c r="M193" s="2">
        <f t="shared" si="57"/>
        <v>4.2824119553780573</v>
      </c>
      <c r="N193" s="2">
        <f t="shared" si="57"/>
        <v>1.000067463786172</v>
      </c>
      <c r="O193" s="2">
        <f t="shared" si="57"/>
        <v>13.093880679926293</v>
      </c>
      <c r="P193" s="2">
        <f t="shared" si="57"/>
        <v>-1.110415750616415E-2</v>
      </c>
      <c r="Q193" s="2">
        <f t="shared" si="57"/>
        <v>-0.35020678048809933</v>
      </c>
      <c r="R193" s="2">
        <f t="shared" si="57"/>
        <v>2.6800067494413726</v>
      </c>
      <c r="S193" s="2">
        <f t="shared" si="57"/>
        <v>1.0670028555962645</v>
      </c>
      <c r="T193" s="2">
        <f t="shared" si="57"/>
        <v>0.86182608585453713</v>
      </c>
      <c r="U193" s="2">
        <f t="shared" si="57"/>
        <v>2.979766850076937</v>
      </c>
      <c r="V193" s="2">
        <f t="shared" si="57"/>
        <v>1.9909460828394507</v>
      </c>
    </row>
    <row r="194" spans="1:22" ht="15.75" customHeight="1" x14ac:dyDescent="0.2">
      <c r="A194" s="1" t="str">
        <f t="shared" si="55"/>
        <v>AT38_S6_C1_N23-2</v>
      </c>
      <c r="C194" s="1">
        <f t="shared" si="56"/>
        <v>300</v>
      </c>
      <c r="D194" s="1">
        <f t="shared" si="56"/>
        <v>100</v>
      </c>
      <c r="E194" s="2">
        <f t="shared" ref="E194:V194" si="58">E170*$C$25/$C194/E$26</f>
        <v>13.803417581231086</v>
      </c>
      <c r="F194" s="2">
        <f t="shared" si="58"/>
        <v>9.3570484256388937</v>
      </c>
      <c r="G194" s="2">
        <f t="shared" si="58"/>
        <v>0.58662499035981175</v>
      </c>
      <c r="H194" s="2">
        <f t="shared" si="58"/>
        <v>12.758681440443075</v>
      </c>
      <c r="I194" s="2">
        <f t="shared" si="58"/>
        <v>4.9831123792547674</v>
      </c>
      <c r="J194" s="2">
        <f t="shared" si="58"/>
        <v>5.2828234480428096</v>
      </c>
      <c r="K194" s="2">
        <f t="shared" si="58"/>
        <v>27.645199227008156</v>
      </c>
      <c r="L194" s="2">
        <f t="shared" si="58"/>
        <v>1.8862875333062998</v>
      </c>
      <c r="M194" s="2">
        <f t="shared" si="58"/>
        <v>4.8000974654398973</v>
      </c>
      <c r="N194" s="2">
        <f t="shared" si="58"/>
        <v>2.7276069097648192</v>
      </c>
      <c r="O194" s="2">
        <f t="shared" si="58"/>
        <v>17.04853972452122</v>
      </c>
      <c r="P194" s="2">
        <f t="shared" si="58"/>
        <v>0.12214573256780566</v>
      </c>
      <c r="Q194" s="2">
        <f t="shared" si="58"/>
        <v>0.71048179616033191</v>
      </c>
      <c r="R194" s="2">
        <f t="shared" si="58"/>
        <v>5.4474573996974103</v>
      </c>
      <c r="S194" s="2">
        <f t="shared" si="58"/>
        <v>2.0026435671780831</v>
      </c>
      <c r="T194" s="2">
        <f t="shared" si="58"/>
        <v>2.9371867160533407</v>
      </c>
      <c r="U194" s="2">
        <f t="shared" si="58"/>
        <v>5.5902786918152394</v>
      </c>
      <c r="V194" s="2">
        <f t="shared" si="58"/>
        <v>4.006778991714393</v>
      </c>
    </row>
    <row r="195" spans="1:22" ht="15.75" customHeight="1" x14ac:dyDescent="0.2">
      <c r="A195" s="1" t="str">
        <f t="shared" si="55"/>
        <v>AT38_S6_C1_N23-3</v>
      </c>
      <c r="C195" s="1">
        <f t="shared" si="56"/>
        <v>300</v>
      </c>
      <c r="D195" s="1">
        <f t="shared" si="56"/>
        <v>100</v>
      </c>
      <c r="E195" s="2">
        <f t="shared" ref="E195:V195" si="59">E171*$C$25/$C195/E$26</f>
        <v>9.8514692902597361</v>
      </c>
      <c r="F195" s="2">
        <f t="shared" si="59"/>
        <v>6.283737927071293</v>
      </c>
      <c r="G195" s="2">
        <f t="shared" si="59"/>
        <v>-0.68174608434098471</v>
      </c>
      <c r="H195" s="2">
        <f t="shared" si="59"/>
        <v>6.6707714618313831</v>
      </c>
      <c r="I195" s="2">
        <f t="shared" si="59"/>
        <v>3.7331742862641972</v>
      </c>
      <c r="J195" s="2">
        <f t="shared" si="59"/>
        <v>6.563713289838951</v>
      </c>
      <c r="K195" s="2">
        <f t="shared" si="59"/>
        <v>22.9073820197694</v>
      </c>
      <c r="L195" s="2">
        <f t="shared" si="59"/>
        <v>1.711926695021496</v>
      </c>
      <c r="M195" s="2">
        <f t="shared" si="59"/>
        <v>4.417925007970628</v>
      </c>
      <c r="N195" s="2">
        <f t="shared" si="59"/>
        <v>1.1707838259963668</v>
      </c>
      <c r="O195" s="2">
        <f t="shared" si="59"/>
        <v>13.53175948293841</v>
      </c>
      <c r="P195" s="2">
        <f t="shared" si="59"/>
        <v>4.0191154159479159E-2</v>
      </c>
      <c r="Q195" s="2">
        <f t="shared" si="59"/>
        <v>8.021027363359437E-2</v>
      </c>
      <c r="R195" s="2">
        <f t="shared" si="59"/>
        <v>1.9903762447992932</v>
      </c>
      <c r="S195" s="2">
        <f t="shared" si="59"/>
        <v>-9.5627614416646342E-2</v>
      </c>
      <c r="T195" s="2">
        <f t="shared" si="59"/>
        <v>0.55062225029235889</v>
      </c>
      <c r="U195" s="2">
        <f t="shared" si="59"/>
        <v>2.2687996250052538</v>
      </c>
      <c r="V195" s="2">
        <f t="shared" si="59"/>
        <v>1.7121292691197729</v>
      </c>
    </row>
    <row r="196" spans="1:22" ht="15.75" customHeight="1" x14ac:dyDescent="0.2">
      <c r="A196" s="1" t="str">
        <f t="shared" si="55"/>
        <v>AT39_S2_C3_N23-1</v>
      </c>
      <c r="C196" s="1">
        <f t="shared" si="56"/>
        <v>300</v>
      </c>
      <c r="D196" s="1">
        <f t="shared" si="56"/>
        <v>100</v>
      </c>
      <c r="E196" s="2">
        <f t="shared" ref="E196:V196" si="60">E172*$C$25/$C196/E$26</f>
        <v>5.7482594125700048</v>
      </c>
      <c r="F196" s="2">
        <f t="shared" si="60"/>
        <v>6.1614809599854166</v>
      </c>
      <c r="G196" s="2">
        <f t="shared" si="60"/>
        <v>2.9641134101782043E-3</v>
      </c>
      <c r="H196" s="2">
        <f t="shared" si="60"/>
        <v>5.2195687899293901</v>
      </c>
      <c r="I196" s="2">
        <f t="shared" si="60"/>
        <v>2.0388029899884965</v>
      </c>
      <c r="J196" s="2">
        <f t="shared" si="60"/>
        <v>3.0705906260395865</v>
      </c>
      <c r="K196" s="2">
        <f t="shared" si="60"/>
        <v>16.575579486731655</v>
      </c>
      <c r="L196" s="2">
        <f t="shared" si="60"/>
        <v>1.7935851298420182</v>
      </c>
      <c r="M196" s="2">
        <f t="shared" si="60"/>
        <v>2.3313659868212953</v>
      </c>
      <c r="N196" s="2">
        <f t="shared" si="60"/>
        <v>1.1024972811122888</v>
      </c>
      <c r="O196" s="2">
        <f t="shared" si="60"/>
        <v>9.9985852281993495</v>
      </c>
      <c r="P196" s="2">
        <f t="shared" si="60"/>
        <v>0.13364295759631195</v>
      </c>
      <c r="Q196" s="2">
        <f t="shared" si="60"/>
        <v>-0.21881631133516125</v>
      </c>
      <c r="R196" s="2">
        <f t="shared" si="60"/>
        <v>1.3815285982842143</v>
      </c>
      <c r="S196" s="2">
        <f t="shared" si="60"/>
        <v>0.65630741683845684</v>
      </c>
      <c r="T196" s="2">
        <f t="shared" si="60"/>
        <v>-0.34368774107833328</v>
      </c>
      <c r="U196" s="2">
        <f t="shared" si="60"/>
        <v>0.96218169795780428</v>
      </c>
      <c r="V196" s="2">
        <f t="shared" si="60"/>
        <v>0.69640931838303644</v>
      </c>
    </row>
    <row r="197" spans="1:22" ht="15.75" customHeight="1" x14ac:dyDescent="0.2">
      <c r="A197" s="1" t="str">
        <f t="shared" si="55"/>
        <v>AT39_S2_C3_N23-2</v>
      </c>
      <c r="C197" s="1">
        <f t="shared" si="56"/>
        <v>300</v>
      </c>
      <c r="D197" s="1">
        <f t="shared" si="56"/>
        <v>100</v>
      </c>
      <c r="E197" s="2">
        <f t="shared" ref="E197:V197" si="61">E173*$C$25/$C197/E$26</f>
        <v>16.052236993898653</v>
      </c>
      <c r="F197" s="2">
        <f t="shared" si="61"/>
        <v>20.841773350286125</v>
      </c>
      <c r="G197" s="2">
        <f t="shared" si="61"/>
        <v>1.1961544934346369</v>
      </c>
      <c r="H197" s="2">
        <f t="shared" si="61"/>
        <v>19.218956252266878</v>
      </c>
      <c r="I197" s="2">
        <f t="shared" si="61"/>
        <v>6.1346644959455761</v>
      </c>
      <c r="J197" s="2">
        <f t="shared" si="61"/>
        <v>4.841784454896886</v>
      </c>
      <c r="K197" s="2">
        <f t="shared" si="61"/>
        <v>36.968842745984503</v>
      </c>
      <c r="L197" s="2">
        <f t="shared" si="61"/>
        <v>2.2065626239753153</v>
      </c>
      <c r="M197" s="2">
        <f t="shared" si="61"/>
        <v>2.7810812276016881</v>
      </c>
      <c r="N197" s="2">
        <f t="shared" si="61"/>
        <v>5.2387895280825196</v>
      </c>
      <c r="O197" s="2">
        <f t="shared" si="61"/>
        <v>14.222423392037228</v>
      </c>
      <c r="P197" s="2">
        <f t="shared" si="61"/>
        <v>-0.12931921485054873</v>
      </c>
      <c r="Q197" s="2">
        <f t="shared" si="61"/>
        <v>-0.39803089761273203</v>
      </c>
      <c r="R197" s="2">
        <f t="shared" si="61"/>
        <v>4.4886924256111662</v>
      </c>
      <c r="S197" s="2">
        <f t="shared" si="61"/>
        <v>3.1808764374379197</v>
      </c>
      <c r="T197" s="2">
        <f t="shared" si="61"/>
        <v>3.566010961106814</v>
      </c>
      <c r="U197" s="2">
        <f t="shared" si="61"/>
        <v>8.3660472831870631</v>
      </c>
      <c r="V197" s="2">
        <f t="shared" si="61"/>
        <v>4.7550710152222715</v>
      </c>
    </row>
    <row r="198" spans="1:22" ht="15.75" customHeight="1" x14ac:dyDescent="0.2">
      <c r="A198" s="1" t="str">
        <f t="shared" si="55"/>
        <v>AT39_S2_C3_N23-3</v>
      </c>
      <c r="C198" s="1">
        <f t="shared" si="56"/>
        <v>300</v>
      </c>
      <c r="D198" s="1">
        <f t="shared" si="56"/>
        <v>100</v>
      </c>
      <c r="E198" s="2">
        <f t="shared" ref="E198:V198" si="62">E174*$C$25/$C198/E$26</f>
        <v>8.0439890641565608</v>
      </c>
      <c r="F198" s="2">
        <f t="shared" si="62"/>
        <v>10.135170116704799</v>
      </c>
      <c r="G198" s="2">
        <f t="shared" si="62"/>
        <v>0.61896077301630115</v>
      </c>
      <c r="H198" s="2">
        <f t="shared" si="62"/>
        <v>10.787698268481991</v>
      </c>
      <c r="I198" s="2">
        <f t="shared" si="62"/>
        <v>3.1792079270985432</v>
      </c>
      <c r="J198" s="2">
        <f t="shared" si="62"/>
        <v>4.2029035020596179</v>
      </c>
      <c r="K198" s="2">
        <f t="shared" si="62"/>
        <v>22.97608497505907</v>
      </c>
      <c r="L198" s="2">
        <f t="shared" si="62"/>
        <v>1.7681505353897242</v>
      </c>
      <c r="M198" s="2">
        <f t="shared" si="62"/>
        <v>3.200017478518784</v>
      </c>
      <c r="N198" s="2">
        <f t="shared" si="62"/>
        <v>1.1553642836031877</v>
      </c>
      <c r="O198" s="2">
        <f t="shared" si="62"/>
        <v>13.790890658633986</v>
      </c>
      <c r="P198" s="2">
        <f t="shared" si="62"/>
        <v>1.3455683958575724</v>
      </c>
      <c r="Q198" s="2">
        <f t="shared" si="62"/>
        <v>-0.10957595958731618</v>
      </c>
      <c r="R198" s="2">
        <f t="shared" si="62"/>
        <v>2.9861312644489533</v>
      </c>
      <c r="S198" s="2">
        <f t="shared" si="62"/>
        <v>0.20736093231399094</v>
      </c>
      <c r="T198" s="2">
        <f t="shared" si="62"/>
        <v>0.98053270354320299</v>
      </c>
      <c r="U198" s="2">
        <f t="shared" si="62"/>
        <v>2.8435662322471131</v>
      </c>
      <c r="V198" s="2">
        <f t="shared" si="62"/>
        <v>2.0221600680365097</v>
      </c>
    </row>
    <row r="199" spans="1:22" ht="15.75" customHeight="1" x14ac:dyDescent="0.2">
      <c r="A199" s="1" t="str">
        <f t="shared" si="55"/>
        <v>AT39_S2_ML_2-1</v>
      </c>
      <c r="C199" s="1">
        <f t="shared" si="56"/>
        <v>300</v>
      </c>
      <c r="D199" s="1">
        <f t="shared" si="56"/>
        <v>100</v>
      </c>
      <c r="E199" s="2">
        <f t="shared" ref="E199:V199" si="63">E175*$C$25/$C199/E$26</f>
        <v>146.65512890344385</v>
      </c>
      <c r="F199" s="2">
        <f t="shared" si="63"/>
        <v>342.54240728320599</v>
      </c>
      <c r="G199" s="2">
        <f t="shared" si="63"/>
        <v>30.261172734220128</v>
      </c>
      <c r="H199" s="2">
        <f t="shared" si="63"/>
        <v>401.61009516522273</v>
      </c>
      <c r="I199" s="2">
        <f t="shared" si="63"/>
        <v>31.550233940081092</v>
      </c>
      <c r="J199" s="2">
        <f t="shared" si="63"/>
        <v>74.401609911119124</v>
      </c>
      <c r="K199" s="2">
        <f t="shared" si="63"/>
        <v>349.36156426352585</v>
      </c>
      <c r="L199" s="2">
        <f t="shared" si="63"/>
        <v>11.655179797285994</v>
      </c>
      <c r="M199" s="2">
        <f t="shared" si="63"/>
        <v>9.1784087734938744</v>
      </c>
      <c r="N199" s="2">
        <f t="shared" si="63"/>
        <v>33.116771477007291</v>
      </c>
      <c r="O199" s="2">
        <f t="shared" si="63"/>
        <v>173.06771873688871</v>
      </c>
      <c r="P199" s="2">
        <f t="shared" si="63"/>
        <v>0.82701406700776503</v>
      </c>
      <c r="Q199" s="2">
        <f t="shared" si="63"/>
        <v>3.598555058728937</v>
      </c>
      <c r="R199" s="2">
        <f t="shared" si="63"/>
        <v>59.955053161484827</v>
      </c>
      <c r="S199" s="2">
        <f t="shared" si="63"/>
        <v>31.841479084574367</v>
      </c>
      <c r="T199" s="2">
        <f t="shared" si="63"/>
        <v>37.542571987522862</v>
      </c>
      <c r="U199" s="2">
        <f t="shared" si="63"/>
        <v>61.020752134137766</v>
      </c>
      <c r="V199" s="2">
        <f t="shared" si="63"/>
        <v>52.29607952339726</v>
      </c>
    </row>
    <row r="200" spans="1:22" ht="15.75" customHeight="1" x14ac:dyDescent="0.2">
      <c r="A200" s="1" t="str">
        <f t="shared" si="55"/>
        <v>AT39_S2_ML_2-2</v>
      </c>
      <c r="C200" s="1">
        <f t="shared" si="56"/>
        <v>300</v>
      </c>
      <c r="D200" s="1">
        <f t="shared" si="56"/>
        <v>100</v>
      </c>
      <c r="E200" s="2">
        <f t="shared" ref="E200:V200" si="64">E176*$C$25/$C200/E$26</f>
        <v>0</v>
      </c>
      <c r="F200" s="2">
        <f t="shared" si="64"/>
        <v>0</v>
      </c>
      <c r="G200" s="2">
        <f t="shared" si="64"/>
        <v>0</v>
      </c>
      <c r="H200" s="2">
        <f t="shared" si="64"/>
        <v>0</v>
      </c>
      <c r="I200" s="2">
        <f t="shared" si="64"/>
        <v>0</v>
      </c>
      <c r="J200" s="2">
        <f t="shared" si="64"/>
        <v>0</v>
      </c>
      <c r="K200" s="2">
        <f t="shared" si="64"/>
        <v>0</v>
      </c>
      <c r="L200" s="2">
        <f t="shared" si="64"/>
        <v>0</v>
      </c>
      <c r="M200" s="2">
        <f t="shared" si="64"/>
        <v>0</v>
      </c>
      <c r="N200" s="2">
        <f t="shared" si="64"/>
        <v>0</v>
      </c>
      <c r="O200" s="2">
        <f t="shared" si="64"/>
        <v>0</v>
      </c>
      <c r="P200" s="2">
        <f t="shared" si="64"/>
        <v>0</v>
      </c>
      <c r="Q200" s="2">
        <f t="shared" si="64"/>
        <v>0</v>
      </c>
      <c r="R200" s="2">
        <f t="shared" si="64"/>
        <v>0</v>
      </c>
      <c r="S200" s="2">
        <f t="shared" si="64"/>
        <v>0</v>
      </c>
      <c r="T200" s="2">
        <f t="shared" si="64"/>
        <v>0</v>
      </c>
      <c r="U200" s="2">
        <f t="shared" si="64"/>
        <v>0</v>
      </c>
      <c r="V200" s="2">
        <f t="shared" si="64"/>
        <v>0</v>
      </c>
    </row>
    <row r="201" spans="1:22" ht="15.75" customHeight="1" x14ac:dyDescent="0.2">
      <c r="A201" s="1" t="str">
        <f t="shared" si="55"/>
        <v>AT39_S2_ML_2-3</v>
      </c>
      <c r="C201" s="1">
        <f t="shared" si="56"/>
        <v>300</v>
      </c>
      <c r="D201" s="1">
        <f t="shared" si="56"/>
        <v>100</v>
      </c>
      <c r="E201" s="2">
        <f t="shared" ref="E201:V201" si="65">E177*$C$25/$C201/E$26</f>
        <v>167.28031639876528</v>
      </c>
      <c r="F201" s="2">
        <f t="shared" si="65"/>
        <v>350.26688615389145</v>
      </c>
      <c r="G201" s="2">
        <f t="shared" si="65"/>
        <v>36.004007734012639</v>
      </c>
      <c r="H201" s="2">
        <f t="shared" si="65"/>
        <v>402.70984664523007</v>
      </c>
      <c r="I201" s="2">
        <f t="shared" si="65"/>
        <v>35.126055285596571</v>
      </c>
      <c r="J201" s="2">
        <f t="shared" si="65"/>
        <v>78.894890149800815</v>
      </c>
      <c r="K201" s="2">
        <f t="shared" si="65"/>
        <v>351.03039359089735</v>
      </c>
      <c r="L201" s="2">
        <f t="shared" si="65"/>
        <v>13.220411353251496</v>
      </c>
      <c r="M201" s="2">
        <f t="shared" si="65"/>
        <v>10.611341746018473</v>
      </c>
      <c r="N201" s="2">
        <f t="shared" si="65"/>
        <v>34.691216894939373</v>
      </c>
      <c r="O201" s="2">
        <f t="shared" si="65"/>
        <v>178.25615948127501</v>
      </c>
      <c r="P201" s="2">
        <f t="shared" si="65"/>
        <v>2.272716414181986</v>
      </c>
      <c r="Q201" s="2">
        <f t="shared" si="65"/>
        <v>6.7187011422918106</v>
      </c>
      <c r="R201" s="2">
        <f t="shared" si="65"/>
        <v>63.404481203507757</v>
      </c>
      <c r="S201" s="2">
        <f t="shared" si="65"/>
        <v>32.395615944957143</v>
      </c>
      <c r="T201" s="2">
        <f t="shared" si="65"/>
        <v>38.784580078677585</v>
      </c>
      <c r="U201" s="2">
        <f t="shared" si="65"/>
        <v>60.151338190324047</v>
      </c>
      <c r="V201" s="2">
        <f t="shared" si="65"/>
        <v>52.38550337288072</v>
      </c>
    </row>
    <row r="202" spans="1:22" ht="15.75" customHeight="1" x14ac:dyDescent="0.2">
      <c r="A202" s="1" t="str">
        <f t="shared" si="55"/>
        <v>AT39_S2RF_1-1</v>
      </c>
      <c r="C202" s="1">
        <f t="shared" si="56"/>
        <v>300</v>
      </c>
      <c r="D202" s="1">
        <f t="shared" si="56"/>
        <v>100</v>
      </c>
      <c r="E202" s="2">
        <f t="shared" ref="E202:V202" si="66">E178*$C$25/$C202/E$26</f>
        <v>11.926050672656761</v>
      </c>
      <c r="F202" s="2">
        <f t="shared" si="66"/>
        <v>14.945069910177303</v>
      </c>
      <c r="G202" s="2">
        <f t="shared" si="66"/>
        <v>1.0191160833903574</v>
      </c>
      <c r="H202" s="2">
        <f t="shared" si="66"/>
        <v>35.226563369886662</v>
      </c>
      <c r="I202" s="2">
        <f t="shared" si="66"/>
        <v>3.779701644514331</v>
      </c>
      <c r="J202" s="2">
        <f t="shared" si="66"/>
        <v>13.89794151096593</v>
      </c>
      <c r="K202" s="2">
        <f t="shared" si="66"/>
        <v>46.867825538587788</v>
      </c>
      <c r="L202" s="2">
        <f t="shared" si="66"/>
        <v>2.5094350973874984</v>
      </c>
      <c r="M202" s="2">
        <f t="shared" si="66"/>
        <v>3.2119870856878441</v>
      </c>
      <c r="N202" s="2">
        <f t="shared" si="66"/>
        <v>3.5404370730623902</v>
      </c>
      <c r="O202" s="2">
        <f t="shared" si="66"/>
        <v>21.149687209254257</v>
      </c>
      <c r="P202" s="2">
        <f t="shared" si="66"/>
        <v>-0.34452368333284517</v>
      </c>
      <c r="Q202" s="2">
        <f t="shared" si="66"/>
        <v>-0.22334701716802119</v>
      </c>
      <c r="R202" s="2">
        <f t="shared" si="66"/>
        <v>5.2127619381915977</v>
      </c>
      <c r="S202" s="2">
        <f t="shared" si="66"/>
        <v>3.4330313575576028</v>
      </c>
      <c r="T202" s="2">
        <f t="shared" si="66"/>
        <v>2.3039510764235995</v>
      </c>
      <c r="U202" s="2">
        <f t="shared" si="66"/>
        <v>7.0866694797055771</v>
      </c>
      <c r="V202" s="2">
        <f t="shared" si="66"/>
        <v>3.9329621348294559</v>
      </c>
    </row>
    <row r="203" spans="1:22" ht="15.75" customHeight="1" x14ac:dyDescent="0.2">
      <c r="A203" s="1" t="str">
        <f t="shared" si="55"/>
        <v>AT39_S2RF_1-2</v>
      </c>
      <c r="C203" s="1">
        <f t="shared" si="56"/>
        <v>300</v>
      </c>
      <c r="D203" s="1">
        <f t="shared" si="56"/>
        <v>100</v>
      </c>
      <c r="E203" s="2">
        <f t="shared" ref="E203:V203" si="67">E179*$C$25/$C203/E$26</f>
        <v>6.2585279297908691</v>
      </c>
      <c r="F203" s="2">
        <f t="shared" si="67"/>
        <v>5.7481038116066543</v>
      </c>
      <c r="G203" s="2">
        <f t="shared" si="67"/>
        <v>-0.47237189164021581</v>
      </c>
      <c r="H203" s="2">
        <f t="shared" si="67"/>
        <v>3.5123015340924946</v>
      </c>
      <c r="I203" s="2">
        <f t="shared" si="67"/>
        <v>1.7441297210709834</v>
      </c>
      <c r="J203" s="2">
        <f t="shared" si="67"/>
        <v>1.9015245005907284</v>
      </c>
      <c r="K203" s="2">
        <f t="shared" si="67"/>
        <v>18.572187159451683</v>
      </c>
      <c r="L203" s="2">
        <f t="shared" si="67"/>
        <v>1.5215019023457699</v>
      </c>
      <c r="M203" s="2">
        <f t="shared" si="67"/>
        <v>2.8486240109128116</v>
      </c>
      <c r="N203" s="2">
        <f t="shared" si="67"/>
        <v>0.55730631792489349</v>
      </c>
      <c r="O203" s="2">
        <f t="shared" si="67"/>
        <v>8.6749008756156218</v>
      </c>
      <c r="P203" s="2">
        <f t="shared" si="67"/>
        <v>-0.27111832353545912</v>
      </c>
      <c r="Q203" s="2">
        <f t="shared" si="67"/>
        <v>-0.2903007811425069</v>
      </c>
      <c r="R203" s="2">
        <f t="shared" si="67"/>
        <v>1.7271941964802746</v>
      </c>
      <c r="S203" s="2">
        <f t="shared" si="67"/>
        <v>-0.44341014895297587</v>
      </c>
      <c r="T203" s="2">
        <f t="shared" si="67"/>
        <v>-0.41427005429862113</v>
      </c>
      <c r="U203" s="2">
        <f t="shared" si="67"/>
        <v>0.91768949613339512</v>
      </c>
      <c r="V203" s="2">
        <f t="shared" si="67"/>
        <v>1.0030656324136042</v>
      </c>
    </row>
    <row r="204" spans="1:22" ht="15.75" customHeight="1" x14ac:dyDescent="0.2">
      <c r="A204" s="1" t="str">
        <f t="shared" si="55"/>
        <v>AT39_S2RF_1-3</v>
      </c>
      <c r="C204" s="1">
        <f t="shared" si="56"/>
        <v>300</v>
      </c>
      <c r="D204" s="1">
        <f t="shared" si="56"/>
        <v>100</v>
      </c>
      <c r="E204" s="2">
        <f t="shared" ref="E204:V204" si="68">E180*$C$25/$C204/E$26</f>
        <v>0</v>
      </c>
      <c r="F204" s="2">
        <f t="shared" si="68"/>
        <v>0</v>
      </c>
      <c r="G204" s="2">
        <f t="shared" si="68"/>
        <v>0</v>
      </c>
      <c r="H204" s="2">
        <f t="shared" si="68"/>
        <v>0</v>
      </c>
      <c r="I204" s="2">
        <f t="shared" si="68"/>
        <v>0</v>
      </c>
      <c r="J204" s="2">
        <f t="shared" si="68"/>
        <v>0</v>
      </c>
      <c r="K204" s="2">
        <f t="shared" si="68"/>
        <v>0</v>
      </c>
      <c r="L204" s="2">
        <f t="shared" si="68"/>
        <v>0</v>
      </c>
      <c r="M204" s="2">
        <f t="shared" si="68"/>
        <v>0</v>
      </c>
      <c r="N204" s="2">
        <f t="shared" si="68"/>
        <v>0</v>
      </c>
      <c r="O204" s="2">
        <f t="shared" si="68"/>
        <v>0</v>
      </c>
      <c r="P204" s="2">
        <f t="shared" si="68"/>
        <v>0</v>
      </c>
      <c r="Q204" s="2">
        <f t="shared" si="68"/>
        <v>0</v>
      </c>
      <c r="R204" s="2">
        <f t="shared" si="68"/>
        <v>0</v>
      </c>
      <c r="S204" s="2">
        <f t="shared" si="68"/>
        <v>0</v>
      </c>
      <c r="T204" s="2">
        <f t="shared" si="68"/>
        <v>0</v>
      </c>
      <c r="U204" s="2">
        <f t="shared" si="68"/>
        <v>0</v>
      </c>
      <c r="V204" s="2">
        <f t="shared" si="68"/>
        <v>0</v>
      </c>
    </row>
    <row r="205" spans="1:22" ht="15.75" customHeight="1" x14ac:dyDescent="0.2">
      <c r="A205" s="1" t="str">
        <f t="shared" si="55"/>
        <v>AT39_S2RF_ML_1-1</v>
      </c>
      <c r="C205" s="1">
        <f t="shared" si="56"/>
        <v>300</v>
      </c>
      <c r="D205" s="1">
        <f t="shared" si="56"/>
        <v>100</v>
      </c>
      <c r="E205" s="2">
        <f t="shared" ref="E205:V205" si="69">E181*$C$25/$C205/E$26</f>
        <v>48.205855041515846</v>
      </c>
      <c r="F205" s="2">
        <f t="shared" si="69"/>
        <v>95.55901746689068</v>
      </c>
      <c r="G205" s="2">
        <f t="shared" si="69"/>
        <v>4.8412055933874036</v>
      </c>
      <c r="H205" s="2">
        <f t="shared" si="69"/>
        <v>91.967312619222994</v>
      </c>
      <c r="I205" s="2">
        <f t="shared" si="69"/>
        <v>10.294501119496589</v>
      </c>
      <c r="J205" s="2">
        <f t="shared" si="69"/>
        <v>14.380425657723084</v>
      </c>
      <c r="K205" s="2">
        <f t="shared" si="69"/>
        <v>126.00595372443885</v>
      </c>
      <c r="L205" s="2">
        <f t="shared" si="69"/>
        <v>16.538621932126411</v>
      </c>
      <c r="M205" s="2">
        <f t="shared" si="69"/>
        <v>8.6799601320965944</v>
      </c>
      <c r="N205" s="2">
        <f t="shared" si="69"/>
        <v>4.3934681861707494</v>
      </c>
      <c r="O205" s="2">
        <f t="shared" si="69"/>
        <v>47.281744180317865</v>
      </c>
      <c r="P205" s="2">
        <f t="shared" si="69"/>
        <v>0.42755919742761245</v>
      </c>
      <c r="Q205" s="2">
        <f t="shared" si="69"/>
        <v>-0.41212642687051848</v>
      </c>
      <c r="R205" s="2">
        <f t="shared" si="69"/>
        <v>13.325486758830014</v>
      </c>
      <c r="S205" s="2">
        <f t="shared" si="69"/>
        <v>5.7567823878821089</v>
      </c>
      <c r="T205" s="2">
        <f t="shared" si="69"/>
        <v>5.4957955702887746</v>
      </c>
      <c r="U205" s="2">
        <f t="shared" si="69"/>
        <v>9.4592842423011199</v>
      </c>
      <c r="V205" s="2">
        <f t="shared" si="69"/>
        <v>10.223001962647652</v>
      </c>
    </row>
    <row r="206" spans="1:22" ht="15.75" customHeight="1" x14ac:dyDescent="0.2">
      <c r="A206" s="1" t="str">
        <f t="shared" si="55"/>
        <v>AT39_S2RF_ML_1-2</v>
      </c>
      <c r="C206" s="1">
        <f t="shared" si="56"/>
        <v>300</v>
      </c>
      <c r="D206" s="1">
        <f t="shared" si="56"/>
        <v>100</v>
      </c>
      <c r="E206" s="2">
        <f t="shared" ref="E206:V206" si="70">E182*$C$25/$C206/E$26</f>
        <v>47.317432557499025</v>
      </c>
      <c r="F206" s="2">
        <f t="shared" si="70"/>
        <v>98.100071114277796</v>
      </c>
      <c r="G206" s="2">
        <f t="shared" si="70"/>
        <v>6.4385932566179793</v>
      </c>
      <c r="H206" s="2">
        <f t="shared" si="70"/>
        <v>96.040881876800967</v>
      </c>
      <c r="I206" s="2">
        <f t="shared" si="70"/>
        <v>10.049263168719841</v>
      </c>
      <c r="J206" s="2">
        <f t="shared" si="70"/>
        <v>14.424998747455918</v>
      </c>
      <c r="K206" s="2">
        <f t="shared" si="70"/>
        <v>132.37613779674456</v>
      </c>
      <c r="L206" s="2">
        <f t="shared" si="70"/>
        <v>17.195905399288318</v>
      </c>
      <c r="M206" s="2">
        <f t="shared" si="70"/>
        <v>9.1189882236188993</v>
      </c>
      <c r="N206" s="2">
        <f t="shared" si="70"/>
        <v>4.5685901319218525</v>
      </c>
      <c r="O206" s="2">
        <f t="shared" si="70"/>
        <v>49.307726902950002</v>
      </c>
      <c r="P206" s="2">
        <f t="shared" si="70"/>
        <v>0.58557234140913406</v>
      </c>
      <c r="Q206" s="2">
        <f t="shared" si="70"/>
        <v>-0.30741678095553326</v>
      </c>
      <c r="R206" s="2">
        <f t="shared" si="70"/>
        <v>14.686890504738734</v>
      </c>
      <c r="S206" s="2">
        <f t="shared" si="70"/>
        <v>4.1366492783706112</v>
      </c>
      <c r="T206" s="2">
        <f t="shared" si="70"/>
        <v>6.1719420480694867</v>
      </c>
      <c r="U206" s="2">
        <f t="shared" si="70"/>
        <v>10.759092138457078</v>
      </c>
      <c r="V206" s="2">
        <f t="shared" si="70"/>
        <v>11.216787761624294</v>
      </c>
    </row>
    <row r="207" spans="1:22" ht="15.75" customHeight="1" x14ac:dyDescent="0.2">
      <c r="A207" s="1" t="str">
        <f t="shared" si="55"/>
        <v>AT39_S2RF_ML_1-3</v>
      </c>
      <c r="C207" s="1">
        <f t="shared" si="56"/>
        <v>300</v>
      </c>
      <c r="D207" s="1">
        <f t="shared" si="56"/>
        <v>100</v>
      </c>
      <c r="E207" s="2">
        <f t="shared" ref="E207:V207" si="71">E183*$C$25/$C207/E$26</f>
        <v>50.359896624530748</v>
      </c>
      <c r="F207" s="2">
        <f t="shared" si="71"/>
        <v>99.500960339339159</v>
      </c>
      <c r="G207" s="2">
        <f t="shared" si="71"/>
        <v>5.4078901844423797</v>
      </c>
      <c r="H207" s="2">
        <f t="shared" si="71"/>
        <v>93.10532076017671</v>
      </c>
      <c r="I207" s="2">
        <f t="shared" si="71"/>
        <v>10.977871693795427</v>
      </c>
      <c r="J207" s="2">
        <f t="shared" si="71"/>
        <v>13.805667395378663</v>
      </c>
      <c r="K207" s="2">
        <f t="shared" si="71"/>
        <v>129.10104105100831</v>
      </c>
      <c r="L207" s="2">
        <f t="shared" si="71"/>
        <v>17.627289507827882</v>
      </c>
      <c r="M207" s="2">
        <f t="shared" si="71"/>
        <v>8.9997196378986235</v>
      </c>
      <c r="N207" s="2">
        <f t="shared" si="71"/>
        <v>4.5526198915860601</v>
      </c>
      <c r="O207" s="2">
        <f t="shared" si="71"/>
        <v>48.327787987513474</v>
      </c>
      <c r="P207" s="2">
        <f t="shared" si="71"/>
        <v>0.45232245133516424</v>
      </c>
      <c r="Q207" s="2">
        <f t="shared" si="71"/>
        <v>-0.2746950166071005</v>
      </c>
      <c r="R207" s="2">
        <f t="shared" si="71"/>
        <v>14.389269448481361</v>
      </c>
      <c r="S207" s="2">
        <f t="shared" si="71"/>
        <v>4.6162972601551591</v>
      </c>
      <c r="T207" s="2">
        <f t="shared" si="71"/>
        <v>5.7324067339249662</v>
      </c>
      <c r="U207" s="2">
        <f t="shared" si="71"/>
        <v>10.68009578011578</v>
      </c>
      <c r="V207" s="2">
        <f t="shared" si="71"/>
        <v>10.314113054574204</v>
      </c>
    </row>
    <row r="208" spans="1:22" ht="15.75" customHeight="1" x14ac:dyDescent="0.2">
      <c r="A208" s="1">
        <f t="shared" si="55"/>
        <v>0</v>
      </c>
      <c r="C208" s="1">
        <f t="shared" si="56"/>
        <v>300</v>
      </c>
      <c r="D208" s="1">
        <f t="shared" si="56"/>
        <v>100</v>
      </c>
      <c r="E208" s="2">
        <f t="shared" ref="E208:V208" si="72">E184*$C$25/$C208/E$26</f>
        <v>0</v>
      </c>
      <c r="F208" s="2">
        <f t="shared" si="72"/>
        <v>0</v>
      </c>
      <c r="G208" s="2">
        <f t="shared" si="72"/>
        <v>0</v>
      </c>
      <c r="H208" s="2">
        <f t="shared" si="72"/>
        <v>0</v>
      </c>
      <c r="I208" s="2">
        <f t="shared" si="72"/>
        <v>0</v>
      </c>
      <c r="J208" s="2">
        <f t="shared" si="72"/>
        <v>0</v>
      </c>
      <c r="K208" s="2">
        <f t="shared" si="72"/>
        <v>0</v>
      </c>
      <c r="L208" s="2">
        <f t="shared" si="72"/>
        <v>0</v>
      </c>
      <c r="M208" s="2">
        <f t="shared" si="72"/>
        <v>0</v>
      </c>
      <c r="N208" s="2">
        <f t="shared" si="72"/>
        <v>0</v>
      </c>
      <c r="O208" s="2">
        <f t="shared" si="72"/>
        <v>0</v>
      </c>
      <c r="P208" s="2">
        <f t="shared" si="72"/>
        <v>0</v>
      </c>
      <c r="Q208" s="2">
        <f t="shared" si="72"/>
        <v>0</v>
      </c>
      <c r="R208" s="2">
        <f t="shared" si="72"/>
        <v>0</v>
      </c>
      <c r="S208" s="2">
        <f t="shared" si="72"/>
        <v>0</v>
      </c>
      <c r="T208" s="2">
        <f t="shared" si="72"/>
        <v>0</v>
      </c>
      <c r="U208" s="2">
        <f t="shared" si="72"/>
        <v>0</v>
      </c>
      <c r="V208" s="2">
        <f t="shared" si="72"/>
        <v>0</v>
      </c>
    </row>
    <row r="209" spans="1:24" ht="15.75" customHeight="1" x14ac:dyDescent="0.2">
      <c r="A209" s="1">
        <f t="shared" si="55"/>
        <v>0</v>
      </c>
      <c r="C209" s="1">
        <f t="shared" si="56"/>
        <v>300</v>
      </c>
      <c r="D209" s="1">
        <f t="shared" si="56"/>
        <v>100</v>
      </c>
      <c r="E209" s="2">
        <f t="shared" ref="E209:V209" si="73">E185*$C$25/$C209/E$26</f>
        <v>0</v>
      </c>
      <c r="F209" s="2">
        <f t="shared" si="73"/>
        <v>0</v>
      </c>
      <c r="G209" s="2">
        <f t="shared" si="73"/>
        <v>0</v>
      </c>
      <c r="H209" s="2">
        <f t="shared" si="73"/>
        <v>0</v>
      </c>
      <c r="I209" s="2">
        <f t="shared" si="73"/>
        <v>0</v>
      </c>
      <c r="J209" s="2">
        <f t="shared" si="73"/>
        <v>0</v>
      </c>
      <c r="K209" s="2">
        <f t="shared" si="73"/>
        <v>0</v>
      </c>
      <c r="L209" s="2">
        <f t="shared" si="73"/>
        <v>0</v>
      </c>
      <c r="M209" s="2">
        <f t="shared" si="73"/>
        <v>0</v>
      </c>
      <c r="N209" s="2">
        <f t="shared" si="73"/>
        <v>0</v>
      </c>
      <c r="O209" s="2">
        <f t="shared" si="73"/>
        <v>0</v>
      </c>
      <c r="P209" s="2">
        <f t="shared" si="73"/>
        <v>0</v>
      </c>
      <c r="Q209" s="2">
        <f t="shared" si="73"/>
        <v>0</v>
      </c>
      <c r="R209" s="2">
        <f t="shared" si="73"/>
        <v>0</v>
      </c>
      <c r="S209" s="2">
        <f t="shared" si="73"/>
        <v>0</v>
      </c>
      <c r="T209" s="2">
        <f t="shared" si="73"/>
        <v>0</v>
      </c>
      <c r="U209" s="2">
        <f t="shared" si="73"/>
        <v>0</v>
      </c>
      <c r="V209" s="2">
        <f t="shared" si="73"/>
        <v>0</v>
      </c>
    </row>
    <row r="210" spans="1:24" ht="15.75" customHeight="1" x14ac:dyDescent="0.2">
      <c r="A210" s="1">
        <f t="shared" si="55"/>
        <v>0</v>
      </c>
      <c r="C210" s="1">
        <f t="shared" si="56"/>
        <v>300</v>
      </c>
      <c r="D210" s="1">
        <f t="shared" si="56"/>
        <v>100</v>
      </c>
      <c r="E210" s="2">
        <f t="shared" ref="E210:V210" si="74">E186*$C$25/$C210/E$26</f>
        <v>0</v>
      </c>
      <c r="F210" s="2">
        <f t="shared" si="74"/>
        <v>0</v>
      </c>
      <c r="G210" s="2">
        <f t="shared" si="74"/>
        <v>0</v>
      </c>
      <c r="H210" s="2">
        <f t="shared" si="74"/>
        <v>0</v>
      </c>
      <c r="I210" s="2">
        <f t="shared" si="74"/>
        <v>0</v>
      </c>
      <c r="J210" s="2">
        <f t="shared" si="74"/>
        <v>0</v>
      </c>
      <c r="K210" s="2">
        <f t="shared" si="74"/>
        <v>0</v>
      </c>
      <c r="L210" s="2">
        <f t="shared" si="74"/>
        <v>0</v>
      </c>
      <c r="M210" s="2">
        <f t="shared" si="74"/>
        <v>0</v>
      </c>
      <c r="N210" s="2">
        <f t="shared" si="74"/>
        <v>0</v>
      </c>
      <c r="O210" s="2">
        <f t="shared" si="74"/>
        <v>0</v>
      </c>
      <c r="P210" s="2">
        <f t="shared" si="74"/>
        <v>0</v>
      </c>
      <c r="Q210" s="2">
        <f t="shared" si="74"/>
        <v>0</v>
      </c>
      <c r="R210" s="2">
        <f t="shared" si="74"/>
        <v>0</v>
      </c>
      <c r="S210" s="2">
        <f t="shared" si="74"/>
        <v>0</v>
      </c>
      <c r="T210" s="2">
        <f t="shared" si="74"/>
        <v>0</v>
      </c>
      <c r="U210" s="2">
        <f t="shared" si="74"/>
        <v>0</v>
      </c>
      <c r="V210" s="2">
        <f t="shared" si="74"/>
        <v>0</v>
      </c>
    </row>
    <row r="211" spans="1:24" ht="15.75" customHeight="1" x14ac:dyDescent="0.2">
      <c r="A211" s="1" t="str">
        <f t="shared" si="55"/>
        <v>Ref-1</v>
      </c>
      <c r="C211" s="1">
        <f t="shared" si="56"/>
        <v>300</v>
      </c>
      <c r="D211" s="1">
        <f t="shared" si="56"/>
        <v>100</v>
      </c>
      <c r="E211" s="2">
        <f t="shared" ref="E211:V211" si="75">E187*$C$25/$C211/E$26</f>
        <v>10.872963676516138</v>
      </c>
      <c r="F211" s="2">
        <f t="shared" si="75"/>
        <v>11.628596383151606</v>
      </c>
      <c r="G211" s="2">
        <f t="shared" si="75"/>
        <v>36.119608157009587</v>
      </c>
      <c r="H211" s="2">
        <f t="shared" si="75"/>
        <v>-8.1376168573203636</v>
      </c>
      <c r="I211" s="2">
        <f t="shared" si="75"/>
        <v>3.9498172981163817</v>
      </c>
      <c r="J211" s="2">
        <f t="shared" si="75"/>
        <v>6.2720332464995359</v>
      </c>
      <c r="K211" s="2">
        <f t="shared" si="75"/>
        <v>28.468483244306213</v>
      </c>
      <c r="L211" s="2">
        <f t="shared" si="75"/>
        <v>1.1199030425727095</v>
      </c>
      <c r="M211" s="2">
        <f t="shared" si="75"/>
        <v>2.6536904084452653</v>
      </c>
      <c r="N211" s="2">
        <f t="shared" si="75"/>
        <v>1.7110185077002402</v>
      </c>
      <c r="O211" s="2">
        <f t="shared" si="75"/>
        <v>13.402722734224694</v>
      </c>
      <c r="P211" s="2">
        <f t="shared" si="75"/>
        <v>2.7514726563945984E-3</v>
      </c>
      <c r="Q211" s="2">
        <f t="shared" si="75"/>
        <v>0.20102909584319256</v>
      </c>
      <c r="R211" s="2">
        <f t="shared" si="75"/>
        <v>2.2884224739941743</v>
      </c>
      <c r="S211" s="2">
        <f t="shared" si="75"/>
        <v>1.5491673535496706</v>
      </c>
      <c r="T211" s="2">
        <f t="shared" si="75"/>
        <v>0.85982090650168808</v>
      </c>
      <c r="U211" s="2">
        <f t="shared" si="75"/>
        <v>3.4564690124813229</v>
      </c>
      <c r="V211" s="2">
        <f t="shared" si="75"/>
        <v>2.1719028348602389</v>
      </c>
    </row>
    <row r="212" spans="1:24" ht="15.75" customHeight="1" x14ac:dyDescent="0.2">
      <c r="A212" s="1" t="str">
        <f t="shared" si="55"/>
        <v>Ref-2</v>
      </c>
      <c r="C212" s="1">
        <f t="shared" si="56"/>
        <v>300</v>
      </c>
      <c r="D212" s="1">
        <f t="shared" si="56"/>
        <v>100</v>
      </c>
      <c r="E212" s="2">
        <f t="shared" ref="E212:V212" si="76">E188*$C$25/$C212/E$26</f>
        <v>9.4962917670159452</v>
      </c>
      <c r="F212" s="2">
        <f t="shared" si="76"/>
        <v>8.358729103247045</v>
      </c>
      <c r="G212" s="2">
        <f t="shared" si="76"/>
        <v>29.046964095468951</v>
      </c>
      <c r="H212" s="2">
        <f t="shared" si="76"/>
        <v>-7.675986481899872</v>
      </c>
      <c r="I212" s="2">
        <f t="shared" si="76"/>
        <v>4.1994171887290781</v>
      </c>
      <c r="J212" s="2">
        <f t="shared" si="76"/>
        <v>4.1114113705027506</v>
      </c>
      <c r="K212" s="2">
        <f t="shared" si="76"/>
        <v>23.608228926802607</v>
      </c>
      <c r="L212" s="2">
        <f t="shared" si="76"/>
        <v>1.0553125592925419</v>
      </c>
      <c r="M212" s="2">
        <f t="shared" si="76"/>
        <v>2.6579652681485011</v>
      </c>
      <c r="N212" s="2">
        <f t="shared" si="76"/>
        <v>1.0088786308679885</v>
      </c>
      <c r="O212" s="2">
        <f t="shared" si="76"/>
        <v>12.416437749179289</v>
      </c>
      <c r="P212" s="2">
        <f t="shared" si="76"/>
        <v>7.2029623469188675E-2</v>
      </c>
      <c r="Q212" s="2">
        <f t="shared" si="76"/>
        <v>0.15320497871856004</v>
      </c>
      <c r="R212" s="2">
        <f t="shared" si="76"/>
        <v>0.15532984650384685</v>
      </c>
      <c r="S212" s="2">
        <f t="shared" si="76"/>
        <v>-0.38804679323807539</v>
      </c>
      <c r="T212" s="2">
        <f t="shared" si="76"/>
        <v>0.15520088191051951</v>
      </c>
      <c r="U212" s="2">
        <f t="shared" si="76"/>
        <v>2.309659810354201</v>
      </c>
      <c r="V212" s="2">
        <f t="shared" si="76"/>
        <v>2.2866353209899706</v>
      </c>
    </row>
    <row r="213" spans="1:24" ht="15.75" customHeight="1" x14ac:dyDescent="0.2">
      <c r="A213" s="1" t="str">
        <f t="shared" si="55"/>
        <v>Ref-3</v>
      </c>
      <c r="C213" s="1">
        <f t="shared" si="56"/>
        <v>300</v>
      </c>
      <c r="D213" s="1">
        <f t="shared" si="56"/>
        <v>100</v>
      </c>
      <c r="E213" s="2">
        <f t="shared" ref="E213:V213" si="77">E189*$C$25/$C213/E$26</f>
        <v>10.388543658291452</v>
      </c>
      <c r="F213" s="2">
        <f t="shared" si="77"/>
        <v>14.78025941311126</v>
      </c>
      <c r="G213" s="2">
        <f t="shared" si="77"/>
        <v>20.804573096329804</v>
      </c>
      <c r="H213" s="2">
        <f t="shared" si="77"/>
        <v>16.64861872547808</v>
      </c>
      <c r="I213" s="2">
        <f t="shared" si="77"/>
        <v>5.5254468988578873</v>
      </c>
      <c r="J213" s="2">
        <f t="shared" si="77"/>
        <v>5.3633678031740679</v>
      </c>
      <c r="K213" s="2">
        <f t="shared" si="77"/>
        <v>28.481532967657323</v>
      </c>
      <c r="L213" s="2">
        <f t="shared" si="77"/>
        <v>1.0804124880283585</v>
      </c>
      <c r="M213" s="2">
        <f t="shared" si="77"/>
        <v>2.9743048861879404</v>
      </c>
      <c r="N213" s="2">
        <f t="shared" si="77"/>
        <v>1.1069028646531971</v>
      </c>
      <c r="O213" s="2">
        <f t="shared" si="77"/>
        <v>12.84532628691217</v>
      </c>
      <c r="P213" s="2">
        <f t="shared" si="77"/>
        <v>0.12892614732820668</v>
      </c>
      <c r="Q213" s="2">
        <f t="shared" si="77"/>
        <v>-1.493454885646424E-2</v>
      </c>
      <c r="R213" s="2">
        <f t="shared" si="77"/>
        <v>-0.22052303025546155</v>
      </c>
      <c r="S213" s="2">
        <f t="shared" si="77"/>
        <v>0.39207321910824994</v>
      </c>
      <c r="T213" s="2">
        <f t="shared" si="77"/>
        <v>0.31802144536186516</v>
      </c>
      <c r="U213" s="2">
        <f t="shared" si="77"/>
        <v>3.7465763284588482</v>
      </c>
      <c r="V213" s="2">
        <f t="shared" si="77"/>
        <v>2.7426125912334967</v>
      </c>
    </row>
    <row r="214" spans="1:24" ht="15.75" customHeight="1" x14ac:dyDescent="0.2"/>
    <row r="215" spans="1:24" ht="15.75" customHeight="1" x14ac:dyDescent="0.2">
      <c r="A215" s="5" t="s">
        <v>58</v>
      </c>
      <c r="C215" s="1" t="s">
        <v>57</v>
      </c>
      <c r="D215" s="4">
        <v>0.5</v>
      </c>
      <c r="E215" s="1" t="s">
        <v>56</v>
      </c>
      <c r="F215" s="4">
        <v>5</v>
      </c>
      <c r="G215" s="1" t="s">
        <v>55</v>
      </c>
      <c r="H215" s="14">
        <f>0.5+0.56+F215/1000</f>
        <v>1.0649999999999999</v>
      </c>
      <c r="J215" s="1" t="s">
        <v>54</v>
      </c>
      <c r="K215" s="2">
        <f>D215/H215</f>
        <v>0.46948356807511737</v>
      </c>
    </row>
    <row r="216" spans="1:24" ht="15.75" customHeight="1" x14ac:dyDescent="0.2">
      <c r="A216" s="1" t="s">
        <v>25</v>
      </c>
      <c r="C216" s="1" t="s">
        <v>53</v>
      </c>
      <c r="D216" s="1" t="s">
        <v>52</v>
      </c>
      <c r="E216" s="1" t="s">
        <v>23</v>
      </c>
      <c r="F216" s="1" t="s">
        <v>22</v>
      </c>
      <c r="G216" s="1" t="s">
        <v>21</v>
      </c>
      <c r="H216" s="1" t="s">
        <v>20</v>
      </c>
      <c r="I216" s="1" t="s">
        <v>19</v>
      </c>
      <c r="J216" s="1" t="s">
        <v>18</v>
      </c>
      <c r="K216" s="1" t="s">
        <v>17</v>
      </c>
      <c r="L216" s="1" t="s">
        <v>16</v>
      </c>
      <c r="M216" s="1" t="s">
        <v>15</v>
      </c>
      <c r="N216" s="1" t="s">
        <v>14</v>
      </c>
      <c r="O216" s="1" t="s">
        <v>13</v>
      </c>
      <c r="P216" s="1" t="s">
        <v>12</v>
      </c>
      <c r="Q216" s="1" t="s">
        <v>11</v>
      </c>
      <c r="R216" s="1" t="s">
        <v>10</v>
      </c>
      <c r="S216" s="1" t="s">
        <v>9</v>
      </c>
      <c r="T216" s="1" t="s">
        <v>8</v>
      </c>
      <c r="U216" s="1" t="s">
        <v>7</v>
      </c>
      <c r="V216" s="1" t="s">
        <v>6</v>
      </c>
      <c r="W216" s="1" t="s">
        <v>51</v>
      </c>
      <c r="X216" s="8" t="s">
        <v>50</v>
      </c>
    </row>
    <row r="217" spans="1:24" ht="15.75" customHeight="1" x14ac:dyDescent="0.2">
      <c r="A217" s="1" t="str">
        <f t="shared" ref="A217:A237" si="78">A193</f>
        <v>AT38_S6_C1_N23-1</v>
      </c>
      <c r="C217" s="1">
        <f t="shared" ref="C217:D237" si="79">C193</f>
        <v>300</v>
      </c>
      <c r="D217" s="1">
        <f t="shared" si="79"/>
        <v>100</v>
      </c>
      <c r="E217" s="11">
        <f t="shared" ref="E217:O217" si="80">E193/$K$215</f>
        <v>25.745066706121591</v>
      </c>
      <c r="F217" s="11">
        <f t="shared" si="80"/>
        <v>17.499085497886931</v>
      </c>
      <c r="G217" s="11">
        <f t="shared" si="80"/>
        <v>0.14406399568032452</v>
      </c>
      <c r="H217" s="11">
        <f t="shared" si="80"/>
        <v>18.306980366257072</v>
      </c>
      <c r="I217" s="11">
        <f t="shared" si="80"/>
        <v>8.1663849880671062</v>
      </c>
      <c r="J217" s="11">
        <f t="shared" si="80"/>
        <v>11.077523215932096</v>
      </c>
      <c r="K217" s="11">
        <f t="shared" si="80"/>
        <v>54.773749671468686</v>
      </c>
      <c r="L217" s="11">
        <f t="shared" si="80"/>
        <v>3.411167328283716</v>
      </c>
      <c r="M217" s="11">
        <f t="shared" si="80"/>
        <v>9.1215374649552619</v>
      </c>
      <c r="N217" s="11">
        <f t="shared" si="80"/>
        <v>2.130143697864546</v>
      </c>
      <c r="O217" s="11">
        <f t="shared" si="80"/>
        <v>27.889965848243005</v>
      </c>
      <c r="P217" s="11">
        <v>0</v>
      </c>
      <c r="Q217" s="11">
        <v>0</v>
      </c>
      <c r="R217" s="11">
        <f t="shared" ref="R217:V218" si="81">R193/$K$215</f>
        <v>5.7084143763101238</v>
      </c>
      <c r="S217" s="11">
        <f t="shared" si="81"/>
        <v>2.2727160824200432</v>
      </c>
      <c r="T217" s="11">
        <f t="shared" si="81"/>
        <v>1.8356895628701642</v>
      </c>
      <c r="U217" s="11">
        <f t="shared" si="81"/>
        <v>6.3469033906638757</v>
      </c>
      <c r="V217" s="11">
        <f t="shared" si="81"/>
        <v>4.2407151564480303</v>
      </c>
      <c r="W217" s="11">
        <f t="shared" ref="W217:W231" si="82">SUM(E217:V217)-L217</f>
        <v>195.25894002118883</v>
      </c>
      <c r="X217" s="8" t="s">
        <v>49</v>
      </c>
    </row>
    <row r="218" spans="1:24" ht="15.75" customHeight="1" x14ac:dyDescent="0.2">
      <c r="A218" s="1" t="str">
        <f t="shared" si="78"/>
        <v>AT38_S6_C1_N23-2</v>
      </c>
      <c r="C218" s="1">
        <f t="shared" si="79"/>
        <v>300</v>
      </c>
      <c r="D218" s="1">
        <f t="shared" si="79"/>
        <v>100</v>
      </c>
      <c r="E218" s="13">
        <f t="shared" ref="E218:O218" si="83">E194/$K$215</f>
        <v>29.401279448022212</v>
      </c>
      <c r="F218" s="13">
        <f t="shared" si="83"/>
        <v>19.930513146610842</v>
      </c>
      <c r="G218" s="11">
        <f t="shared" si="83"/>
        <v>1.249511229466399</v>
      </c>
      <c r="H218" s="13">
        <f t="shared" si="83"/>
        <v>27.175991468143749</v>
      </c>
      <c r="I218" s="11">
        <f t="shared" si="83"/>
        <v>10.614029367812654</v>
      </c>
      <c r="J218" s="11">
        <f t="shared" si="83"/>
        <v>11.252413944331185</v>
      </c>
      <c r="K218" s="13">
        <f t="shared" si="83"/>
        <v>58.884274353527374</v>
      </c>
      <c r="L218" s="11">
        <f t="shared" si="83"/>
        <v>4.017792445942419</v>
      </c>
      <c r="M218" s="11">
        <f t="shared" si="83"/>
        <v>10.224207601386981</v>
      </c>
      <c r="N218" s="13">
        <f t="shared" si="83"/>
        <v>5.809802717799065</v>
      </c>
      <c r="O218" s="13">
        <f t="shared" si="83"/>
        <v>36.3133896132302</v>
      </c>
      <c r="P218" s="11">
        <f>P194/$K$215</f>
        <v>0.26017041036942606</v>
      </c>
      <c r="Q218" s="11">
        <f>Q194/$K$215</f>
        <v>1.513326225821507</v>
      </c>
      <c r="R218" s="13">
        <f t="shared" si="81"/>
        <v>11.603084261355484</v>
      </c>
      <c r="S218" s="13">
        <f t="shared" si="81"/>
        <v>4.2656307980893171</v>
      </c>
      <c r="T218" s="13">
        <f t="shared" si="81"/>
        <v>6.2562077051936154</v>
      </c>
      <c r="U218" s="13">
        <f t="shared" si="81"/>
        <v>11.907293613566459</v>
      </c>
      <c r="V218" s="13">
        <f t="shared" si="81"/>
        <v>8.5344392523516568</v>
      </c>
      <c r="W218" s="12">
        <f t="shared" si="82"/>
        <v>255.19556515707814</v>
      </c>
      <c r="X218" s="8" t="s">
        <v>48</v>
      </c>
    </row>
    <row r="219" spans="1:24" ht="15.75" customHeight="1" x14ac:dyDescent="0.2">
      <c r="A219" s="1" t="str">
        <f t="shared" si="78"/>
        <v>AT38_S6_C1_N23-3</v>
      </c>
      <c r="C219" s="1">
        <f t="shared" si="79"/>
        <v>300</v>
      </c>
      <c r="D219" s="1">
        <f t="shared" si="79"/>
        <v>100</v>
      </c>
      <c r="E219" s="11">
        <f t="shared" ref="E219:F231" si="84">E195/$K$215</f>
        <v>20.983629588253237</v>
      </c>
      <c r="F219" s="11">
        <f t="shared" si="84"/>
        <v>13.384361784661854</v>
      </c>
      <c r="G219" s="11">
        <v>0</v>
      </c>
      <c r="H219" s="11">
        <f t="shared" ref="H219:O225" si="85">H195/$K$215</f>
        <v>14.208743213700846</v>
      </c>
      <c r="I219" s="11">
        <f t="shared" si="85"/>
        <v>7.95166122974274</v>
      </c>
      <c r="J219" s="11">
        <f t="shared" si="85"/>
        <v>13.980709307356966</v>
      </c>
      <c r="K219" s="11">
        <f t="shared" si="85"/>
        <v>48.792723702108823</v>
      </c>
      <c r="L219" s="11">
        <f t="shared" si="85"/>
        <v>3.6464038603957865</v>
      </c>
      <c r="M219" s="11">
        <f t="shared" si="85"/>
        <v>9.4101802669774379</v>
      </c>
      <c r="N219" s="11">
        <f t="shared" si="85"/>
        <v>2.4937695493722614</v>
      </c>
      <c r="O219" s="11">
        <f t="shared" si="85"/>
        <v>28.822647698658812</v>
      </c>
      <c r="P219" s="11">
        <f>P195/$K$215</f>
        <v>8.5607158359690613E-2</v>
      </c>
      <c r="Q219" s="11">
        <f>Q195/$K$215</f>
        <v>0.17084788283955601</v>
      </c>
      <c r="R219" s="11">
        <f t="shared" ref="R219:R228" si="86">R195/$K$215</f>
        <v>4.2395014014224941</v>
      </c>
      <c r="S219" s="11">
        <v>0</v>
      </c>
      <c r="T219" s="11">
        <f>T195/$K$215</f>
        <v>1.1728253931227244</v>
      </c>
      <c r="U219" s="11">
        <f>U195/$K$215</f>
        <v>4.8325432012611902</v>
      </c>
      <c r="V219" s="11">
        <f>V195/$K$215</f>
        <v>3.6468353432251162</v>
      </c>
      <c r="W219" s="11">
        <f t="shared" si="82"/>
        <v>174.17658672106379</v>
      </c>
    </row>
    <row r="220" spans="1:24" ht="15.75" customHeight="1" x14ac:dyDescent="0.2">
      <c r="A220" s="1" t="str">
        <f t="shared" si="78"/>
        <v>AT39_S2_C3_N23-1</v>
      </c>
      <c r="C220" s="1">
        <f t="shared" si="79"/>
        <v>300</v>
      </c>
      <c r="D220" s="1">
        <f t="shared" si="79"/>
        <v>100</v>
      </c>
      <c r="E220" s="11">
        <f t="shared" si="84"/>
        <v>12.24379254877411</v>
      </c>
      <c r="F220" s="11">
        <f t="shared" si="84"/>
        <v>13.123954444768938</v>
      </c>
      <c r="G220" s="11">
        <f t="shared" ref="G220:G226" si="87">G196/$K$215</f>
        <v>6.3135615636795749E-3</v>
      </c>
      <c r="H220" s="11">
        <f t="shared" si="85"/>
        <v>11.117681522549601</v>
      </c>
      <c r="I220" s="11">
        <f t="shared" si="85"/>
        <v>4.3426503686754971</v>
      </c>
      <c r="J220" s="11">
        <f t="shared" si="85"/>
        <v>6.5403580334643197</v>
      </c>
      <c r="K220" s="11">
        <f t="shared" si="85"/>
        <v>35.305984306738424</v>
      </c>
      <c r="L220" s="11">
        <f t="shared" si="85"/>
        <v>3.8203363265634986</v>
      </c>
      <c r="M220" s="11">
        <f t="shared" si="85"/>
        <v>4.9658095519293592</v>
      </c>
      <c r="N220" s="11">
        <f t="shared" si="85"/>
        <v>2.3483192087691753</v>
      </c>
      <c r="O220" s="11">
        <f t="shared" si="85"/>
        <v>21.296986536064615</v>
      </c>
      <c r="P220" s="11">
        <f>P196/$K$215</f>
        <v>0.28465949968014448</v>
      </c>
      <c r="Q220" s="11">
        <v>0</v>
      </c>
      <c r="R220" s="11">
        <f t="shared" si="86"/>
        <v>2.9426559143453765</v>
      </c>
      <c r="S220" s="11">
        <f t="shared" ref="S220:S225" si="88">S196/$K$215</f>
        <v>1.3979347978659131</v>
      </c>
      <c r="T220" s="11">
        <v>0</v>
      </c>
      <c r="U220" s="11">
        <f>U196/$K$215</f>
        <v>2.0494470166501233</v>
      </c>
      <c r="V220" s="11">
        <f>V196/$K$215</f>
        <v>1.4833518481558676</v>
      </c>
      <c r="W220" s="11">
        <f t="shared" si="82"/>
        <v>119.44989915999514</v>
      </c>
    </row>
    <row r="221" spans="1:24" ht="15.75" customHeight="1" x14ac:dyDescent="0.2">
      <c r="A221" s="1" t="str">
        <f t="shared" si="78"/>
        <v>AT39_S2_C3_N23-2</v>
      </c>
      <c r="C221" s="1">
        <f t="shared" si="79"/>
        <v>300</v>
      </c>
      <c r="D221" s="1">
        <f t="shared" si="79"/>
        <v>100</v>
      </c>
      <c r="E221" s="13">
        <f t="shared" si="84"/>
        <v>34.191264797004131</v>
      </c>
      <c r="F221" s="13">
        <f t="shared" si="84"/>
        <v>44.392977236109445</v>
      </c>
      <c r="G221" s="11">
        <f t="shared" si="87"/>
        <v>2.5478090710157764</v>
      </c>
      <c r="H221" s="13">
        <f t="shared" si="85"/>
        <v>40.936376817328451</v>
      </c>
      <c r="I221" s="13">
        <f t="shared" si="85"/>
        <v>13.066835376364077</v>
      </c>
      <c r="J221" s="13">
        <f t="shared" si="85"/>
        <v>10.313000888930366</v>
      </c>
      <c r="K221" s="13">
        <f t="shared" si="85"/>
        <v>78.743635048946985</v>
      </c>
      <c r="L221" s="11">
        <f t="shared" si="85"/>
        <v>4.6999783890674216</v>
      </c>
      <c r="M221" s="11">
        <f t="shared" si="85"/>
        <v>5.9237030147915952</v>
      </c>
      <c r="N221" s="13">
        <f t="shared" si="85"/>
        <v>11.158621694815766</v>
      </c>
      <c r="O221" s="11">
        <f t="shared" si="85"/>
        <v>30.293761825039297</v>
      </c>
      <c r="P221" s="11">
        <v>0</v>
      </c>
      <c r="Q221" s="11">
        <v>0</v>
      </c>
      <c r="R221" s="13">
        <f t="shared" si="86"/>
        <v>9.5609148665517836</v>
      </c>
      <c r="S221" s="13">
        <f t="shared" si="88"/>
        <v>6.7752668117427692</v>
      </c>
      <c r="T221" s="13">
        <f>T197/$K$215</f>
        <v>7.595603347157514</v>
      </c>
      <c r="U221" s="13">
        <f>U197/$K$215</f>
        <v>17.819680713188443</v>
      </c>
      <c r="V221" s="13">
        <f>V197/$K$215</f>
        <v>10.128301262423438</v>
      </c>
      <c r="W221" s="12">
        <f t="shared" si="82"/>
        <v>323.44775277140985</v>
      </c>
      <c r="X221" s="8"/>
    </row>
    <row r="222" spans="1:24" ht="15.75" customHeight="1" x14ac:dyDescent="0.2">
      <c r="A222" s="1" t="str">
        <f t="shared" si="78"/>
        <v>AT39_S2_C3_N23-3</v>
      </c>
      <c r="C222" s="1">
        <f t="shared" si="79"/>
        <v>300</v>
      </c>
      <c r="D222" s="1">
        <f t="shared" si="79"/>
        <v>100</v>
      </c>
      <c r="E222" s="11">
        <f t="shared" si="84"/>
        <v>17.133696706653474</v>
      </c>
      <c r="F222" s="11">
        <f t="shared" si="84"/>
        <v>21.587912348581224</v>
      </c>
      <c r="G222" s="11">
        <f t="shared" si="87"/>
        <v>1.3183864465247215</v>
      </c>
      <c r="H222" s="11">
        <f t="shared" si="85"/>
        <v>22.977797311866642</v>
      </c>
      <c r="I222" s="11">
        <f t="shared" si="85"/>
        <v>6.7717128847198973</v>
      </c>
      <c r="J222" s="11">
        <f t="shared" si="85"/>
        <v>8.9521844593869861</v>
      </c>
      <c r="K222" s="11">
        <f t="shared" si="85"/>
        <v>48.939060996875817</v>
      </c>
      <c r="L222" s="11">
        <f t="shared" si="85"/>
        <v>3.7661606403801127</v>
      </c>
      <c r="M222" s="11">
        <f t="shared" si="85"/>
        <v>6.8160372292450102</v>
      </c>
      <c r="N222" s="11">
        <f t="shared" si="85"/>
        <v>2.4609259240747896</v>
      </c>
      <c r="O222" s="11">
        <f t="shared" si="85"/>
        <v>29.374597102890391</v>
      </c>
      <c r="P222" s="11">
        <f>P198/$K$215</f>
        <v>2.8660606831766291</v>
      </c>
      <c r="Q222" s="11">
        <v>0</v>
      </c>
      <c r="R222" s="11">
        <f t="shared" si="86"/>
        <v>6.3604595932762704</v>
      </c>
      <c r="S222" s="11">
        <f t="shared" si="88"/>
        <v>0.44167878582880071</v>
      </c>
      <c r="T222" s="11">
        <v>0</v>
      </c>
      <c r="U222" s="11">
        <v>0</v>
      </c>
      <c r="V222" s="11">
        <f t="shared" ref="V222:V231" si="89">V198/$K$215</f>
        <v>4.3072009449177653</v>
      </c>
      <c r="W222" s="12">
        <f t="shared" si="82"/>
        <v>180.30771141801841</v>
      </c>
    </row>
    <row r="223" spans="1:24" ht="15.75" customHeight="1" x14ac:dyDescent="0.2">
      <c r="A223" s="1" t="str">
        <f t="shared" si="78"/>
        <v>AT39_S2_ML_2-1</v>
      </c>
      <c r="C223" s="1">
        <f t="shared" si="79"/>
        <v>300</v>
      </c>
      <c r="D223" s="1">
        <f t="shared" si="79"/>
        <v>100</v>
      </c>
      <c r="E223" s="11">
        <f t="shared" si="84"/>
        <v>312.37542456433539</v>
      </c>
      <c r="F223" s="11">
        <f t="shared" si="84"/>
        <v>729.61532751322875</v>
      </c>
      <c r="G223" s="11">
        <f t="shared" si="87"/>
        <v>64.456297923888869</v>
      </c>
      <c r="H223" s="11">
        <f t="shared" si="85"/>
        <v>855.42950270192443</v>
      </c>
      <c r="I223" s="11">
        <f t="shared" si="85"/>
        <v>67.201998292372721</v>
      </c>
      <c r="J223" s="11">
        <f t="shared" si="85"/>
        <v>158.47542911068373</v>
      </c>
      <c r="K223" s="11">
        <f t="shared" si="85"/>
        <v>744.14013188131003</v>
      </c>
      <c r="L223" s="11">
        <f t="shared" si="85"/>
        <v>24.825532968219168</v>
      </c>
      <c r="M223" s="11">
        <f t="shared" si="85"/>
        <v>19.550010687541953</v>
      </c>
      <c r="N223" s="11">
        <f t="shared" si="85"/>
        <v>70.538723246025526</v>
      </c>
      <c r="O223" s="11">
        <f t="shared" si="85"/>
        <v>368.63424090957295</v>
      </c>
      <c r="P223" s="11">
        <f>P199/$K$215</f>
        <v>1.7615399627265396</v>
      </c>
      <c r="Q223" s="11">
        <f>Q199/$K$215</f>
        <v>7.6649222750926356</v>
      </c>
      <c r="R223" s="11">
        <f t="shared" si="86"/>
        <v>127.70426323396268</v>
      </c>
      <c r="S223" s="11">
        <f t="shared" si="88"/>
        <v>67.822350450143404</v>
      </c>
      <c r="T223" s="11">
        <f t="shared" ref="T223:U226" si="90">T199/$K$215</f>
        <v>79.965678333423696</v>
      </c>
      <c r="U223" s="11">
        <f t="shared" si="90"/>
        <v>129.97420204571344</v>
      </c>
      <c r="V223" s="11">
        <f t="shared" si="89"/>
        <v>111.39064938483617</v>
      </c>
      <c r="W223" s="11">
        <f t="shared" si="82"/>
        <v>3916.7006925167825</v>
      </c>
    </row>
    <row r="224" spans="1:24" ht="15.75" customHeight="1" x14ac:dyDescent="0.2">
      <c r="A224" s="1" t="str">
        <f t="shared" si="78"/>
        <v>AT39_S2_ML_2-2</v>
      </c>
      <c r="C224" s="1">
        <f t="shared" si="79"/>
        <v>300</v>
      </c>
      <c r="D224" s="1">
        <f t="shared" si="79"/>
        <v>100</v>
      </c>
      <c r="E224" s="11">
        <f t="shared" si="84"/>
        <v>0</v>
      </c>
      <c r="F224" s="11">
        <f t="shared" si="84"/>
        <v>0</v>
      </c>
      <c r="G224" s="11">
        <f t="shared" si="87"/>
        <v>0</v>
      </c>
      <c r="H224" s="11">
        <f t="shared" si="85"/>
        <v>0</v>
      </c>
      <c r="I224" s="11">
        <f t="shared" si="85"/>
        <v>0</v>
      </c>
      <c r="J224" s="11">
        <f t="shared" si="85"/>
        <v>0</v>
      </c>
      <c r="K224" s="11">
        <f t="shared" si="85"/>
        <v>0</v>
      </c>
      <c r="L224" s="11">
        <f t="shared" si="85"/>
        <v>0</v>
      </c>
      <c r="M224" s="11">
        <f t="shared" si="85"/>
        <v>0</v>
      </c>
      <c r="N224" s="11">
        <f t="shared" si="85"/>
        <v>0</v>
      </c>
      <c r="O224" s="11">
        <f t="shared" si="85"/>
        <v>0</v>
      </c>
      <c r="P224" s="11">
        <f>P200/$K$215</f>
        <v>0</v>
      </c>
      <c r="Q224" s="11">
        <f>Q200/$K$215</f>
        <v>0</v>
      </c>
      <c r="R224" s="11">
        <f t="shared" si="86"/>
        <v>0</v>
      </c>
      <c r="S224" s="11">
        <f t="shared" si="88"/>
        <v>0</v>
      </c>
      <c r="T224" s="11">
        <f t="shared" si="90"/>
        <v>0</v>
      </c>
      <c r="U224" s="11">
        <f t="shared" si="90"/>
        <v>0</v>
      </c>
      <c r="V224" s="11">
        <f t="shared" si="89"/>
        <v>0</v>
      </c>
      <c r="W224" s="12">
        <f t="shared" si="82"/>
        <v>0</v>
      </c>
      <c r="X224" s="8"/>
    </row>
    <row r="225" spans="1:24" ht="15.75" customHeight="1" x14ac:dyDescent="0.2">
      <c r="A225" s="1" t="str">
        <f t="shared" si="78"/>
        <v>AT39_S2_ML_2-3</v>
      </c>
      <c r="C225" s="1">
        <f t="shared" si="79"/>
        <v>300</v>
      </c>
      <c r="D225" s="1">
        <f t="shared" si="79"/>
        <v>100</v>
      </c>
      <c r="E225" s="11">
        <f t="shared" si="84"/>
        <v>356.30707392937006</v>
      </c>
      <c r="F225" s="11">
        <f t="shared" si="84"/>
        <v>746.0684675077888</v>
      </c>
      <c r="G225" s="11">
        <f t="shared" si="87"/>
        <v>76.688536473446916</v>
      </c>
      <c r="H225" s="11">
        <f t="shared" si="85"/>
        <v>857.77197335434005</v>
      </c>
      <c r="I225" s="11">
        <f t="shared" si="85"/>
        <v>74.818497758320703</v>
      </c>
      <c r="J225" s="11">
        <f t="shared" si="85"/>
        <v>168.04611601907573</v>
      </c>
      <c r="K225" s="11">
        <f t="shared" si="85"/>
        <v>747.69473834861139</v>
      </c>
      <c r="L225" s="11">
        <f t="shared" si="85"/>
        <v>28.159476182425685</v>
      </c>
      <c r="M225" s="11">
        <f t="shared" si="85"/>
        <v>22.602157919019348</v>
      </c>
      <c r="N225" s="11">
        <f t="shared" si="85"/>
        <v>73.892291986220869</v>
      </c>
      <c r="O225" s="11">
        <f t="shared" si="85"/>
        <v>379.68561969511575</v>
      </c>
      <c r="P225" s="11">
        <f>P201/$K$215</f>
        <v>4.8408859622076301</v>
      </c>
      <c r="Q225" s="11">
        <f>Q201/$K$215</f>
        <v>14.310833433081557</v>
      </c>
      <c r="R225" s="11">
        <f t="shared" si="86"/>
        <v>135.05154496347151</v>
      </c>
      <c r="S225" s="11">
        <f t="shared" si="88"/>
        <v>69.002661962758708</v>
      </c>
      <c r="T225" s="11">
        <f t="shared" si="90"/>
        <v>82.611155567583253</v>
      </c>
      <c r="U225" s="11">
        <f t="shared" si="90"/>
        <v>128.12235034539023</v>
      </c>
      <c r="V225" s="11">
        <f t="shared" si="89"/>
        <v>111.58112218423594</v>
      </c>
      <c r="W225" s="11">
        <f t="shared" si="82"/>
        <v>4049.096027410038</v>
      </c>
      <c r="X225" s="8"/>
    </row>
    <row r="226" spans="1:24" ht="15.75" customHeight="1" x14ac:dyDescent="0.2">
      <c r="A226" s="1" t="str">
        <f t="shared" si="78"/>
        <v>AT39_S2RF_1-1</v>
      </c>
      <c r="C226" s="1">
        <f t="shared" si="79"/>
        <v>300</v>
      </c>
      <c r="D226" s="1">
        <f t="shared" si="79"/>
        <v>100</v>
      </c>
      <c r="E226" s="13">
        <f t="shared" si="84"/>
        <v>25.402487932758898</v>
      </c>
      <c r="F226" s="13">
        <f t="shared" si="84"/>
        <v>31.832998908677656</v>
      </c>
      <c r="G226" s="13">
        <f t="shared" si="87"/>
        <v>2.1707172576214613</v>
      </c>
      <c r="H226" s="13">
        <v>0</v>
      </c>
      <c r="I226" s="13">
        <f t="shared" ref="I226:O227" si="91">I202/$K$215</f>
        <v>8.0507645028155252</v>
      </c>
      <c r="J226" s="13">
        <f t="shared" si="91"/>
        <v>29.602615418357431</v>
      </c>
      <c r="K226" s="13">
        <f t="shared" si="91"/>
        <v>99.828468397191983</v>
      </c>
      <c r="L226" s="11">
        <f t="shared" si="91"/>
        <v>5.3450967574353712</v>
      </c>
      <c r="M226" s="11">
        <f t="shared" si="91"/>
        <v>6.8415324925151078</v>
      </c>
      <c r="N226" s="13">
        <f t="shared" si="91"/>
        <v>7.5411309656228909</v>
      </c>
      <c r="O226" s="13">
        <f t="shared" si="91"/>
        <v>45.04883375571157</v>
      </c>
      <c r="P226" s="13">
        <v>0</v>
      </c>
      <c r="Q226" s="11">
        <v>0</v>
      </c>
      <c r="R226" s="13">
        <f t="shared" si="86"/>
        <v>11.103182928348103</v>
      </c>
      <c r="S226" s="13">
        <v>0</v>
      </c>
      <c r="T226" s="11">
        <f t="shared" si="90"/>
        <v>4.9074157927822668</v>
      </c>
      <c r="U226" s="13">
        <f t="shared" si="90"/>
        <v>15.094605991772879</v>
      </c>
      <c r="V226" s="13">
        <f t="shared" si="89"/>
        <v>8.3772093471867404</v>
      </c>
      <c r="W226" s="12">
        <f t="shared" si="82"/>
        <v>295.80196369136252</v>
      </c>
    </row>
    <row r="227" spans="1:24" ht="15.75" customHeight="1" x14ac:dyDescent="0.2">
      <c r="A227" s="1" t="str">
        <f t="shared" si="78"/>
        <v>AT39_S2RF_1-2</v>
      </c>
      <c r="C227" s="1">
        <f t="shared" si="79"/>
        <v>300</v>
      </c>
      <c r="D227" s="1">
        <f t="shared" si="79"/>
        <v>100</v>
      </c>
      <c r="E227" s="11">
        <f t="shared" si="84"/>
        <v>13.33066449045455</v>
      </c>
      <c r="F227" s="11">
        <f t="shared" si="84"/>
        <v>12.243461118722173</v>
      </c>
      <c r="G227" s="13">
        <v>0</v>
      </c>
      <c r="H227" s="13">
        <f>H203/$K$215</f>
        <v>7.4812022676170136</v>
      </c>
      <c r="I227" s="11">
        <f t="shared" si="91"/>
        <v>3.7149963058811948</v>
      </c>
      <c r="J227" s="11">
        <f t="shared" si="91"/>
        <v>4.0502471862582512</v>
      </c>
      <c r="K227" s="11">
        <f t="shared" si="91"/>
        <v>39.558758649632082</v>
      </c>
      <c r="L227" s="11">
        <f t="shared" si="91"/>
        <v>3.2407990519964898</v>
      </c>
      <c r="M227" s="11">
        <f t="shared" si="91"/>
        <v>6.0675691432442882</v>
      </c>
      <c r="N227" s="11">
        <f t="shared" si="91"/>
        <v>1.1870624571800232</v>
      </c>
      <c r="O227" s="13">
        <f t="shared" si="91"/>
        <v>18.477538865061273</v>
      </c>
      <c r="P227" s="13">
        <v>0</v>
      </c>
      <c r="Q227" s="11">
        <v>0</v>
      </c>
      <c r="R227" s="11">
        <f t="shared" si="86"/>
        <v>3.6789236385029849</v>
      </c>
      <c r="S227" s="13">
        <v>0</v>
      </c>
      <c r="T227" s="13">
        <v>0</v>
      </c>
      <c r="U227" s="11">
        <f>U203/$K$215</f>
        <v>1.9546786267641316</v>
      </c>
      <c r="V227" s="11">
        <f t="shared" si="89"/>
        <v>2.1365297970409771</v>
      </c>
      <c r="W227" s="11">
        <f t="shared" si="82"/>
        <v>113.88163254635894</v>
      </c>
    </row>
    <row r="228" spans="1:24" ht="15.75" customHeight="1" x14ac:dyDescent="0.2">
      <c r="A228" s="1" t="str">
        <f t="shared" si="78"/>
        <v>AT39_S2RF_1-3</v>
      </c>
      <c r="C228" s="1">
        <f t="shared" si="79"/>
        <v>300</v>
      </c>
      <c r="D228" s="1">
        <f t="shared" si="79"/>
        <v>100</v>
      </c>
      <c r="E228" s="11">
        <f t="shared" si="84"/>
        <v>0</v>
      </c>
      <c r="F228" s="11">
        <f t="shared" si="84"/>
        <v>0</v>
      </c>
      <c r="G228" s="11">
        <f>G204/$K$215</f>
        <v>0</v>
      </c>
      <c r="H228" s="11">
        <f>H204/$K$215</f>
        <v>0</v>
      </c>
      <c r="I228" s="11">
        <f>I204/$K$215</f>
        <v>0</v>
      </c>
      <c r="J228" s="11">
        <f>J204/$K$215</f>
        <v>0</v>
      </c>
      <c r="K228" s="11">
        <f>K204/$K$215</f>
        <v>0</v>
      </c>
      <c r="L228" s="11">
        <f>L204/$K$215</f>
        <v>0</v>
      </c>
      <c r="M228" s="11">
        <f>M204/$K$215</f>
        <v>0</v>
      </c>
      <c r="N228" s="11">
        <v>0</v>
      </c>
      <c r="O228" s="11">
        <f t="shared" ref="O228:P231" si="92">O204/$K$215</f>
        <v>0</v>
      </c>
      <c r="P228" s="11">
        <f t="shared" si="92"/>
        <v>0</v>
      </c>
      <c r="Q228" s="11">
        <v>0</v>
      </c>
      <c r="R228" s="11">
        <f t="shared" si="86"/>
        <v>0</v>
      </c>
      <c r="S228" s="11">
        <f>S204/$K$215</f>
        <v>0</v>
      </c>
      <c r="T228" s="11">
        <f>T204/$K$215</f>
        <v>0</v>
      </c>
      <c r="U228" s="11">
        <f>U204/$K$215</f>
        <v>0</v>
      </c>
      <c r="V228" s="11">
        <f t="shared" si="89"/>
        <v>0</v>
      </c>
      <c r="W228" s="12">
        <f t="shared" si="82"/>
        <v>0</v>
      </c>
      <c r="X228" s="8"/>
    </row>
    <row r="229" spans="1:24" ht="15.75" customHeight="1" x14ac:dyDescent="0.2">
      <c r="A229" s="1" t="str">
        <f t="shared" si="78"/>
        <v>AT39_S2RF_ML_1-1</v>
      </c>
      <c r="C229" s="1">
        <f t="shared" si="79"/>
        <v>300</v>
      </c>
      <c r="D229" s="1">
        <f t="shared" si="79"/>
        <v>100</v>
      </c>
      <c r="E229" s="11">
        <f t="shared" si="84"/>
        <v>102.67847123842876</v>
      </c>
      <c r="F229" s="11">
        <f t="shared" si="84"/>
        <v>203.54070720447714</v>
      </c>
      <c r="G229" s="11">
        <f>G205/$K$215</f>
        <v>10.311767913915169</v>
      </c>
      <c r="H229" s="11">
        <f>H205/$K$215</f>
        <v>195.89037587894498</v>
      </c>
      <c r="I229" s="11">
        <f t="shared" ref="I229:J231" si="93">I205/$K$215</f>
        <v>21.927287384527734</v>
      </c>
      <c r="J229" s="11">
        <f t="shared" si="93"/>
        <v>30.630306650950168</v>
      </c>
      <c r="K229" s="13">
        <v>0</v>
      </c>
      <c r="L229" s="11">
        <f t="shared" ref="L229:N231" si="94">L205/$K$215</f>
        <v>35.227264715429257</v>
      </c>
      <c r="M229" s="11">
        <f t="shared" si="94"/>
        <v>18.488315081365744</v>
      </c>
      <c r="N229" s="11">
        <f t="shared" si="94"/>
        <v>9.358087236543696</v>
      </c>
      <c r="O229" s="11">
        <f t="shared" si="92"/>
        <v>100.71011510407705</v>
      </c>
      <c r="P229" s="11">
        <f t="shared" si="92"/>
        <v>0.91070109052081449</v>
      </c>
      <c r="Q229" s="11">
        <v>0</v>
      </c>
      <c r="R229" s="13">
        <v>0</v>
      </c>
      <c r="S229" s="13">
        <v>0</v>
      </c>
      <c r="T229" s="13">
        <v>0</v>
      </c>
      <c r="U229" s="13">
        <v>0</v>
      </c>
      <c r="V229" s="11">
        <f t="shared" si="89"/>
        <v>21.774994180439499</v>
      </c>
      <c r="W229" s="12">
        <f t="shared" si="82"/>
        <v>716.22112896419083</v>
      </c>
      <c r="X229" s="8"/>
    </row>
    <row r="230" spans="1:24" ht="15.75" customHeight="1" x14ac:dyDescent="0.2">
      <c r="A230" s="1" t="str">
        <f t="shared" si="78"/>
        <v>AT39_S2RF_ML_1-2</v>
      </c>
      <c r="C230" s="1">
        <f t="shared" si="79"/>
        <v>300</v>
      </c>
      <c r="D230" s="1">
        <f t="shared" si="79"/>
        <v>100</v>
      </c>
      <c r="E230" s="11">
        <f t="shared" si="84"/>
        <v>100.78613134747292</v>
      </c>
      <c r="F230" s="11">
        <f t="shared" si="84"/>
        <v>208.95315147341171</v>
      </c>
      <c r="G230" s="11">
        <f>G206/$K$215</f>
        <v>13.714203636596295</v>
      </c>
      <c r="H230" s="11">
        <f>H206/$K$215</f>
        <v>204.56707839758604</v>
      </c>
      <c r="I230" s="11">
        <f t="shared" si="93"/>
        <v>21.404930549373262</v>
      </c>
      <c r="J230" s="11">
        <f t="shared" si="93"/>
        <v>30.725247332081103</v>
      </c>
      <c r="K230" s="11">
        <f>K206/$K$215</f>
        <v>281.96117350706589</v>
      </c>
      <c r="L230" s="11">
        <f t="shared" si="94"/>
        <v>36.627278500484117</v>
      </c>
      <c r="M230" s="11">
        <f t="shared" si="94"/>
        <v>19.423444916308256</v>
      </c>
      <c r="N230" s="11">
        <f t="shared" si="94"/>
        <v>9.731096980993545</v>
      </c>
      <c r="O230" s="11">
        <f t="shared" si="92"/>
        <v>105.0254583032835</v>
      </c>
      <c r="P230" s="11">
        <f t="shared" si="92"/>
        <v>1.2472690872014556</v>
      </c>
      <c r="Q230" s="11">
        <v>0</v>
      </c>
      <c r="R230" s="11">
        <f t="shared" ref="R230:U231" si="95">R206/$K$215</f>
        <v>31.283076775093505</v>
      </c>
      <c r="S230" s="11">
        <f t="shared" si="95"/>
        <v>8.8110629629294017</v>
      </c>
      <c r="T230" s="11">
        <f t="shared" si="95"/>
        <v>13.146236562388006</v>
      </c>
      <c r="U230" s="11">
        <f t="shared" si="95"/>
        <v>22.916866254913575</v>
      </c>
      <c r="V230" s="11">
        <f t="shared" si="89"/>
        <v>23.891757932259747</v>
      </c>
      <c r="W230" s="11">
        <f t="shared" si="82"/>
        <v>1097.5881860189581</v>
      </c>
      <c r="X230" s="8"/>
    </row>
    <row r="231" spans="1:24" ht="15.75" customHeight="1" x14ac:dyDescent="0.2">
      <c r="A231" s="1" t="str">
        <f t="shared" si="78"/>
        <v>AT39_S2RF_ML_1-3</v>
      </c>
      <c r="C231" s="1">
        <f t="shared" si="79"/>
        <v>300</v>
      </c>
      <c r="D231" s="1">
        <f t="shared" si="79"/>
        <v>100</v>
      </c>
      <c r="E231" s="11">
        <f t="shared" si="84"/>
        <v>107.26657981025049</v>
      </c>
      <c r="F231" s="11">
        <f t="shared" si="84"/>
        <v>211.9370455227924</v>
      </c>
      <c r="G231" s="11">
        <f>G207/$K$215</f>
        <v>11.518806092862269</v>
      </c>
      <c r="H231" s="11">
        <f>H207/$K$215</f>
        <v>198.3143332191764</v>
      </c>
      <c r="I231" s="11">
        <f t="shared" si="93"/>
        <v>23.38286670778426</v>
      </c>
      <c r="J231" s="11">
        <f t="shared" si="93"/>
        <v>29.406071552156551</v>
      </c>
      <c r="K231" s="11">
        <f>K207/$K$215</f>
        <v>274.98521743864768</v>
      </c>
      <c r="L231" s="11">
        <f t="shared" si="94"/>
        <v>37.54612665167339</v>
      </c>
      <c r="M231" s="11">
        <f t="shared" si="94"/>
        <v>19.169402828724067</v>
      </c>
      <c r="N231" s="11">
        <f t="shared" si="94"/>
        <v>9.6970803690783072</v>
      </c>
      <c r="O231" s="11">
        <f t="shared" si="92"/>
        <v>102.93818841340369</v>
      </c>
      <c r="P231" s="11">
        <f t="shared" si="92"/>
        <v>0.96344682134389981</v>
      </c>
      <c r="Q231" s="11">
        <v>0</v>
      </c>
      <c r="R231" s="11">
        <f t="shared" si="95"/>
        <v>30.6491439252653</v>
      </c>
      <c r="S231" s="11">
        <f t="shared" si="95"/>
        <v>9.8327131641304888</v>
      </c>
      <c r="T231" s="11">
        <f t="shared" si="95"/>
        <v>12.210026343260179</v>
      </c>
      <c r="U231" s="11">
        <f t="shared" si="95"/>
        <v>22.748604011646609</v>
      </c>
      <c r="V231" s="11">
        <f t="shared" si="89"/>
        <v>21.969060806243053</v>
      </c>
      <c r="W231" s="11">
        <f t="shared" si="82"/>
        <v>1086.9885870267653</v>
      </c>
    </row>
    <row r="232" spans="1:24" ht="15.75" customHeight="1" x14ac:dyDescent="0.2">
      <c r="A232" s="1">
        <f t="shared" si="78"/>
        <v>0</v>
      </c>
      <c r="C232" s="1">
        <f t="shared" si="79"/>
        <v>300</v>
      </c>
      <c r="D232" s="1">
        <f t="shared" si="79"/>
        <v>100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 spans="1:24" ht="15.75" customHeight="1" x14ac:dyDescent="0.2">
      <c r="A233" s="1">
        <f t="shared" si="78"/>
        <v>0</v>
      </c>
      <c r="C233" s="1">
        <f t="shared" si="79"/>
        <v>300</v>
      </c>
      <c r="D233" s="1">
        <f t="shared" si="79"/>
        <v>100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 spans="1:24" ht="15.75" customHeight="1" x14ac:dyDescent="0.2">
      <c r="A234" s="1">
        <f t="shared" si="78"/>
        <v>0</v>
      </c>
      <c r="C234" s="1">
        <f t="shared" si="79"/>
        <v>300</v>
      </c>
      <c r="D234" s="1">
        <f t="shared" si="79"/>
        <v>100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 spans="1:24" ht="15.75" customHeight="1" x14ac:dyDescent="0.2">
      <c r="A235" s="1" t="str">
        <f t="shared" si="78"/>
        <v>Ref-1</v>
      </c>
      <c r="C235" s="1">
        <f t="shared" si="79"/>
        <v>300</v>
      </c>
      <c r="D235" s="1">
        <f t="shared" si="79"/>
        <v>100</v>
      </c>
      <c r="E235" s="11">
        <f t="shared" ref="E235:G237" si="96">E211/$K$215</f>
        <v>23.159412630979372</v>
      </c>
      <c r="F235" s="11">
        <f t="shared" si="96"/>
        <v>24.768910296112921</v>
      </c>
      <c r="G235" s="13">
        <f t="shared" si="96"/>
        <v>76.934765374430427</v>
      </c>
      <c r="H235" s="13">
        <v>0</v>
      </c>
      <c r="I235" s="11">
        <f t="shared" ref="I235:V235" si="97">I211/$K$215</f>
        <v>8.4131108449878926</v>
      </c>
      <c r="J235" s="11">
        <f t="shared" si="97"/>
        <v>13.359430815044011</v>
      </c>
      <c r="K235" s="11">
        <f t="shared" si="97"/>
        <v>60.637869310372231</v>
      </c>
      <c r="L235" s="11">
        <f t="shared" si="97"/>
        <v>2.3853934806798711</v>
      </c>
      <c r="M235" s="11">
        <f t="shared" si="97"/>
        <v>5.6523605699884154</v>
      </c>
      <c r="N235" s="11">
        <f t="shared" si="97"/>
        <v>3.6444694214015114</v>
      </c>
      <c r="O235" s="11">
        <f t="shared" si="97"/>
        <v>28.547799423898599</v>
      </c>
      <c r="P235" s="11">
        <f t="shared" si="97"/>
        <v>5.860636758120495E-3</v>
      </c>
      <c r="Q235" s="11">
        <f t="shared" si="97"/>
        <v>0.42819197414600013</v>
      </c>
      <c r="R235" s="11">
        <f t="shared" si="97"/>
        <v>4.8743398696075912</v>
      </c>
      <c r="S235" s="11">
        <f t="shared" si="97"/>
        <v>3.2997264630607983</v>
      </c>
      <c r="T235" s="11">
        <f t="shared" si="97"/>
        <v>1.8314185308485955</v>
      </c>
      <c r="U235" s="11">
        <f t="shared" si="97"/>
        <v>7.3622789965852178</v>
      </c>
      <c r="V235" s="11">
        <f t="shared" si="97"/>
        <v>4.6261530382523093</v>
      </c>
      <c r="W235" s="11">
        <f>SUM(E235:V235)-L235</f>
        <v>267.54609819647408</v>
      </c>
    </row>
    <row r="236" spans="1:24" ht="15.75" customHeight="1" x14ac:dyDescent="0.2">
      <c r="A236" s="1" t="str">
        <f t="shared" si="78"/>
        <v>Ref-2</v>
      </c>
      <c r="C236" s="1">
        <f t="shared" si="79"/>
        <v>300</v>
      </c>
      <c r="D236" s="1">
        <f t="shared" si="79"/>
        <v>100</v>
      </c>
      <c r="E236" s="11">
        <f t="shared" si="96"/>
        <v>20.227101463743963</v>
      </c>
      <c r="F236" s="11">
        <f t="shared" si="96"/>
        <v>17.804092989916207</v>
      </c>
      <c r="G236" s="13">
        <f t="shared" si="96"/>
        <v>61.870033523348866</v>
      </c>
      <c r="H236" s="13">
        <v>0</v>
      </c>
      <c r="I236" s="11">
        <f t="shared" ref="I236:R236" si="98">I212/$K$215</f>
        <v>8.9447586119929365</v>
      </c>
      <c r="J236" s="11">
        <f t="shared" si="98"/>
        <v>8.7573062191708591</v>
      </c>
      <c r="K236" s="11">
        <f t="shared" si="98"/>
        <v>50.285527614089553</v>
      </c>
      <c r="L236" s="11">
        <f t="shared" si="98"/>
        <v>2.2478157512931141</v>
      </c>
      <c r="M236" s="11">
        <f t="shared" si="98"/>
        <v>5.6614660211563077</v>
      </c>
      <c r="N236" s="11">
        <f t="shared" si="98"/>
        <v>2.1489114837488152</v>
      </c>
      <c r="O236" s="11">
        <f t="shared" si="98"/>
        <v>26.447012405751888</v>
      </c>
      <c r="P236" s="11">
        <f t="shared" si="98"/>
        <v>0.15342309798937187</v>
      </c>
      <c r="Q236" s="11">
        <f t="shared" si="98"/>
        <v>0.32632660467053287</v>
      </c>
      <c r="R236" s="11">
        <f t="shared" si="98"/>
        <v>0.33085257305319377</v>
      </c>
      <c r="S236" s="11">
        <v>0</v>
      </c>
      <c r="T236" s="11">
        <f t="shared" ref="T236:V237" si="99">T212/$K$215</f>
        <v>0.33057787846940656</v>
      </c>
      <c r="U236" s="11">
        <f t="shared" si="99"/>
        <v>4.9195753960544479</v>
      </c>
      <c r="V236" s="11">
        <f t="shared" si="99"/>
        <v>4.8705332337086373</v>
      </c>
      <c r="W236" s="12">
        <f>SUM(E236:V236)-L236</f>
        <v>213.07749911686494</v>
      </c>
    </row>
    <row r="237" spans="1:24" ht="15.75" customHeight="1" x14ac:dyDescent="0.2">
      <c r="A237" s="1" t="str">
        <f t="shared" si="78"/>
        <v>Ref-3</v>
      </c>
      <c r="C237" s="1">
        <f t="shared" si="79"/>
        <v>300</v>
      </c>
      <c r="D237" s="1">
        <f t="shared" si="79"/>
        <v>100</v>
      </c>
      <c r="E237" s="11">
        <f t="shared" si="96"/>
        <v>22.127597992160791</v>
      </c>
      <c r="F237" s="11">
        <f t="shared" si="96"/>
        <v>31.481952549926984</v>
      </c>
      <c r="G237" s="11">
        <f t="shared" si="96"/>
        <v>44.313740695182481</v>
      </c>
      <c r="H237" s="13">
        <f t="shared" ref="H237:P237" si="100">H213/$K$215</f>
        <v>35.461557885268313</v>
      </c>
      <c r="I237" s="11">
        <f t="shared" si="100"/>
        <v>11.769201894567299</v>
      </c>
      <c r="J237" s="11">
        <f t="shared" si="100"/>
        <v>11.423973420760765</v>
      </c>
      <c r="K237" s="11">
        <f t="shared" si="100"/>
        <v>60.665665221110096</v>
      </c>
      <c r="L237" s="11">
        <f t="shared" si="100"/>
        <v>2.3012785995004035</v>
      </c>
      <c r="M237" s="11">
        <f t="shared" si="100"/>
        <v>6.3352694075803129</v>
      </c>
      <c r="N237" s="11">
        <f t="shared" si="100"/>
        <v>2.3577031017113099</v>
      </c>
      <c r="O237" s="11">
        <f t="shared" si="100"/>
        <v>27.360544991122921</v>
      </c>
      <c r="P237" s="11">
        <f t="shared" si="100"/>
        <v>0.27461269380908021</v>
      </c>
      <c r="Q237" s="11">
        <v>0</v>
      </c>
      <c r="R237" s="11">
        <v>0</v>
      </c>
      <c r="S237" s="11">
        <f>S213/$K$215</f>
        <v>0.83511595670057237</v>
      </c>
      <c r="T237" s="11">
        <f t="shared" si="99"/>
        <v>0.67738567862077281</v>
      </c>
      <c r="U237" s="11">
        <f t="shared" si="99"/>
        <v>7.9802075796173471</v>
      </c>
      <c r="V237" s="11">
        <f t="shared" si="99"/>
        <v>5.8417648193273477</v>
      </c>
      <c r="W237" s="11">
        <f>SUM(E237:V237)-L237</f>
        <v>268.9062938874664</v>
      </c>
    </row>
    <row r="238" spans="1:24" ht="15.75" customHeight="1" x14ac:dyDescent="0.2">
      <c r="W238" s="10"/>
    </row>
    <row r="239" spans="1:24" ht="15.75" customHeight="1" x14ac:dyDescent="0.2">
      <c r="A239" s="5" t="s">
        <v>47</v>
      </c>
      <c r="C239" s="1" t="s">
        <v>46</v>
      </c>
      <c r="D239" s="1" t="s">
        <v>45</v>
      </c>
      <c r="E239" s="1">
        <v>4</v>
      </c>
      <c r="F239" s="1">
        <v>5</v>
      </c>
      <c r="G239" s="1">
        <v>6</v>
      </c>
      <c r="H239" s="1">
        <v>3</v>
      </c>
      <c r="I239" s="1">
        <v>6</v>
      </c>
      <c r="J239" s="1">
        <v>4</v>
      </c>
      <c r="K239" s="1">
        <v>2</v>
      </c>
      <c r="L239" s="1">
        <v>2</v>
      </c>
      <c r="M239" s="1">
        <v>3</v>
      </c>
      <c r="N239" s="1">
        <v>9</v>
      </c>
      <c r="O239" s="1">
        <v>3</v>
      </c>
      <c r="P239" s="1">
        <v>4</v>
      </c>
      <c r="Q239" s="1">
        <v>5</v>
      </c>
      <c r="R239" s="1">
        <v>5</v>
      </c>
      <c r="S239" s="1">
        <v>9</v>
      </c>
      <c r="T239" s="1">
        <v>6</v>
      </c>
      <c r="U239" s="1">
        <v>6</v>
      </c>
      <c r="V239" s="1">
        <v>6</v>
      </c>
    </row>
    <row r="240" spans="1:24" ht="15.75" customHeight="1" x14ac:dyDescent="0.2">
      <c r="A240" s="1" t="s">
        <v>25</v>
      </c>
      <c r="B240" s="5" t="s">
        <v>44</v>
      </c>
      <c r="C240" s="5" t="s">
        <v>43</v>
      </c>
      <c r="D240" s="5" t="s">
        <v>42</v>
      </c>
      <c r="E240" s="1" t="s">
        <v>23</v>
      </c>
      <c r="F240" s="1" t="s">
        <v>22</v>
      </c>
      <c r="G240" s="1" t="s">
        <v>21</v>
      </c>
      <c r="H240" s="1" t="s">
        <v>20</v>
      </c>
      <c r="I240" s="1" t="s">
        <v>19</v>
      </c>
      <c r="J240" s="1" t="s">
        <v>18</v>
      </c>
      <c r="K240" s="1" t="s">
        <v>17</v>
      </c>
      <c r="L240" s="1" t="s">
        <v>16</v>
      </c>
      <c r="M240" s="1" t="s">
        <v>15</v>
      </c>
      <c r="N240" s="1" t="s">
        <v>14</v>
      </c>
      <c r="O240" s="1" t="s">
        <v>13</v>
      </c>
      <c r="P240" s="1" t="s">
        <v>12</v>
      </c>
      <c r="Q240" s="1" t="s">
        <v>11</v>
      </c>
      <c r="R240" s="1" t="s">
        <v>10</v>
      </c>
      <c r="S240" s="1" t="s">
        <v>9</v>
      </c>
      <c r="T240" s="1" t="s">
        <v>8</v>
      </c>
      <c r="U240" s="1" t="s">
        <v>7</v>
      </c>
      <c r="V240" s="1" t="s">
        <v>6</v>
      </c>
    </row>
    <row r="241" spans="1:23" ht="15.75" customHeight="1" x14ac:dyDescent="0.2">
      <c r="A241" s="4" t="s">
        <v>5</v>
      </c>
      <c r="B241" s="2">
        <f t="shared" ref="B241:B247" si="101">SUM(E241:V241)</f>
        <v>188.24654896546602</v>
      </c>
      <c r="C241" s="2">
        <f t="shared" ref="C241:C247" si="102">E241*4+F241*5+G241*6+H241*3+I241*6+J241*4+K241*2+M241*3+N241*9+O241*3+P241*4+Q241*5+R241*5+S241*9+T241*6+U241*6+V241*6</f>
        <v>657.50485373831532</v>
      </c>
      <c r="D241" s="9">
        <f t="shared" ref="D241:D247" si="103">SUM(E241:V241)-L241</f>
        <v>184.71776337112627</v>
      </c>
      <c r="E241" s="2">
        <f t="shared" ref="E241:W241" si="104">AVERAGE(E217,E219)</f>
        <v>23.364348147187414</v>
      </c>
      <c r="F241" s="2">
        <f t="shared" si="104"/>
        <v>15.441723641274393</v>
      </c>
      <c r="G241" s="2">
        <f t="shared" si="104"/>
        <v>7.203199784016226E-2</v>
      </c>
      <c r="H241" s="2">
        <f t="shared" si="104"/>
        <v>16.257861789978961</v>
      </c>
      <c r="I241" s="2">
        <f t="shared" si="104"/>
        <v>8.059023108904924</v>
      </c>
      <c r="J241" s="2">
        <f t="shared" si="104"/>
        <v>12.529116261644532</v>
      </c>
      <c r="K241" s="2">
        <f t="shared" si="104"/>
        <v>51.783236686788754</v>
      </c>
      <c r="L241" s="2">
        <f t="shared" si="104"/>
        <v>3.5287855943397513</v>
      </c>
      <c r="M241" s="2">
        <f t="shared" si="104"/>
        <v>9.2658588659663508</v>
      </c>
      <c r="N241" s="2">
        <f t="shared" si="104"/>
        <v>2.3119566236184035</v>
      </c>
      <c r="O241" s="2">
        <f t="shared" si="104"/>
        <v>28.35630677345091</v>
      </c>
      <c r="P241" s="2">
        <f t="shared" si="104"/>
        <v>4.2803579179845307E-2</v>
      </c>
      <c r="Q241" s="2">
        <f t="shared" si="104"/>
        <v>8.5423941419778007E-2</v>
      </c>
      <c r="R241" s="2">
        <f t="shared" si="104"/>
        <v>4.973957888866309</v>
      </c>
      <c r="S241" s="2">
        <f t="shared" si="104"/>
        <v>1.1363580412100216</v>
      </c>
      <c r="T241" s="2">
        <f t="shared" si="104"/>
        <v>1.5042574779964442</v>
      </c>
      <c r="U241" s="2">
        <f t="shared" si="104"/>
        <v>5.5897232959625329</v>
      </c>
      <c r="V241" s="2">
        <f t="shared" si="104"/>
        <v>3.9437752498365732</v>
      </c>
      <c r="W241" s="2">
        <f t="shared" si="104"/>
        <v>184.7177633711263</v>
      </c>
    </row>
    <row r="242" spans="1:23" ht="15.75" customHeight="1" x14ac:dyDescent="0.2">
      <c r="A242" s="4" t="s">
        <v>4</v>
      </c>
      <c r="B242" s="2">
        <f t="shared" si="101"/>
        <v>123.27023548655863</v>
      </c>
      <c r="C242" s="2">
        <f t="shared" si="102"/>
        <v>420.36855639834027</v>
      </c>
      <c r="D242" s="9">
        <f t="shared" si="103"/>
        <v>119.44989915999514</v>
      </c>
      <c r="E242" s="2">
        <f t="shared" ref="E242:W242" si="105">AVERAGE(E220)</f>
        <v>12.24379254877411</v>
      </c>
      <c r="F242" s="2">
        <f t="shared" si="105"/>
        <v>13.123954444768938</v>
      </c>
      <c r="G242" s="2">
        <f t="shared" si="105"/>
        <v>6.3135615636795749E-3</v>
      </c>
      <c r="H242" s="2">
        <f t="shared" si="105"/>
        <v>11.117681522549601</v>
      </c>
      <c r="I242" s="2">
        <f t="shared" si="105"/>
        <v>4.3426503686754971</v>
      </c>
      <c r="J242" s="2">
        <f t="shared" si="105"/>
        <v>6.5403580334643197</v>
      </c>
      <c r="K242" s="2">
        <f t="shared" si="105"/>
        <v>35.305984306738424</v>
      </c>
      <c r="L242" s="2">
        <f t="shared" si="105"/>
        <v>3.8203363265634986</v>
      </c>
      <c r="M242" s="2">
        <f t="shared" si="105"/>
        <v>4.9658095519293592</v>
      </c>
      <c r="N242" s="2">
        <f t="shared" si="105"/>
        <v>2.3483192087691753</v>
      </c>
      <c r="O242" s="2">
        <f t="shared" si="105"/>
        <v>21.296986536064615</v>
      </c>
      <c r="P242" s="2">
        <f t="shared" si="105"/>
        <v>0.28465949968014448</v>
      </c>
      <c r="Q242" s="2">
        <f t="shared" si="105"/>
        <v>0</v>
      </c>
      <c r="R242" s="2">
        <f t="shared" si="105"/>
        <v>2.9426559143453765</v>
      </c>
      <c r="S242" s="2">
        <f t="shared" si="105"/>
        <v>1.3979347978659131</v>
      </c>
      <c r="T242" s="2">
        <f t="shared" si="105"/>
        <v>0</v>
      </c>
      <c r="U242" s="2">
        <f t="shared" si="105"/>
        <v>2.0494470166501233</v>
      </c>
      <c r="V242" s="2">
        <f t="shared" si="105"/>
        <v>1.4833518481558676</v>
      </c>
      <c r="W242" s="2">
        <f t="shared" si="105"/>
        <v>119.44989915999514</v>
      </c>
    </row>
    <row r="243" spans="1:23" ht="15.75" customHeight="1" x14ac:dyDescent="0.2">
      <c r="A243" s="4" t="s">
        <v>3</v>
      </c>
      <c r="B243" s="2">
        <f t="shared" si="101"/>
        <v>4009.3908645387328</v>
      </c>
      <c r="C243" s="2">
        <f t="shared" si="102"/>
        <v>15698.080053875359</v>
      </c>
      <c r="D243" s="9">
        <f t="shared" si="103"/>
        <v>3982.8983599634103</v>
      </c>
      <c r="E243" s="2">
        <f t="shared" ref="E243:W243" si="106">AVERAGE(E223,E225)</f>
        <v>334.34124924685273</v>
      </c>
      <c r="F243" s="2">
        <f t="shared" si="106"/>
        <v>737.84189751050872</v>
      </c>
      <c r="G243" s="2">
        <f t="shared" si="106"/>
        <v>70.572417198667893</v>
      </c>
      <c r="H243" s="2">
        <f t="shared" si="106"/>
        <v>856.60073802813224</v>
      </c>
      <c r="I243" s="2">
        <f t="shared" si="106"/>
        <v>71.010248025346712</v>
      </c>
      <c r="J243" s="2">
        <f t="shared" si="106"/>
        <v>163.26077256487974</v>
      </c>
      <c r="K243" s="2">
        <f t="shared" si="106"/>
        <v>745.91743511496065</v>
      </c>
      <c r="L243" s="2">
        <f t="shared" si="106"/>
        <v>26.492504575322428</v>
      </c>
      <c r="M243" s="2">
        <f t="shared" si="106"/>
        <v>21.076084303280652</v>
      </c>
      <c r="N243" s="2">
        <f t="shared" si="106"/>
        <v>72.215507616123205</v>
      </c>
      <c r="O243" s="2">
        <f t="shared" si="106"/>
        <v>374.15993030234438</v>
      </c>
      <c r="P243" s="2">
        <f t="shared" si="106"/>
        <v>3.3012129624670847</v>
      </c>
      <c r="Q243" s="2">
        <f t="shared" si="106"/>
        <v>10.987877854087095</v>
      </c>
      <c r="R243" s="2">
        <f t="shared" si="106"/>
        <v>131.3779040987171</v>
      </c>
      <c r="S243" s="2">
        <f t="shared" si="106"/>
        <v>68.412506206451056</v>
      </c>
      <c r="T243" s="2">
        <f t="shared" si="106"/>
        <v>81.288416950503475</v>
      </c>
      <c r="U243" s="2">
        <f t="shared" si="106"/>
        <v>129.04827619555184</v>
      </c>
      <c r="V243" s="2">
        <f t="shared" si="106"/>
        <v>111.48588578453605</v>
      </c>
      <c r="W243" s="2">
        <f t="shared" si="106"/>
        <v>3982.8983599634103</v>
      </c>
    </row>
    <row r="244" spans="1:23" ht="15.75" customHeight="1" x14ac:dyDescent="0.2">
      <c r="A244" s="4" t="s">
        <v>2</v>
      </c>
      <c r="B244" s="2">
        <f t="shared" si="101"/>
        <v>117.12243159835543</v>
      </c>
      <c r="C244" s="2">
        <f t="shared" si="102"/>
        <v>381.85280911274685</v>
      </c>
      <c r="D244" s="9">
        <f t="shared" si="103"/>
        <v>113.88163254635894</v>
      </c>
      <c r="E244" s="2">
        <f t="shared" ref="E244:W244" si="107">AVERAGE(E227)</f>
        <v>13.33066449045455</v>
      </c>
      <c r="F244" s="2">
        <f t="shared" si="107"/>
        <v>12.243461118722173</v>
      </c>
      <c r="G244" s="2">
        <f t="shared" si="107"/>
        <v>0</v>
      </c>
      <c r="H244" s="2">
        <f t="shared" si="107"/>
        <v>7.4812022676170136</v>
      </c>
      <c r="I244" s="2">
        <f t="shared" si="107"/>
        <v>3.7149963058811948</v>
      </c>
      <c r="J244" s="2">
        <f t="shared" si="107"/>
        <v>4.0502471862582512</v>
      </c>
      <c r="K244" s="2">
        <f t="shared" si="107"/>
        <v>39.558758649632082</v>
      </c>
      <c r="L244" s="2">
        <f t="shared" si="107"/>
        <v>3.2407990519964898</v>
      </c>
      <c r="M244" s="2">
        <f t="shared" si="107"/>
        <v>6.0675691432442882</v>
      </c>
      <c r="N244" s="2">
        <f t="shared" si="107"/>
        <v>1.1870624571800232</v>
      </c>
      <c r="O244" s="2">
        <f t="shared" si="107"/>
        <v>18.477538865061273</v>
      </c>
      <c r="P244" s="2">
        <f t="shared" si="107"/>
        <v>0</v>
      </c>
      <c r="Q244" s="2">
        <f t="shared" si="107"/>
        <v>0</v>
      </c>
      <c r="R244" s="2">
        <f t="shared" si="107"/>
        <v>3.6789236385029849</v>
      </c>
      <c r="S244" s="2">
        <f t="shared" si="107"/>
        <v>0</v>
      </c>
      <c r="T244" s="2">
        <f t="shared" si="107"/>
        <v>0</v>
      </c>
      <c r="U244" s="2">
        <f t="shared" si="107"/>
        <v>1.9546786267641316</v>
      </c>
      <c r="V244" s="2">
        <f t="shared" si="107"/>
        <v>2.1365297970409771</v>
      </c>
      <c r="W244" s="2">
        <f t="shared" si="107"/>
        <v>113.88163254635894</v>
      </c>
    </row>
    <row r="245" spans="1:23" ht="15.75" customHeight="1" x14ac:dyDescent="0.2">
      <c r="A245" s="4" t="s">
        <v>1</v>
      </c>
      <c r="B245" s="2">
        <f t="shared" si="101"/>
        <v>1129.3750890989409</v>
      </c>
      <c r="C245" s="2">
        <f t="shared" si="102"/>
        <v>4010.982653544932</v>
      </c>
      <c r="D245" s="9">
        <f t="shared" si="103"/>
        <v>1092.2883865228621</v>
      </c>
      <c r="E245" s="2">
        <f t="shared" ref="E245:W245" si="108">AVERAGE(E230:E231)</f>
        <v>104.02635557886171</v>
      </c>
      <c r="F245" s="2">
        <f t="shared" si="108"/>
        <v>210.44509849810206</v>
      </c>
      <c r="G245" s="2">
        <f t="shared" si="108"/>
        <v>12.616504864729283</v>
      </c>
      <c r="H245" s="2">
        <f t="shared" si="108"/>
        <v>201.44070580838121</v>
      </c>
      <c r="I245" s="2">
        <f t="shared" si="108"/>
        <v>22.393898628578761</v>
      </c>
      <c r="J245" s="2">
        <f t="shared" si="108"/>
        <v>30.065659442118829</v>
      </c>
      <c r="K245" s="2">
        <f t="shared" si="108"/>
        <v>278.47319547285679</v>
      </c>
      <c r="L245" s="2">
        <f t="shared" si="108"/>
        <v>37.08670257607875</v>
      </c>
      <c r="M245" s="2">
        <f t="shared" si="108"/>
        <v>19.296423872516161</v>
      </c>
      <c r="N245" s="2">
        <f t="shared" si="108"/>
        <v>9.7140886750359261</v>
      </c>
      <c r="O245" s="2">
        <f t="shared" si="108"/>
        <v>103.9818233583436</v>
      </c>
      <c r="P245" s="2">
        <f t="shared" si="108"/>
        <v>1.1053579542726777</v>
      </c>
      <c r="Q245" s="2">
        <f t="shared" si="108"/>
        <v>0</v>
      </c>
      <c r="R245" s="2">
        <f t="shared" si="108"/>
        <v>30.966110350179402</v>
      </c>
      <c r="S245" s="2">
        <f t="shared" si="108"/>
        <v>9.3218880635299453</v>
      </c>
      <c r="T245" s="2">
        <f t="shared" si="108"/>
        <v>12.678131452824093</v>
      </c>
      <c r="U245" s="2">
        <f t="shared" si="108"/>
        <v>22.832735133280092</v>
      </c>
      <c r="V245" s="2">
        <f t="shared" si="108"/>
        <v>22.9304093692514</v>
      </c>
      <c r="W245" s="2">
        <f t="shared" si="108"/>
        <v>1092.2883865228619</v>
      </c>
    </row>
    <row r="246" spans="1:23" ht="15.75" customHeight="1" x14ac:dyDescent="0.2">
      <c r="A246" s="4"/>
      <c r="B246" s="2">
        <f t="shared" si="101"/>
        <v>0</v>
      </c>
      <c r="C246" s="2">
        <f t="shared" si="102"/>
        <v>0</v>
      </c>
      <c r="D246" s="9">
        <f t="shared" si="103"/>
        <v>0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2">
      <c r="A247" s="4" t="s">
        <v>0</v>
      </c>
      <c r="B247" s="2">
        <f t="shared" si="101"/>
        <v>270.56953208206033</v>
      </c>
      <c r="C247" s="2">
        <f t="shared" si="102"/>
        <v>1125.791745651971</v>
      </c>
      <c r="D247" s="9">
        <f t="shared" si="103"/>
        <v>268.22619604197018</v>
      </c>
      <c r="E247" s="2">
        <f t="shared" ref="E247:W247" si="109">AVERAGE(E235,E237)</f>
        <v>22.643505311570081</v>
      </c>
      <c r="F247" s="2">
        <f t="shared" si="109"/>
        <v>28.125431423019954</v>
      </c>
      <c r="G247" s="2">
        <f t="shared" si="109"/>
        <v>60.624253034806458</v>
      </c>
      <c r="H247" s="2">
        <f t="shared" si="109"/>
        <v>17.730778942634156</v>
      </c>
      <c r="I247" s="2">
        <f t="shared" si="109"/>
        <v>10.091156369777597</v>
      </c>
      <c r="J247" s="2">
        <f t="shared" si="109"/>
        <v>12.391702117902387</v>
      </c>
      <c r="K247" s="2">
        <f t="shared" si="109"/>
        <v>60.651767265741164</v>
      </c>
      <c r="L247" s="2">
        <f t="shared" si="109"/>
        <v>2.3433360400901373</v>
      </c>
      <c r="M247" s="2">
        <f t="shared" si="109"/>
        <v>5.9938149887843641</v>
      </c>
      <c r="N247" s="2">
        <f t="shared" si="109"/>
        <v>3.0010862615564107</v>
      </c>
      <c r="O247" s="2">
        <f t="shared" si="109"/>
        <v>27.954172207510759</v>
      </c>
      <c r="P247" s="2">
        <f t="shared" si="109"/>
        <v>0.14023666528360035</v>
      </c>
      <c r="Q247" s="2">
        <f t="shared" si="109"/>
        <v>0.21409598707300007</v>
      </c>
      <c r="R247" s="2">
        <f t="shared" si="109"/>
        <v>2.4371699348037956</v>
      </c>
      <c r="S247" s="2">
        <f t="shared" si="109"/>
        <v>2.0674212098806852</v>
      </c>
      <c r="T247" s="2">
        <f t="shared" si="109"/>
        <v>1.2544021047346843</v>
      </c>
      <c r="U247" s="2">
        <f t="shared" si="109"/>
        <v>7.671243288101282</v>
      </c>
      <c r="V247" s="2">
        <f t="shared" si="109"/>
        <v>5.2339589287898285</v>
      </c>
      <c r="W247" s="2">
        <f t="shared" si="109"/>
        <v>268.22619604197024</v>
      </c>
    </row>
    <row r="248" spans="1:23" ht="15.75" customHeight="1" x14ac:dyDescent="0.2">
      <c r="D248" s="8"/>
    </row>
    <row r="249" spans="1:23" ht="15.75" customHeight="1" x14ac:dyDescent="0.2">
      <c r="A249" s="5" t="s">
        <v>41</v>
      </c>
    </row>
    <row r="250" spans="1:23" ht="15.75" customHeight="1" x14ac:dyDescent="0.2">
      <c r="A250" s="1" t="s">
        <v>25</v>
      </c>
      <c r="B250" s="1" t="s">
        <v>40</v>
      </c>
      <c r="C250" s="1" t="s">
        <v>39</v>
      </c>
      <c r="E250" s="1" t="s">
        <v>23</v>
      </c>
      <c r="F250" s="1" t="s">
        <v>22</v>
      </c>
      <c r="G250" s="1" t="s">
        <v>21</v>
      </c>
      <c r="H250" s="1" t="s">
        <v>20</v>
      </c>
      <c r="I250" s="1" t="s">
        <v>19</v>
      </c>
      <c r="J250" s="1" t="s">
        <v>18</v>
      </c>
      <c r="K250" s="1" t="s">
        <v>17</v>
      </c>
      <c r="L250" s="1" t="s">
        <v>16</v>
      </c>
      <c r="M250" s="1" t="s">
        <v>15</v>
      </c>
      <c r="N250" s="1" t="s">
        <v>14</v>
      </c>
      <c r="O250" s="1" t="s">
        <v>13</v>
      </c>
      <c r="P250" s="1" t="s">
        <v>12</v>
      </c>
      <c r="Q250" s="1" t="s">
        <v>11</v>
      </c>
      <c r="R250" s="1" t="s">
        <v>10</v>
      </c>
      <c r="S250" s="1" t="s">
        <v>9</v>
      </c>
      <c r="T250" s="1" t="s">
        <v>8</v>
      </c>
      <c r="U250" s="1" t="s">
        <v>7</v>
      </c>
      <c r="V250" s="1" t="s">
        <v>6</v>
      </c>
    </row>
    <row r="251" spans="1:23" ht="15.75" customHeight="1" x14ac:dyDescent="0.2">
      <c r="A251" s="4" t="s">
        <v>5</v>
      </c>
      <c r="B251" s="2">
        <f>STDEV(L217:L219)</f>
        <v>0.30584847579830465</v>
      </c>
      <c r="C251" s="2">
        <f>STDEV(W217:W219)</f>
        <v>42.033596721683679</v>
      </c>
      <c r="D251" s="2"/>
      <c r="E251" s="2">
        <f t="shared" ref="E251:W251" si="110">STDEV(E217,E219)</f>
        <v>3.366844474238039</v>
      </c>
      <c r="F251" s="2">
        <f t="shared" si="110"/>
        <v>2.9095490403305395</v>
      </c>
      <c r="G251" s="2">
        <f t="shared" si="110"/>
        <v>0.10186862827038695</v>
      </c>
      <c r="H251" s="2">
        <f t="shared" si="110"/>
        <v>2.8978912814831181</v>
      </c>
      <c r="I251" s="2">
        <f t="shared" si="110"/>
        <v>0.15183262559302071</v>
      </c>
      <c r="J251" s="2">
        <f t="shared" si="110"/>
        <v>2.052862572292971</v>
      </c>
      <c r="K251" s="2">
        <f t="shared" si="110"/>
        <v>4.2292240213872025</v>
      </c>
      <c r="L251" s="2">
        <f t="shared" si="110"/>
        <v>0.16633734703925201</v>
      </c>
      <c r="M251" s="2">
        <f t="shared" si="110"/>
        <v>0.20410128265056682</v>
      </c>
      <c r="N251" s="2">
        <f t="shared" si="110"/>
        <v>0.25712230541583808</v>
      </c>
      <c r="O251" s="2">
        <f t="shared" si="110"/>
        <v>0.65950566111863473</v>
      </c>
      <c r="P251" s="2">
        <f t="shared" si="110"/>
        <v>6.0533402194247875E-2</v>
      </c>
      <c r="Q251" s="2">
        <f t="shared" si="110"/>
        <v>0.12080769650721485</v>
      </c>
      <c r="R251" s="2">
        <f t="shared" si="110"/>
        <v>1.0386783255159471</v>
      </c>
      <c r="S251" s="2">
        <f t="shared" si="110"/>
        <v>1.607052953590937</v>
      </c>
      <c r="T251" s="2">
        <f t="shared" si="110"/>
        <v>0.46871574943400596</v>
      </c>
      <c r="U251" s="2">
        <f t="shared" si="110"/>
        <v>1.0708143590855832</v>
      </c>
      <c r="V251" s="2">
        <f t="shared" si="110"/>
        <v>0.41993644313972289</v>
      </c>
      <c r="W251" s="2">
        <f t="shared" si="110"/>
        <v>14.907474981889012</v>
      </c>
    </row>
    <row r="252" spans="1:23" ht="15.75" customHeight="1" x14ac:dyDescent="0.2">
      <c r="A252" s="4" t="s">
        <v>4</v>
      </c>
      <c r="B252" s="2">
        <f>STDEV(L220:L222)</f>
        <v>0.52420109863534459</v>
      </c>
      <c r="C252" s="2">
        <f>STDEV(W220:W222)</f>
        <v>104.72811547808581</v>
      </c>
      <c r="D252" s="2"/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</row>
    <row r="253" spans="1:23" ht="15.75" customHeight="1" x14ac:dyDescent="0.2">
      <c r="A253" s="4" t="s">
        <v>3</v>
      </c>
      <c r="B253" s="2">
        <f>STDEV(L223,L224)</f>
        <v>17.554302708397973</v>
      </c>
      <c r="C253" s="2">
        <f>STDEV(W223,W224)</f>
        <v>2769.5256195566635</v>
      </c>
      <c r="D253" s="2"/>
      <c r="E253" s="2">
        <f t="shared" ref="E253:W253" si="111">STDEV(E223,E225)</f>
        <v>31.064367174725703</v>
      </c>
      <c r="F253" s="2">
        <f t="shared" si="111"/>
        <v>11.634126861965004</v>
      </c>
      <c r="G253" s="2">
        <f t="shared" si="111"/>
        <v>8.6494988274839937</v>
      </c>
      <c r="H253" s="2">
        <f t="shared" si="111"/>
        <v>1.6563768830535566</v>
      </c>
      <c r="I253" s="2">
        <f t="shared" si="111"/>
        <v>5.3856784212755358</v>
      </c>
      <c r="J253" s="2">
        <f t="shared" si="111"/>
        <v>6.7674976135372908</v>
      </c>
      <c r="K253" s="2">
        <f t="shared" si="111"/>
        <v>2.5134863374783558</v>
      </c>
      <c r="L253" s="2">
        <f t="shared" si="111"/>
        <v>2.3574538548563027</v>
      </c>
      <c r="M253" s="2">
        <f t="shared" si="111"/>
        <v>2.1581940045574135</v>
      </c>
      <c r="N253" s="2">
        <f t="shared" si="111"/>
        <v>2.3713311973673536</v>
      </c>
      <c r="O253" s="2">
        <f t="shared" si="111"/>
        <v>7.8145048807184621</v>
      </c>
      <c r="P253" s="2">
        <f t="shared" si="111"/>
        <v>2.177426437852747</v>
      </c>
      <c r="Q253" s="2">
        <f t="shared" si="111"/>
        <v>4.6993688469773129</v>
      </c>
      <c r="R253" s="2">
        <f t="shared" si="111"/>
        <v>5.1953127342237231</v>
      </c>
      <c r="S253" s="2">
        <f t="shared" si="111"/>
        <v>0.83460627448283309</v>
      </c>
      <c r="T253" s="2">
        <f t="shared" si="111"/>
        <v>1.8706348917488549</v>
      </c>
      <c r="U253" s="2">
        <f t="shared" si="111"/>
        <v>1.3094568950503793</v>
      </c>
      <c r="V253" s="2">
        <f t="shared" si="111"/>
        <v>0.13468460808716307</v>
      </c>
      <c r="W253" s="2">
        <f t="shared" si="111"/>
        <v>93.617639100484894</v>
      </c>
    </row>
    <row r="254" spans="1:23" ht="15.75" customHeight="1" x14ac:dyDescent="0.2">
      <c r="A254" s="4" t="s">
        <v>2</v>
      </c>
      <c r="B254" s="2">
        <f>STDEV(L225:L227)</f>
        <v>13.819457582885997</v>
      </c>
      <c r="C254" s="2">
        <f>STDEV(W225:W227)</f>
        <v>2221.3443252968864</v>
      </c>
      <c r="D254" s="2"/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</row>
    <row r="255" spans="1:23" ht="15.75" customHeight="1" x14ac:dyDescent="0.2">
      <c r="A255" s="4" t="s">
        <v>1</v>
      </c>
      <c r="B255" s="2">
        <f>STDEV(L228:L230)</f>
        <v>20.754428235444504</v>
      </c>
      <c r="C255" s="2">
        <f>STDEV(W228:W230)</f>
        <v>557.2422219989171</v>
      </c>
      <c r="D255" s="2"/>
      <c r="E255" s="2">
        <f t="shared" ref="E255:W255" si="112">STDEV(E230:E231)</f>
        <v>4.5823690531599599</v>
      </c>
      <c r="F255" s="2">
        <f t="shared" si="112"/>
        <v>2.1099317166592759</v>
      </c>
      <c r="G255" s="2">
        <f t="shared" si="112"/>
        <v>1.5523804905746201</v>
      </c>
      <c r="H255" s="2">
        <f t="shared" si="112"/>
        <v>4.4213585166849452</v>
      </c>
      <c r="I255" s="2">
        <f t="shared" si="112"/>
        <v>1.3986120703664857</v>
      </c>
      <c r="J255" s="2">
        <f t="shared" si="112"/>
        <v>0.9327981395617041</v>
      </c>
      <c r="K255" s="2">
        <f t="shared" si="112"/>
        <v>4.9327458412379661</v>
      </c>
      <c r="L255" s="2">
        <f t="shared" si="112"/>
        <v>0.64972375858665721</v>
      </c>
      <c r="M255" s="2">
        <f t="shared" si="112"/>
        <v>0.17963488283756682</v>
      </c>
      <c r="N255" s="2">
        <f t="shared" si="112"/>
        <v>2.4053376958255802E-2</v>
      </c>
      <c r="O255" s="2">
        <f t="shared" si="112"/>
        <v>1.4759226933005094</v>
      </c>
      <c r="P255" s="2">
        <f t="shared" si="112"/>
        <v>0.20069264883960899</v>
      </c>
      <c r="Q255" s="2">
        <f t="shared" si="112"/>
        <v>0</v>
      </c>
      <c r="R255" s="2">
        <f t="shared" si="112"/>
        <v>0.44825821693043755</v>
      </c>
      <c r="S255" s="2">
        <f t="shared" si="112"/>
        <v>0.72241578526988925</v>
      </c>
      <c r="T255" s="2">
        <f t="shared" si="112"/>
        <v>0.66200059456143068</v>
      </c>
      <c r="U255" s="2">
        <f t="shared" si="112"/>
        <v>0.11897937323173219</v>
      </c>
      <c r="V255" s="2">
        <f t="shared" si="112"/>
        <v>1.3595521759742899</v>
      </c>
      <c r="W255" s="2">
        <f t="shared" si="112"/>
        <v>7.4950483252376205</v>
      </c>
    </row>
    <row r="256" spans="1:23" ht="15.75" customHeight="1" x14ac:dyDescent="0.2">
      <c r="A256" s="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3" ht="15.75" customHeight="1" x14ac:dyDescent="0.2">
      <c r="A257" s="4" t="s">
        <v>0</v>
      </c>
      <c r="B257" s="2">
        <f>STDEV(L234:L236)</f>
        <v>9.7282145389623667E-2</v>
      </c>
      <c r="C257" s="2">
        <f>STDEV(W234:W236)</f>
        <v>38.515115770922975</v>
      </c>
      <c r="D257" s="2"/>
      <c r="E257" s="2">
        <f t="shared" ref="E257:W257" si="113">STDEV(E235,E237)</f>
        <v>0.72960312803616689</v>
      </c>
      <c r="F257" s="2">
        <f t="shared" si="113"/>
        <v>4.7468377000637334</v>
      </c>
      <c r="G257" s="2">
        <f t="shared" si="113"/>
        <v>23.066547759949938</v>
      </c>
      <c r="H257" s="2">
        <f t="shared" si="113"/>
        <v>25.075108052112512</v>
      </c>
      <c r="I257" s="2">
        <f t="shared" si="113"/>
        <v>2.3731147394370682</v>
      </c>
      <c r="J257" s="2">
        <f t="shared" si="113"/>
        <v>1.3685750481953283</v>
      </c>
      <c r="K257" s="2">
        <f t="shared" si="113"/>
        <v>1.9654676972000254E-2</v>
      </c>
      <c r="L257" s="2">
        <f t="shared" si="113"/>
        <v>5.9478202880702269E-2</v>
      </c>
      <c r="M257" s="2">
        <f t="shared" si="113"/>
        <v>0.48288946999345339</v>
      </c>
      <c r="N257" s="2">
        <f t="shared" si="113"/>
        <v>0.90988119045539984</v>
      </c>
      <c r="O257" s="2">
        <f t="shared" si="113"/>
        <v>0.83951566040946979</v>
      </c>
      <c r="P257" s="2">
        <f t="shared" si="113"/>
        <v>0.1900364019985675</v>
      </c>
      <c r="Q257" s="2">
        <f t="shared" si="113"/>
        <v>0.30277744856829153</v>
      </c>
      <c r="R257" s="2">
        <f t="shared" si="113"/>
        <v>3.4466787756074795</v>
      </c>
      <c r="S257" s="2">
        <f t="shared" si="113"/>
        <v>1.7427428020309268</v>
      </c>
      <c r="T257" s="2">
        <f t="shared" si="113"/>
        <v>0.81602445552234593</v>
      </c>
      <c r="U257" s="2">
        <f t="shared" si="113"/>
        <v>0.43694149135101318</v>
      </c>
      <c r="V257" s="2">
        <f t="shared" si="113"/>
        <v>0.85956733368841665</v>
      </c>
      <c r="W257" s="2">
        <f t="shared" si="113"/>
        <v>0.96180359684139649</v>
      </c>
    </row>
    <row r="258" spans="1:23" ht="15.75" customHeight="1" x14ac:dyDescent="0.2"/>
    <row r="259" spans="1:23" ht="15.75" customHeight="1" x14ac:dyDescent="0.2">
      <c r="A259" s="5" t="s">
        <v>38</v>
      </c>
    </row>
    <row r="260" spans="1:23" ht="15.75" customHeight="1" x14ac:dyDescent="0.2">
      <c r="A260" s="1" t="s">
        <v>25</v>
      </c>
      <c r="E260" s="1" t="s">
        <v>35</v>
      </c>
    </row>
    <row r="261" spans="1:23" ht="15.75" customHeight="1" x14ac:dyDescent="0.2">
      <c r="A261" s="4" t="s">
        <v>5</v>
      </c>
      <c r="E261" s="2">
        <f>(M241+P241)/D241*100</f>
        <v>5.0393975518443597</v>
      </c>
    </row>
    <row r="262" spans="1:23" ht="15.75" customHeight="1" x14ac:dyDescent="0.2">
      <c r="A262" s="4" t="s">
        <v>4</v>
      </c>
      <c r="E262" s="2">
        <f>(M242+P242)/D242*100</f>
        <v>4.3955407987216901</v>
      </c>
    </row>
    <row r="263" spans="1:23" ht="15.75" customHeight="1" x14ac:dyDescent="0.2">
      <c r="A263" s="4" t="s">
        <v>3</v>
      </c>
      <c r="E263" s="2">
        <f>(M243+P243)/D243*100</f>
        <v>0.6120491928890619</v>
      </c>
    </row>
    <row r="264" spans="1:23" ht="15.75" customHeight="1" x14ac:dyDescent="0.2">
      <c r="A264" s="4" t="s">
        <v>2</v>
      </c>
      <c r="E264" s="2">
        <f>(M244+P244)/D244*100</f>
        <v>5.3279611536779656</v>
      </c>
    </row>
    <row r="265" spans="1:23" ht="15.75" customHeight="1" x14ac:dyDescent="0.2">
      <c r="A265" s="4" t="s">
        <v>1</v>
      </c>
      <c r="E265" s="2">
        <f>(M245+P245)/D245*100</f>
        <v>1.8678017708981489</v>
      </c>
    </row>
    <row r="266" spans="1:23" ht="15.75" customHeight="1" x14ac:dyDescent="0.2">
      <c r="A266" s="4"/>
      <c r="E266" s="2"/>
    </row>
    <row r="267" spans="1:23" ht="15.75" customHeight="1" x14ac:dyDescent="0.2">
      <c r="A267" s="4" t="s">
        <v>0</v>
      </c>
      <c r="E267" s="2">
        <f>(M247+P247)/D247*100</f>
        <v>2.2868950701251234</v>
      </c>
    </row>
    <row r="268" spans="1:23" ht="15.75" customHeight="1" x14ac:dyDescent="0.2"/>
    <row r="269" spans="1:23" ht="15.75" customHeight="1" x14ac:dyDescent="0.2">
      <c r="A269" s="5" t="s">
        <v>34</v>
      </c>
    </row>
    <row r="270" spans="1:23" ht="15.75" customHeight="1" x14ac:dyDescent="0.2">
      <c r="A270" s="1" t="s">
        <v>25</v>
      </c>
      <c r="E270" s="1" t="s">
        <v>23</v>
      </c>
      <c r="F270" s="1" t="s">
        <v>22</v>
      </c>
      <c r="G270" s="1" t="s">
        <v>21</v>
      </c>
      <c r="H270" s="1" t="s">
        <v>20</v>
      </c>
      <c r="I270" s="1" t="s">
        <v>19</v>
      </c>
      <c r="J270" s="1" t="s">
        <v>18</v>
      </c>
      <c r="K270" s="1" t="s">
        <v>17</v>
      </c>
      <c r="L270" s="1" t="s">
        <v>16</v>
      </c>
      <c r="M270" s="1" t="s">
        <v>15</v>
      </c>
      <c r="N270" s="1" t="s">
        <v>14</v>
      </c>
      <c r="O270" s="1" t="s">
        <v>13</v>
      </c>
      <c r="P270" s="1" t="s">
        <v>12</v>
      </c>
      <c r="Q270" s="1" t="s">
        <v>11</v>
      </c>
      <c r="R270" s="1" t="s">
        <v>10</v>
      </c>
      <c r="S270" s="1" t="s">
        <v>9</v>
      </c>
      <c r="T270" s="1" t="s">
        <v>8</v>
      </c>
      <c r="U270" s="1" t="s">
        <v>7</v>
      </c>
      <c r="V270" s="1" t="s">
        <v>6</v>
      </c>
    </row>
    <row r="271" spans="1:23" ht="15.75" customHeight="1" x14ac:dyDescent="0.2">
      <c r="A271" s="4" t="s">
        <v>5</v>
      </c>
      <c r="B271" s="3"/>
      <c r="E271" s="2">
        <f t="shared" ref="E271:V271" si="114">E241/$D241*100</f>
        <v>12.648674237271301</v>
      </c>
      <c r="F271" s="2">
        <f t="shared" si="114"/>
        <v>8.3596311255943512</v>
      </c>
      <c r="G271" s="2">
        <f t="shared" si="114"/>
        <v>3.8995707031943078E-2</v>
      </c>
      <c r="H271" s="2">
        <f t="shared" si="114"/>
        <v>8.8014609387156924</v>
      </c>
      <c r="I271" s="2">
        <f t="shared" si="114"/>
        <v>4.3628847393052892</v>
      </c>
      <c r="J271" s="2">
        <f t="shared" si="114"/>
        <v>6.7828432052155261</v>
      </c>
      <c r="K271" s="2">
        <f t="shared" si="114"/>
        <v>28.033707068414586</v>
      </c>
      <c r="L271" s="2">
        <f t="shared" si="114"/>
        <v>1.9103661336835702</v>
      </c>
      <c r="M271" s="2">
        <f t="shared" si="114"/>
        <v>5.0162251300920211</v>
      </c>
      <c r="N271" s="2">
        <f t="shared" si="114"/>
        <v>1.2516157522832976</v>
      </c>
      <c r="O271" s="2">
        <f t="shared" si="114"/>
        <v>15.351153162502703</v>
      </c>
      <c r="P271" s="2">
        <f t="shared" si="114"/>
        <v>2.3172421752339196E-2</v>
      </c>
      <c r="Q271" s="2">
        <f t="shared" si="114"/>
        <v>4.6245656000147767E-2</v>
      </c>
      <c r="R271" s="2">
        <f t="shared" si="114"/>
        <v>2.6927339299106094</v>
      </c>
      <c r="S271" s="2">
        <f t="shared" si="114"/>
        <v>0.61518611987895511</v>
      </c>
      <c r="T271" s="2">
        <f t="shared" si="114"/>
        <v>0.81435453231109145</v>
      </c>
      <c r="U271" s="2">
        <f t="shared" si="114"/>
        <v>3.0260886630225827</v>
      </c>
      <c r="V271" s="2">
        <f t="shared" si="114"/>
        <v>2.1350276106975836</v>
      </c>
    </row>
    <row r="272" spans="1:23" ht="15.75" customHeight="1" x14ac:dyDescent="0.2">
      <c r="A272" s="4" t="s">
        <v>4</v>
      </c>
      <c r="B272" s="3"/>
      <c r="E272" s="2">
        <f t="shared" ref="E272:V272" si="115">E242/$D242*100</f>
        <v>10.250148920070973</v>
      </c>
      <c r="F272" s="2">
        <f t="shared" si="115"/>
        <v>10.986994997116138</v>
      </c>
      <c r="G272" s="2">
        <f t="shared" si="115"/>
        <v>5.2855310955289983E-3</v>
      </c>
      <c r="H272" s="2">
        <f t="shared" si="115"/>
        <v>9.3074013462817664</v>
      </c>
      <c r="I272" s="2">
        <f t="shared" si="115"/>
        <v>3.635541259736693</v>
      </c>
      <c r="J272" s="2">
        <f t="shared" si="115"/>
        <v>5.4753985390175579</v>
      </c>
      <c r="K272" s="2">
        <f t="shared" si="115"/>
        <v>29.557148691643871</v>
      </c>
      <c r="L272" s="2">
        <f t="shared" si="115"/>
        <v>3.1982750537498688</v>
      </c>
      <c r="M272" s="2">
        <f t="shared" si="115"/>
        <v>4.1572321005294359</v>
      </c>
      <c r="N272" s="2">
        <f t="shared" si="115"/>
        <v>1.9659449068464754</v>
      </c>
      <c r="O272" s="2">
        <f t="shared" si="115"/>
        <v>17.829221025577198</v>
      </c>
      <c r="P272" s="2">
        <f t="shared" si="115"/>
        <v>0.23830869819225392</v>
      </c>
      <c r="Q272" s="2">
        <f t="shared" si="115"/>
        <v>0</v>
      </c>
      <c r="R272" s="2">
        <f t="shared" si="115"/>
        <v>2.4635064031354985</v>
      </c>
      <c r="S272" s="2">
        <f t="shared" si="115"/>
        <v>1.1703105717933451</v>
      </c>
      <c r="T272" s="2">
        <f t="shared" si="115"/>
        <v>0</v>
      </c>
      <c r="U272" s="2">
        <f t="shared" si="115"/>
        <v>1.7157377537046108</v>
      </c>
      <c r="V272" s="2">
        <f t="shared" si="115"/>
        <v>1.2418192552586562</v>
      </c>
    </row>
    <row r="273" spans="1:22" ht="15.75" customHeight="1" x14ac:dyDescent="0.2">
      <c r="A273" s="4" t="s">
        <v>3</v>
      </c>
      <c r="B273" s="3"/>
      <c r="E273" s="2">
        <f t="shared" ref="E273:V273" si="116">E243/$D243*100</f>
        <v>8.3944208219745846</v>
      </c>
      <c r="F273" s="2">
        <f t="shared" si="116"/>
        <v>18.525250479082953</v>
      </c>
      <c r="G273" s="2">
        <f t="shared" si="116"/>
        <v>1.7718859689735147</v>
      </c>
      <c r="H273" s="2">
        <f t="shared" si="116"/>
        <v>21.50696956364213</v>
      </c>
      <c r="I273" s="2">
        <f t="shared" si="116"/>
        <v>1.782878738236219</v>
      </c>
      <c r="J273" s="2">
        <f t="shared" si="116"/>
        <v>4.0990444096188172</v>
      </c>
      <c r="K273" s="2">
        <f t="shared" si="116"/>
        <v>18.728005781242512</v>
      </c>
      <c r="L273" s="2">
        <f t="shared" si="116"/>
        <v>0.66515643084514475</v>
      </c>
      <c r="M273" s="2">
        <f t="shared" si="116"/>
        <v>0.52916450279374627</v>
      </c>
      <c r="N273" s="2">
        <f t="shared" si="116"/>
        <v>1.8131396056209332</v>
      </c>
      <c r="O273" s="2">
        <f t="shared" si="116"/>
        <v>9.3941621524527612</v>
      </c>
      <c r="P273" s="2">
        <f t="shared" si="116"/>
        <v>8.2884690095315725E-2</v>
      </c>
      <c r="Q273" s="2">
        <f t="shared" si="116"/>
        <v>0.27587643120744959</v>
      </c>
      <c r="R273" s="2">
        <f t="shared" si="116"/>
        <v>3.2985502572534644</v>
      </c>
      <c r="S273" s="2">
        <f t="shared" si="116"/>
        <v>1.7176563402707457</v>
      </c>
      <c r="T273" s="2">
        <f t="shared" si="116"/>
        <v>2.0409362630898329</v>
      </c>
      <c r="U273" s="2">
        <f t="shared" si="116"/>
        <v>3.2400594876525384</v>
      </c>
      <c r="V273" s="2">
        <f t="shared" si="116"/>
        <v>2.7991145067924919</v>
      </c>
    </row>
    <row r="274" spans="1:22" ht="15.75" customHeight="1" x14ac:dyDescent="0.2">
      <c r="A274" s="4" t="s">
        <v>2</v>
      </c>
      <c r="B274" s="3"/>
      <c r="E274" s="2">
        <f t="shared" ref="E274:V274" si="117">E244/$D244*100</f>
        <v>11.705719519807465</v>
      </c>
      <c r="F274" s="2">
        <f t="shared" si="117"/>
        <v>10.751041098517888</v>
      </c>
      <c r="G274" s="2">
        <f t="shared" si="117"/>
        <v>0</v>
      </c>
      <c r="H274" s="2">
        <f t="shared" si="117"/>
        <v>6.5692790842031226</v>
      </c>
      <c r="I274" s="2">
        <f t="shared" si="117"/>
        <v>3.2621558216325126</v>
      </c>
      <c r="J274" s="2">
        <f t="shared" si="117"/>
        <v>3.5565412048422083</v>
      </c>
      <c r="K274" s="2">
        <f t="shared" si="117"/>
        <v>34.736733014016544</v>
      </c>
      <c r="L274" s="2">
        <f t="shared" si="117"/>
        <v>2.8457609708723002</v>
      </c>
      <c r="M274" s="2">
        <f t="shared" si="117"/>
        <v>5.3279611536779656</v>
      </c>
      <c r="N274" s="2">
        <f t="shared" si="117"/>
        <v>1.0423651563800631</v>
      </c>
      <c r="O274" s="2">
        <f t="shared" si="117"/>
        <v>16.22521424386802</v>
      </c>
      <c r="P274" s="2">
        <f t="shared" si="117"/>
        <v>0</v>
      </c>
      <c r="Q274" s="2">
        <f t="shared" si="117"/>
        <v>0</v>
      </c>
      <c r="R274" s="2">
        <f t="shared" si="117"/>
        <v>3.2304802418470495</v>
      </c>
      <c r="S274" s="2">
        <f t="shared" si="117"/>
        <v>0</v>
      </c>
      <c r="T274" s="2">
        <f t="shared" si="117"/>
        <v>0</v>
      </c>
      <c r="U274" s="2">
        <f t="shared" si="117"/>
        <v>1.7164125443744591</v>
      </c>
      <c r="V274" s="2">
        <f t="shared" si="117"/>
        <v>1.8760969168326931</v>
      </c>
    </row>
    <row r="275" spans="1:22" ht="15.75" customHeight="1" x14ac:dyDescent="0.2">
      <c r="A275" s="4" t="s">
        <v>1</v>
      </c>
      <c r="B275" s="3"/>
      <c r="E275" s="2">
        <f t="shared" ref="E275:V275" si="118">E245/$D245*100</f>
        <v>9.5237079202145658</v>
      </c>
      <c r="F275" s="2">
        <f t="shared" si="118"/>
        <v>19.266441087781111</v>
      </c>
      <c r="G275" s="2">
        <f t="shared" si="118"/>
        <v>1.1550525502602891</v>
      </c>
      <c r="H275" s="2">
        <f t="shared" si="118"/>
        <v>18.442080708157832</v>
      </c>
      <c r="I275" s="2">
        <f t="shared" si="118"/>
        <v>2.0501818846455389</v>
      </c>
      <c r="J275" s="2">
        <f t="shared" si="118"/>
        <v>2.7525385981469959</v>
      </c>
      <c r="K275" s="2">
        <f t="shared" si="118"/>
        <v>25.494475534921218</v>
      </c>
      <c r="L275" s="2">
        <f t="shared" si="118"/>
        <v>3.3953215134089962</v>
      </c>
      <c r="M275" s="2">
        <f t="shared" si="118"/>
        <v>1.7666052400267169</v>
      </c>
      <c r="N275" s="2">
        <f t="shared" si="118"/>
        <v>0.88933369565150144</v>
      </c>
      <c r="O275" s="2">
        <f t="shared" si="118"/>
        <v>9.5196309547292994</v>
      </c>
      <c r="P275" s="2">
        <f t="shared" si="118"/>
        <v>0.10119653087143228</v>
      </c>
      <c r="Q275" s="2">
        <f t="shared" si="118"/>
        <v>0</v>
      </c>
      <c r="R275" s="2">
        <f t="shared" si="118"/>
        <v>2.8349757016785113</v>
      </c>
      <c r="S275" s="2">
        <f t="shared" si="118"/>
        <v>0.85342737124623225</v>
      </c>
      <c r="T275" s="2">
        <f t="shared" si="118"/>
        <v>1.1606945207192985</v>
      </c>
      <c r="U275" s="2">
        <f t="shared" si="118"/>
        <v>2.0903577676921676</v>
      </c>
      <c r="V275" s="2">
        <f t="shared" si="118"/>
        <v>2.0992999332572744</v>
      </c>
    </row>
    <row r="276" spans="1:22" ht="15.75" customHeight="1" x14ac:dyDescent="0.2">
      <c r="A276" s="4"/>
      <c r="B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">
      <c r="A277" s="4" t="s">
        <v>0</v>
      </c>
      <c r="B277" s="3"/>
      <c r="E277" s="2">
        <f t="shared" ref="E277:V277" si="119">E247/$D247*100</f>
        <v>8.4419440180357999</v>
      </c>
      <c r="F277" s="2">
        <f t="shared" si="119"/>
        <v>10.485713863167593</v>
      </c>
      <c r="G277" s="2">
        <f t="shared" si="119"/>
        <v>22.601913582415488</v>
      </c>
      <c r="H277" s="2">
        <f t="shared" si="119"/>
        <v>6.6103830290534962</v>
      </c>
      <c r="I277" s="2">
        <f t="shared" si="119"/>
        <v>3.762181516453599</v>
      </c>
      <c r="J277" s="2">
        <f t="shared" si="119"/>
        <v>4.6198702068471418</v>
      </c>
      <c r="K277" s="2">
        <f t="shared" si="119"/>
        <v>22.612171428718618</v>
      </c>
      <c r="L277" s="2">
        <f t="shared" si="119"/>
        <v>0.87364175262116017</v>
      </c>
      <c r="M277" s="2">
        <f t="shared" si="119"/>
        <v>2.2346120838422854</v>
      </c>
      <c r="N277" s="2">
        <f t="shared" si="119"/>
        <v>1.1188639684868145</v>
      </c>
      <c r="O277" s="2">
        <f t="shared" si="119"/>
        <v>10.421865060166114</v>
      </c>
      <c r="P277" s="2">
        <f t="shared" si="119"/>
        <v>5.2282986282837597E-2</v>
      </c>
      <c r="Q277" s="2">
        <f t="shared" si="119"/>
        <v>7.9819193737326016E-2</v>
      </c>
      <c r="R277" s="2">
        <f t="shared" si="119"/>
        <v>0.90862487362063771</v>
      </c>
      <c r="S277" s="2">
        <f t="shared" si="119"/>
        <v>0.77077527862237194</v>
      </c>
      <c r="T277" s="2">
        <f t="shared" si="119"/>
        <v>0.46766576987819791</v>
      </c>
      <c r="U277" s="2">
        <f t="shared" si="119"/>
        <v>2.8599903369993509</v>
      </c>
      <c r="V277" s="2">
        <f t="shared" si="119"/>
        <v>1.9513228036723358</v>
      </c>
    </row>
    <row r="278" spans="1:22" ht="15.75" customHeight="1" x14ac:dyDescent="0.2">
      <c r="D278" s="1" t="s">
        <v>33</v>
      </c>
      <c r="E278" s="7">
        <v>-4.2200000000000001E-2</v>
      </c>
      <c r="F278" s="7">
        <v>9.2799999999999994E-2</v>
      </c>
      <c r="G278" s="7">
        <v>6.0100000000000001E-2</v>
      </c>
      <c r="H278" s="7">
        <v>-8.2000000000000007E-3</v>
      </c>
      <c r="I278" s="7">
        <v>0.31030000000000002</v>
      </c>
      <c r="J278" s="7">
        <v>0.22539999999999999</v>
      </c>
      <c r="K278" s="7">
        <v>-0.41560000000000002</v>
      </c>
      <c r="L278" s="7" t="s">
        <v>30</v>
      </c>
      <c r="M278" s="7" t="s">
        <v>30</v>
      </c>
      <c r="N278" s="7">
        <v>0.24879999999999999</v>
      </c>
      <c r="O278" s="7">
        <v>-0.33279999999999998</v>
      </c>
      <c r="P278" s="7" t="s">
        <v>30</v>
      </c>
      <c r="Q278" s="7" t="s">
        <v>30</v>
      </c>
      <c r="R278" s="7">
        <v>0.35360000000000003</v>
      </c>
      <c r="S278" s="7">
        <v>0.24410000000000001</v>
      </c>
      <c r="T278" s="7">
        <v>0.22359999999999999</v>
      </c>
      <c r="U278" s="7">
        <v>0.37119999999999997</v>
      </c>
      <c r="V278" s="7">
        <v>0.3478</v>
      </c>
    </row>
    <row r="279" spans="1:22" ht="15.75" customHeight="1" x14ac:dyDescent="0.2">
      <c r="D279" s="1" t="s">
        <v>32</v>
      </c>
      <c r="E279" s="6">
        <v>11.6</v>
      </c>
      <c r="F279" s="6">
        <v>13.2</v>
      </c>
      <c r="G279" s="6">
        <v>1.2</v>
      </c>
      <c r="H279" s="6">
        <v>6.8</v>
      </c>
      <c r="I279" s="6">
        <v>2.8</v>
      </c>
      <c r="J279" s="6">
        <v>3.7</v>
      </c>
      <c r="K279" s="6">
        <v>28.9</v>
      </c>
      <c r="L279" s="7" t="s">
        <v>30</v>
      </c>
      <c r="M279" s="7" t="s">
        <v>30</v>
      </c>
      <c r="N279" s="6">
        <v>1.5</v>
      </c>
      <c r="O279" s="6">
        <v>17</v>
      </c>
      <c r="P279" s="7" t="s">
        <v>30</v>
      </c>
      <c r="Q279" s="7" t="s">
        <v>30</v>
      </c>
      <c r="R279" s="6">
        <v>1.7</v>
      </c>
      <c r="S279" s="6">
        <v>1.5</v>
      </c>
      <c r="T279" s="6">
        <v>2.2000000000000002</v>
      </c>
      <c r="U279" s="6">
        <v>1.7</v>
      </c>
      <c r="V279" s="6">
        <v>6.1</v>
      </c>
    </row>
    <row r="280" spans="1:22" ht="15.75" customHeight="1" x14ac:dyDescent="0.2">
      <c r="D280" s="1" t="s">
        <v>31</v>
      </c>
      <c r="E280" s="6">
        <v>2.2000000000000002</v>
      </c>
      <c r="F280" s="6">
        <v>3.4</v>
      </c>
      <c r="G280" s="6">
        <v>0.8</v>
      </c>
      <c r="H280" s="6">
        <v>2.4</v>
      </c>
      <c r="I280" s="6">
        <v>2.4</v>
      </c>
      <c r="J280" s="6">
        <v>1.6</v>
      </c>
      <c r="K280" s="6">
        <v>8.8000000000000007</v>
      </c>
      <c r="L280" s="7" t="s">
        <v>30</v>
      </c>
      <c r="M280" s="7" t="s">
        <v>30</v>
      </c>
      <c r="N280" s="6">
        <v>1.1000000000000001</v>
      </c>
      <c r="O280" s="6">
        <v>4.2</v>
      </c>
      <c r="P280" s="7" t="s">
        <v>30</v>
      </c>
      <c r="Q280" s="7" t="s">
        <v>30</v>
      </c>
      <c r="R280" s="6">
        <v>2.2000000000000002</v>
      </c>
      <c r="S280" s="6">
        <v>1.5</v>
      </c>
      <c r="T280" s="6">
        <v>1.1000000000000001</v>
      </c>
      <c r="U280" s="6">
        <v>1.7</v>
      </c>
      <c r="V280" s="6">
        <v>4</v>
      </c>
    </row>
    <row r="281" spans="1:22" ht="15.75" customHeight="1" x14ac:dyDescent="0.2"/>
    <row r="282" spans="1:22" ht="15.75" customHeight="1" x14ac:dyDescent="0.2">
      <c r="A282" s="5" t="s">
        <v>29</v>
      </c>
    </row>
    <row r="283" spans="1:22" ht="15.75" customHeight="1" x14ac:dyDescent="0.2">
      <c r="A283" s="1" t="s">
        <v>25</v>
      </c>
      <c r="E283" s="1" t="s">
        <v>27</v>
      </c>
    </row>
    <row r="284" spans="1:22" ht="15.75" customHeight="1" x14ac:dyDescent="0.2">
      <c r="A284" s="4" t="s">
        <v>5</v>
      </c>
      <c r="E284" s="2">
        <f>(E271-E$279)/E$280*E$278+(F271-F$279)/F$280*F$278+(G271-G$279)/G$280*G$278+(H271-H$279)/H$280*H$278+(I271-I$279)/I$280*I$278+(J271-J$279)/J$280*J$278+(K271-K$279)/K$280*K$278+(N271-N$279)/N$280*N$278+(O271-O$279)/O$280*O$278+(R271-R$279)/R$280*R$278+(T271-T$279)/T$280*T$278+(U271-U$279)/U$280*U$278+(V271-V$279)/V$280*V$278</f>
        <v>0.32815628979786204</v>
      </c>
    </row>
    <row r="285" spans="1:22" ht="15.75" customHeight="1" x14ac:dyDescent="0.2">
      <c r="A285" s="4" t="s">
        <v>4</v>
      </c>
      <c r="E285" s="2">
        <f>(E272-E$279)/E$280*E$278+(F272-F$279)/F$280*F$278+(G272-G$279)/G$280*G$278+(H272-H$279)/H$280*H$278+(I272-I$279)/I$280*I$278+(J272-J$279)/J$280*J$278+(K272-K$279)/K$280*K$278+(N272-N$279)/N$280*N$278+(O272-O$279)/O$280*O$278+(R272-R$279)/R$280*R$278+(T272-T$279)/T$280*T$278+(U272-U$279)/U$280*U$278+(V272-V$279)/V$280*V$278</f>
        <v>-0.50951060670476278</v>
      </c>
    </row>
    <row r="286" spans="1:22" ht="15.75" customHeight="1" x14ac:dyDescent="0.2">
      <c r="A286" s="4" t="s">
        <v>3</v>
      </c>
      <c r="E286" s="2">
        <f>(E273-E$279)/E$280*E$278+(F273-F$279)/F$280*F$278+(G273-G$279)/G$280*G$278+(H273-H$279)/H$280*H$278+(I273-I$279)/I$280*I$278+(J273-J$279)/J$280*J$278+(K273-K$279)/K$280*K$278+(N273-N$279)/N$280*N$278+(O273-O$279)/O$280*O$278+(R273-R$279)/R$280*R$278+(T273-T$279)/T$280*T$278+(U273-U$279)/U$280*U$278+(V273-V$279)/V$280*V$278</f>
        <v>1.5520170117075334</v>
      </c>
    </row>
    <row r="287" spans="1:22" ht="15.75" customHeight="1" x14ac:dyDescent="0.2">
      <c r="A287" s="4" t="s">
        <v>2</v>
      </c>
      <c r="E287" s="2">
        <f>(E274-E$279)/E$280*E$278+(F274-F$279)/F$280*F$278+(G274-G$279)/G$280*G$278+(H274-H$279)/H$280*H$278+(I274-I$279)/I$280*I$278+(J274-J$279)/J$280*J$278+(K274-K$279)/K$280*K$278+(N274-N$279)/N$280*N$278+(O274-O$279)/O$280*O$278+(R274-R$279)/R$280*R$278+(T274-T$279)/T$280*T$278+(U274-U$279)/U$280*U$278+(V274-V$279)/V$280*V$278</f>
        <v>-1.0013524757030898</v>
      </c>
    </row>
    <row r="288" spans="1:22" ht="15.75" customHeight="1" x14ac:dyDescent="0.2">
      <c r="A288" s="4" t="s">
        <v>1</v>
      </c>
      <c r="E288" s="2">
        <f>(E275-E$279)/E$280*E$278+(F275-F$279)/F$280*F$278+(G275-G$279)/G$280*G$278+(H275-H$279)/H$280*H$278+(I275-I$279)/I$280*I$278+(J275-J$279)/J$280*J$278+(K275-K$279)/K$280*K$278+(N275-N$279)/N$280*N$278+(O275-O$279)/O$280*O$278+(R275-R$279)/R$280*R$278+(T275-T$279)/T$280*T$278+(U275-U$279)/U$280*U$278+(V275-V$279)/V$280*V$278</f>
        <v>0.2558087671307</v>
      </c>
    </row>
    <row r="289" spans="1:5" ht="15.75" customHeight="1" x14ac:dyDescent="0.2">
      <c r="A289" s="4"/>
      <c r="E289" s="2"/>
    </row>
    <row r="290" spans="1:5" ht="15.75" customHeight="1" x14ac:dyDescent="0.2">
      <c r="A290" s="4" t="s">
        <v>0</v>
      </c>
      <c r="E290" s="2">
        <f>(E277-E$279)/E$280*E$278+(F277-F$279)/F$280*F$278+(G277-G$279)/G$280*G$278+(H277-H$279)/H$280*H$278+(I277-I$279)/I$280*I$278+(J277-J$279)/J$280*J$278+(K277-K$279)/K$280*K$278+(N277-N$279)/N$280*N$278+(O277-O$279)/O$280*O$278+(R277-R$279)/R$280*R$278+(T277-T$279)/T$280*T$278+(U277-U$279)/U$280*U$278+(V277-V$279)/V$280*V$278</f>
        <v>1.9941663810534007</v>
      </c>
    </row>
    <row r="291" spans="1:5" ht="15.75" customHeight="1" x14ac:dyDescent="0.2"/>
    <row r="292" spans="1:5" ht="15.75" customHeight="1" x14ac:dyDescent="0.2"/>
    <row r="293" spans="1:5" ht="15.75" customHeight="1" x14ac:dyDescent="0.2"/>
    <row r="294" spans="1:5" ht="15.75" customHeight="1" x14ac:dyDescent="0.2"/>
    <row r="295" spans="1:5" ht="15.75" customHeight="1" x14ac:dyDescent="0.2"/>
    <row r="296" spans="1:5" ht="15.75" customHeight="1" x14ac:dyDescent="0.2"/>
    <row r="297" spans="1:5" ht="15.75" customHeight="1" x14ac:dyDescent="0.2"/>
    <row r="298" spans="1:5" ht="15.75" customHeight="1" x14ac:dyDescent="0.2"/>
    <row r="299" spans="1:5" ht="15.75" customHeight="1" x14ac:dyDescent="0.2"/>
    <row r="300" spans="1:5" ht="15.75" customHeight="1" x14ac:dyDescent="0.2"/>
    <row r="301" spans="1:5" ht="15.75" customHeight="1" x14ac:dyDescent="0.2"/>
    <row r="302" spans="1:5" ht="15.75" customHeight="1" x14ac:dyDescent="0.2"/>
    <row r="303" spans="1:5" ht="15.75" customHeight="1" x14ac:dyDescent="0.2"/>
    <row r="304" spans="1:5" ht="15.75" customHeight="1" x14ac:dyDescent="0.2">
      <c r="A304" s="5" t="s">
        <v>26</v>
      </c>
    </row>
    <row r="305" spans="1:22" ht="15.75" customHeight="1" x14ac:dyDescent="0.2">
      <c r="A305" s="1" t="s">
        <v>25</v>
      </c>
      <c r="E305" s="1" t="s">
        <v>23</v>
      </c>
      <c r="F305" s="1" t="s">
        <v>22</v>
      </c>
      <c r="G305" s="1" t="s">
        <v>21</v>
      </c>
      <c r="H305" s="1" t="s">
        <v>20</v>
      </c>
      <c r="I305" s="1" t="s">
        <v>19</v>
      </c>
      <c r="J305" s="1" t="s">
        <v>18</v>
      </c>
      <c r="K305" s="1" t="s">
        <v>17</v>
      </c>
      <c r="L305" s="1" t="s">
        <v>16</v>
      </c>
      <c r="M305" s="1" t="s">
        <v>15</v>
      </c>
      <c r="N305" s="1" t="s">
        <v>14</v>
      </c>
      <c r="O305" s="1" t="s">
        <v>13</v>
      </c>
      <c r="P305" s="1" t="s">
        <v>12</v>
      </c>
      <c r="Q305" s="1" t="s">
        <v>11</v>
      </c>
      <c r="R305" s="1" t="s">
        <v>10</v>
      </c>
      <c r="S305" s="1" t="s">
        <v>9</v>
      </c>
      <c r="T305" s="1" t="s">
        <v>8</v>
      </c>
      <c r="U305" s="1" t="s">
        <v>7</v>
      </c>
      <c r="V305" s="1" t="s">
        <v>6</v>
      </c>
    </row>
    <row r="306" spans="1:22" ht="15.75" customHeight="1" x14ac:dyDescent="0.2">
      <c r="A306" s="4" t="s">
        <v>5</v>
      </c>
      <c r="B306" s="3"/>
      <c r="E306" s="2">
        <f t="shared" ref="E306:V306" si="120">E241/$B241*100</f>
        <v>12.411567848435629</v>
      </c>
      <c r="F306" s="2">
        <f t="shared" si="120"/>
        <v>8.2029252202159579</v>
      </c>
      <c r="G306" s="2">
        <f t="shared" si="120"/>
        <v>3.8264710952749838E-2</v>
      </c>
      <c r="H306" s="2">
        <f t="shared" si="120"/>
        <v>8.6364726893142016</v>
      </c>
      <c r="I306" s="2">
        <f t="shared" si="120"/>
        <v>4.2811000537297277</v>
      </c>
      <c r="J306" s="2">
        <f t="shared" si="120"/>
        <v>6.6556950608125138</v>
      </c>
      <c r="K306" s="2">
        <f t="shared" si="120"/>
        <v>27.50819973665941</v>
      </c>
      <c r="L306" s="2">
        <f t="shared" si="120"/>
        <v>1.8745552647486303</v>
      </c>
      <c r="M306" s="2">
        <f t="shared" si="120"/>
        <v>4.9221932178242378</v>
      </c>
      <c r="N306" s="2">
        <f t="shared" si="120"/>
        <v>1.2281535233044478</v>
      </c>
      <c r="O306" s="2">
        <f t="shared" si="120"/>
        <v>15.063387312695383</v>
      </c>
      <c r="P306" s="2">
        <f t="shared" si="120"/>
        <v>2.2738041900410965E-2</v>
      </c>
      <c r="Q306" s="2">
        <f t="shared" si="120"/>
        <v>4.5378755620879459E-2</v>
      </c>
      <c r="R306" s="2">
        <f t="shared" si="120"/>
        <v>2.6422571442617975</v>
      </c>
      <c r="S306" s="2">
        <f t="shared" si="120"/>
        <v>0.60365411608076136</v>
      </c>
      <c r="T306" s="2">
        <f t="shared" si="120"/>
        <v>0.79908900655193493</v>
      </c>
      <c r="U306" s="2">
        <f t="shared" si="120"/>
        <v>2.9693629586739316</v>
      </c>
      <c r="V306" s="2">
        <f t="shared" si="120"/>
        <v>2.095005338217415</v>
      </c>
    </row>
    <row r="307" spans="1:22" ht="15.75" customHeight="1" x14ac:dyDescent="0.2">
      <c r="A307" s="4" t="s">
        <v>4</v>
      </c>
      <c r="B307" s="3"/>
      <c r="E307" s="2">
        <f t="shared" ref="E307:V307" si="121">E242/$B242*100</f>
        <v>9.932480862429415</v>
      </c>
      <c r="F307" s="2">
        <f t="shared" si="121"/>
        <v>10.646490933490568</v>
      </c>
      <c r="G307" s="2">
        <f t="shared" si="121"/>
        <v>5.121724266007429E-3</v>
      </c>
      <c r="H307" s="2">
        <f t="shared" si="121"/>
        <v>9.0189505022580008</v>
      </c>
      <c r="I307" s="2">
        <f t="shared" si="121"/>
        <v>3.5228701815443673</v>
      </c>
      <c r="J307" s="2">
        <f t="shared" si="121"/>
        <v>5.3057074221112197</v>
      </c>
      <c r="K307" s="2">
        <f t="shared" si="121"/>
        <v>28.641126681864886</v>
      </c>
      <c r="L307" s="2">
        <f t="shared" si="121"/>
        <v>3.0991555353847504</v>
      </c>
      <c r="M307" s="2">
        <f t="shared" si="121"/>
        <v>4.0283930117670872</v>
      </c>
      <c r="N307" s="2">
        <f t="shared" si="121"/>
        <v>1.9050172164433283</v>
      </c>
      <c r="O307" s="2">
        <f t="shared" si="121"/>
        <v>17.276665735247043</v>
      </c>
      <c r="P307" s="2">
        <f t="shared" si="121"/>
        <v>0.23092314098092534</v>
      </c>
      <c r="Q307" s="2">
        <f t="shared" si="121"/>
        <v>0</v>
      </c>
      <c r="R307" s="2">
        <f t="shared" si="121"/>
        <v>2.3871585080781674</v>
      </c>
      <c r="S307" s="2">
        <f t="shared" si="121"/>
        <v>1.1340408269264186</v>
      </c>
      <c r="T307" s="2">
        <f t="shared" si="121"/>
        <v>0</v>
      </c>
      <c r="U307" s="2">
        <f t="shared" si="121"/>
        <v>1.6625643721379886</v>
      </c>
      <c r="V307" s="2">
        <f t="shared" si="121"/>
        <v>1.203333345069834</v>
      </c>
    </row>
    <row r="308" spans="1:22" ht="15.75" customHeight="1" x14ac:dyDescent="0.2">
      <c r="A308" s="4" t="s">
        <v>3</v>
      </c>
      <c r="B308" s="3"/>
      <c r="E308" s="2">
        <f t="shared" ref="E308:V308" si="122">E243/$B243*100</f>
        <v>8.3389537349414198</v>
      </c>
      <c r="F308" s="2">
        <f t="shared" si="122"/>
        <v>18.402842786828046</v>
      </c>
      <c r="G308" s="2">
        <f t="shared" si="122"/>
        <v>1.7601780316019906</v>
      </c>
      <c r="H308" s="2">
        <f t="shared" si="122"/>
        <v>21.364859824577902</v>
      </c>
      <c r="I308" s="2">
        <f t="shared" si="122"/>
        <v>1.7710981648958339</v>
      </c>
      <c r="J308" s="2">
        <f t="shared" si="122"/>
        <v>4.0719595090827436</v>
      </c>
      <c r="K308" s="2">
        <f t="shared" si="122"/>
        <v>18.604258360347615</v>
      </c>
      <c r="L308" s="2">
        <f t="shared" si="122"/>
        <v>0.66076133433726225</v>
      </c>
      <c r="M308" s="2">
        <f t="shared" si="122"/>
        <v>0.52566798836424711</v>
      </c>
      <c r="N308" s="2">
        <f t="shared" si="122"/>
        <v>1.801159080169435</v>
      </c>
      <c r="O308" s="2">
        <f t="shared" si="122"/>
        <v>9.3320891612644061</v>
      </c>
      <c r="P308" s="2">
        <f t="shared" si="122"/>
        <v>8.23370201110806E-2</v>
      </c>
      <c r="Q308" s="2">
        <f t="shared" si="122"/>
        <v>0.27405354641948121</v>
      </c>
      <c r="R308" s="2">
        <f t="shared" si="122"/>
        <v>3.2767547125598511</v>
      </c>
      <c r="S308" s="2">
        <f t="shared" si="122"/>
        <v>1.7063067313174438</v>
      </c>
      <c r="T308" s="2">
        <f t="shared" si="122"/>
        <v>2.0274505454048675</v>
      </c>
      <c r="U308" s="2">
        <f t="shared" si="122"/>
        <v>3.2186504273486043</v>
      </c>
      <c r="V308" s="2">
        <f t="shared" si="122"/>
        <v>2.7806190404277817</v>
      </c>
    </row>
    <row r="309" spans="1:22" ht="15.75" customHeight="1" x14ac:dyDescent="0.2">
      <c r="A309" s="4" t="s">
        <v>2</v>
      </c>
      <c r="B309" s="3"/>
      <c r="E309" s="2">
        <f t="shared" ref="E309:V309" si="123">E244/$B244*100</f>
        <v>11.38182012491767</v>
      </c>
      <c r="F309" s="2">
        <f t="shared" si="123"/>
        <v>10.453557829731814</v>
      </c>
      <c r="G309" s="2">
        <f t="shared" si="123"/>
        <v>0</v>
      </c>
      <c r="H309" s="2">
        <f t="shared" si="123"/>
        <v>6.3875059333399804</v>
      </c>
      <c r="I309" s="2">
        <f t="shared" si="123"/>
        <v>3.1718913748486068</v>
      </c>
      <c r="J309" s="2">
        <f t="shared" si="123"/>
        <v>3.4581310607925615</v>
      </c>
      <c r="K309" s="2">
        <f t="shared" si="123"/>
        <v>33.775561273599394</v>
      </c>
      <c r="L309" s="2">
        <f t="shared" si="123"/>
        <v>2.7670182455825953</v>
      </c>
      <c r="M309" s="2">
        <f t="shared" si="123"/>
        <v>5.1805354964381438</v>
      </c>
      <c r="N309" s="2">
        <f t="shared" si="123"/>
        <v>1.0135227223174312</v>
      </c>
      <c r="O309" s="2">
        <f t="shared" si="123"/>
        <v>15.776259605355328</v>
      </c>
      <c r="P309" s="2">
        <f t="shared" si="123"/>
        <v>0</v>
      </c>
      <c r="Q309" s="2">
        <f t="shared" si="123"/>
        <v>0</v>
      </c>
      <c r="R309" s="2">
        <f t="shared" si="123"/>
        <v>3.1410922641352013</v>
      </c>
      <c r="S309" s="2">
        <f t="shared" si="123"/>
        <v>0</v>
      </c>
      <c r="T309" s="2">
        <f t="shared" si="123"/>
        <v>0</v>
      </c>
      <c r="U309" s="2">
        <f t="shared" si="123"/>
        <v>1.6689190961021494</v>
      </c>
      <c r="V309" s="2">
        <f t="shared" si="123"/>
        <v>1.8241849728391202</v>
      </c>
    </row>
    <row r="310" spans="1:22" ht="15.75" customHeight="1" x14ac:dyDescent="0.2">
      <c r="A310" s="4" t="s">
        <v>1</v>
      </c>
      <c r="B310" s="3"/>
      <c r="E310" s="2">
        <f t="shared" ref="E310:V310" si="124">E245/$B245*100</f>
        <v>9.210966009694614</v>
      </c>
      <c r="F310" s="2">
        <f t="shared" si="124"/>
        <v>18.633764860707462</v>
      </c>
      <c r="G310" s="2">
        <f t="shared" si="124"/>
        <v>1.1171226447712088</v>
      </c>
      <c r="H310" s="2">
        <f t="shared" si="124"/>
        <v>17.836475034091499</v>
      </c>
      <c r="I310" s="2">
        <f t="shared" si="124"/>
        <v>1.9828574974542319</v>
      </c>
      <c r="J310" s="2">
        <f t="shared" si="124"/>
        <v>2.6621500449515292</v>
      </c>
      <c r="K310" s="2">
        <f t="shared" si="124"/>
        <v>24.657281549837748</v>
      </c>
      <c r="L310" s="2">
        <f t="shared" si="124"/>
        <v>3.2838250935451354</v>
      </c>
      <c r="M310" s="2">
        <f t="shared" si="124"/>
        <v>1.7085930138508363</v>
      </c>
      <c r="N310" s="2">
        <f t="shared" si="124"/>
        <v>0.86012953258834501</v>
      </c>
      <c r="O310" s="2">
        <f t="shared" si="124"/>
        <v>9.2070229246250097</v>
      </c>
      <c r="P310" s="2">
        <f t="shared" si="124"/>
        <v>9.7873413796879041E-2</v>
      </c>
      <c r="Q310" s="2">
        <f t="shared" si="124"/>
        <v>0</v>
      </c>
      <c r="R310" s="2">
        <f t="shared" si="124"/>
        <v>2.7418800581908855</v>
      </c>
      <c r="S310" s="2">
        <f t="shared" si="124"/>
        <v>0.82540230907406575</v>
      </c>
      <c r="T310" s="2">
        <f t="shared" si="124"/>
        <v>1.1225793427885147</v>
      </c>
      <c r="U310" s="2">
        <f t="shared" si="124"/>
        <v>2.0217140747718219</v>
      </c>
      <c r="V310" s="2">
        <f t="shared" si="124"/>
        <v>2.0303625952601956</v>
      </c>
    </row>
    <row r="311" spans="1:22" ht="15.75" customHeight="1" x14ac:dyDescent="0.2">
      <c r="A311" s="4"/>
      <c r="B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">
      <c r="A312" s="4" t="s">
        <v>0</v>
      </c>
      <c r="B312" s="3"/>
      <c r="E312" s="2">
        <f t="shared" ref="E312:V312" si="125">E247/$B247*100</f>
        <v>8.3688304212695286</v>
      </c>
      <c r="F312" s="2">
        <f t="shared" si="125"/>
        <v>10.394899679425054</v>
      </c>
      <c r="G312" s="2">
        <f t="shared" si="125"/>
        <v>22.406163978736483</v>
      </c>
      <c r="H312" s="2">
        <f t="shared" si="125"/>
        <v>6.5531321306556549</v>
      </c>
      <c r="I312" s="2">
        <f t="shared" si="125"/>
        <v>3.7295981894654258</v>
      </c>
      <c r="J312" s="2">
        <f t="shared" si="125"/>
        <v>4.5798586494743017</v>
      </c>
      <c r="K312" s="2">
        <f t="shared" si="125"/>
        <v>22.41633298436065</v>
      </c>
      <c r="L312" s="2">
        <f t="shared" si="125"/>
        <v>0.86607535669590219</v>
      </c>
      <c r="M312" s="2">
        <f t="shared" si="125"/>
        <v>2.2152586592663788</v>
      </c>
      <c r="N312" s="2">
        <f t="shared" si="125"/>
        <v>1.1091737633808003</v>
      </c>
      <c r="O312" s="2">
        <f t="shared" si="125"/>
        <v>10.331603855171915</v>
      </c>
      <c r="P312" s="2">
        <f t="shared" si="125"/>
        <v>5.1830176222897241E-2</v>
      </c>
      <c r="Q312" s="2">
        <f t="shared" si="125"/>
        <v>7.9127899370453669E-2</v>
      </c>
      <c r="R312" s="2">
        <f t="shared" si="125"/>
        <v>0.90075549750540007</v>
      </c>
      <c r="S312" s="2">
        <f t="shared" si="125"/>
        <v>0.76409978387871935</v>
      </c>
      <c r="T312" s="2">
        <f t="shared" si="125"/>
        <v>0.46361543189358068</v>
      </c>
      <c r="U312" s="2">
        <f t="shared" si="125"/>
        <v>2.8352206654867151</v>
      </c>
      <c r="V312" s="2">
        <f t="shared" si="125"/>
        <v>1.9344228777401422</v>
      </c>
    </row>
    <row r="313" spans="1:22" ht="15.75" customHeight="1" x14ac:dyDescent="0.2"/>
    <row r="314" spans="1:22" ht="15.75" customHeight="1" x14ac:dyDescent="0.2"/>
    <row r="315" spans="1:22" ht="15.75" customHeight="1" x14ac:dyDescent="0.2"/>
    <row r="316" spans="1:22" ht="15.75" customHeight="1" x14ac:dyDescent="0.2"/>
    <row r="317" spans="1:22" ht="15.75" customHeight="1" x14ac:dyDescent="0.2"/>
    <row r="318" spans="1:22" ht="15.75" customHeight="1" x14ac:dyDescent="0.2"/>
    <row r="319" spans="1:22" ht="15.75" customHeight="1" x14ac:dyDescent="0.2"/>
    <row r="320" spans="1:22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5" right="0.75" top="1" bottom="1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B3CF-BDEA-7840-9DD7-D7A1E93B51B9}">
  <dimension ref="A1:Y1001"/>
  <sheetViews>
    <sheetView topLeftCell="A256" workbookViewId="0">
      <pane xSplit="4" topLeftCell="E1" activePane="topRight" state="frozen"/>
      <selection pane="topRight" activeCell="A241" sqref="A241:A246"/>
    </sheetView>
  </sheetViews>
  <sheetFormatPr baseColWidth="10" defaultColWidth="11.1640625" defaultRowHeight="15" customHeight="1" x14ac:dyDescent="0.2"/>
  <cols>
    <col min="1" max="1" width="22.33203125" style="1" customWidth="1"/>
    <col min="2" max="2" width="21.5" style="1" customWidth="1"/>
    <col min="3" max="10" width="11" style="1" customWidth="1"/>
    <col min="11" max="11" width="11.83203125" style="1" customWidth="1"/>
    <col min="12" max="34" width="11" style="1" customWidth="1"/>
    <col min="35" max="16384" width="11.1640625" style="1"/>
  </cols>
  <sheetData>
    <row r="1" spans="1:23" ht="15.75" customHeight="1" x14ac:dyDescent="0.2"/>
    <row r="2" spans="1:23" ht="15.75" customHeight="1" x14ac:dyDescent="0.2">
      <c r="A2" s="5" t="s">
        <v>118</v>
      </c>
      <c r="B2" s="4" t="s">
        <v>117</v>
      </c>
    </row>
    <row r="3" spans="1:23" ht="15.75" customHeight="1" x14ac:dyDescent="0.2">
      <c r="A3" s="5" t="s">
        <v>116</v>
      </c>
      <c r="B3" s="4" t="s">
        <v>148</v>
      </c>
    </row>
    <row r="4" spans="1:23" ht="15.75" customHeight="1" x14ac:dyDescent="0.2">
      <c r="A4" s="5" t="s">
        <v>114</v>
      </c>
      <c r="B4" s="4" t="s">
        <v>147</v>
      </c>
    </row>
    <row r="5" spans="1:23" ht="15.75" customHeight="1" x14ac:dyDescent="0.2">
      <c r="A5" s="5" t="s">
        <v>112</v>
      </c>
      <c r="B5" s="4" t="s">
        <v>111</v>
      </c>
    </row>
    <row r="6" spans="1:23" ht="15.75" customHeight="1" x14ac:dyDescent="0.2">
      <c r="A6" s="5" t="s">
        <v>110</v>
      </c>
      <c r="B6" s="4" t="s">
        <v>109</v>
      </c>
    </row>
    <row r="7" spans="1:23" ht="15.75" customHeight="1" x14ac:dyDescent="0.2">
      <c r="B7" s="1" t="s">
        <v>108</v>
      </c>
    </row>
    <row r="8" spans="1:23" ht="15.75" customHeight="1" x14ac:dyDescent="0.2"/>
    <row r="9" spans="1:23" ht="15.75" customHeight="1" x14ac:dyDescent="0.2">
      <c r="A9" s="5" t="s">
        <v>107</v>
      </c>
      <c r="B9" s="4" t="s">
        <v>106</v>
      </c>
      <c r="E9" s="1">
        <v>0.13500000000000001</v>
      </c>
      <c r="F9" s="1">
        <v>0.94420000000000004</v>
      </c>
      <c r="G9" s="1">
        <v>0.64780000000000004</v>
      </c>
      <c r="H9" s="1">
        <v>0.39119999999999999</v>
      </c>
      <c r="I9" s="1">
        <v>0.28129999999999999</v>
      </c>
      <c r="J9" s="1">
        <v>1.3151999999999999</v>
      </c>
      <c r="K9" s="1">
        <v>0.44590000000000002</v>
      </c>
      <c r="L9" s="1">
        <v>7.8399999999999997E-2</v>
      </c>
      <c r="M9" s="1">
        <v>7.1999999999999998E-3</v>
      </c>
      <c r="N9" s="1">
        <v>0.26169999999999999</v>
      </c>
      <c r="O9" s="1">
        <v>0.77569999999999995</v>
      </c>
      <c r="P9" s="1">
        <v>7.0999999999999994E-2</v>
      </c>
      <c r="Q9" s="1">
        <v>9.4600000000000004E-2</v>
      </c>
      <c r="R9" s="1">
        <v>0.48199999999999998</v>
      </c>
      <c r="S9" s="1">
        <v>0.1641</v>
      </c>
      <c r="T9" s="1">
        <v>6.0007000000000001</v>
      </c>
      <c r="U9" s="1">
        <v>9.2886000000000006</v>
      </c>
      <c r="V9" s="1">
        <v>1.3599999999999999E-2</v>
      </c>
    </row>
    <row r="10" spans="1:23" ht="15.75" customHeight="1" x14ac:dyDescent="0.2">
      <c r="A10" s="1" t="s">
        <v>25</v>
      </c>
      <c r="C10" s="1" t="s">
        <v>53</v>
      </c>
      <c r="D10" s="1" t="s">
        <v>52</v>
      </c>
      <c r="E10" s="1" t="s">
        <v>23</v>
      </c>
      <c r="F10" s="1" t="s">
        <v>22</v>
      </c>
      <c r="G10" s="1" t="s">
        <v>21</v>
      </c>
      <c r="H10" s="1" t="s">
        <v>20</v>
      </c>
      <c r="I10" s="1" t="s">
        <v>19</v>
      </c>
      <c r="J10" s="1" t="s">
        <v>18</v>
      </c>
      <c r="K10" s="1" t="s">
        <v>17</v>
      </c>
      <c r="L10" s="1" t="s">
        <v>16</v>
      </c>
      <c r="M10" s="1" t="s">
        <v>15</v>
      </c>
      <c r="N10" s="1" t="s">
        <v>14</v>
      </c>
      <c r="O10" s="1" t="s">
        <v>13</v>
      </c>
      <c r="P10" s="1" t="s">
        <v>12</v>
      </c>
      <c r="Q10" s="1" t="s">
        <v>11</v>
      </c>
      <c r="R10" s="1" t="s">
        <v>10</v>
      </c>
      <c r="S10" s="1" t="s">
        <v>9</v>
      </c>
      <c r="T10" s="1" t="s">
        <v>8</v>
      </c>
      <c r="U10" s="1" t="s">
        <v>7</v>
      </c>
      <c r="V10" s="1" t="s">
        <v>6</v>
      </c>
    </row>
    <row r="11" spans="1:23" ht="15.75" customHeight="1" x14ac:dyDescent="0.2">
      <c r="A11" s="1" t="s">
        <v>105</v>
      </c>
      <c r="C11" s="1" t="s">
        <v>104</v>
      </c>
      <c r="D11" s="17">
        <v>0.55689999999999995</v>
      </c>
      <c r="E11" s="17">
        <v>0.30830000000000002</v>
      </c>
      <c r="F11" s="17">
        <v>0.53300000000000003</v>
      </c>
      <c r="G11" s="17">
        <v>0.21529999999999999</v>
      </c>
      <c r="H11" s="17">
        <v>1.0223</v>
      </c>
      <c r="I11" s="17">
        <v>0.22520000000000001</v>
      </c>
      <c r="J11" s="17">
        <v>0.45789999999999997</v>
      </c>
      <c r="K11" s="17">
        <v>0.65959999999999996</v>
      </c>
      <c r="L11" s="17">
        <v>4.19E-2</v>
      </c>
      <c r="M11" s="17">
        <v>0.13489999999999999</v>
      </c>
      <c r="N11" s="17">
        <v>3.6400000000000002E-2</v>
      </c>
      <c r="O11" s="17">
        <v>0.2369</v>
      </c>
      <c r="P11" s="17">
        <v>4.7899999999999998E-2</v>
      </c>
      <c r="Q11" s="17">
        <v>0.30059999999999998</v>
      </c>
      <c r="R11" s="17">
        <v>3.0499999999999999E-2</v>
      </c>
      <c r="S11" s="17">
        <v>0.16639999999999999</v>
      </c>
      <c r="T11" s="17">
        <v>0.39950000000000002</v>
      </c>
      <c r="U11" s="17">
        <v>7.0206999999999997</v>
      </c>
      <c r="V11" s="4">
        <v>0.1777</v>
      </c>
    </row>
    <row r="12" spans="1:23" ht="15.75" customHeight="1" x14ac:dyDescent="0.2"/>
    <row r="13" spans="1:23" ht="15.75" customHeight="1" x14ac:dyDescent="0.2">
      <c r="A13" s="5" t="s">
        <v>103</v>
      </c>
    </row>
    <row r="14" spans="1:23" ht="15.75" customHeight="1" x14ac:dyDescent="0.2">
      <c r="A14" s="1" t="s">
        <v>25</v>
      </c>
      <c r="B14" s="1" t="s">
        <v>93</v>
      </c>
      <c r="C14" s="1" t="s">
        <v>53</v>
      </c>
      <c r="D14" s="1" t="s">
        <v>52</v>
      </c>
      <c r="E14" s="1" t="s">
        <v>23</v>
      </c>
      <c r="F14" s="1" t="s">
        <v>22</v>
      </c>
      <c r="G14" s="1" t="s">
        <v>21</v>
      </c>
      <c r="H14" s="1" t="s">
        <v>20</v>
      </c>
      <c r="I14" s="1" t="s">
        <v>19</v>
      </c>
      <c r="J14" s="1" t="s">
        <v>18</v>
      </c>
      <c r="K14" s="1" t="s">
        <v>17</v>
      </c>
      <c r="L14" s="1" t="s">
        <v>16</v>
      </c>
      <c r="M14" s="1" t="s">
        <v>15</v>
      </c>
      <c r="N14" s="1" t="s">
        <v>14</v>
      </c>
      <c r="O14" s="1" t="s">
        <v>13</v>
      </c>
      <c r="P14" s="1" t="s">
        <v>12</v>
      </c>
      <c r="Q14" s="1" t="s">
        <v>11</v>
      </c>
      <c r="R14" s="1" t="s">
        <v>10</v>
      </c>
      <c r="S14" s="1" t="s">
        <v>9</v>
      </c>
      <c r="T14" s="1" t="s">
        <v>8</v>
      </c>
      <c r="U14" s="1" t="s">
        <v>7</v>
      </c>
      <c r="V14" s="1" t="s">
        <v>6</v>
      </c>
      <c r="W14" s="8"/>
    </row>
    <row r="15" spans="1:23" ht="15.75" customHeight="1" x14ac:dyDescent="0.2">
      <c r="A15" s="1" t="s">
        <v>101</v>
      </c>
      <c r="B15" s="1">
        <v>5</v>
      </c>
      <c r="C15" s="4">
        <v>300</v>
      </c>
      <c r="D15" s="4">
        <v>100</v>
      </c>
      <c r="E15" s="17">
        <v>2.5819000000000001</v>
      </c>
      <c r="F15" s="17">
        <v>1.8182</v>
      </c>
      <c r="G15" s="17">
        <v>1.2411000000000001</v>
      </c>
      <c r="H15" s="17">
        <v>2.9441000000000002</v>
      </c>
      <c r="I15" s="17">
        <v>1.4763999999999999</v>
      </c>
      <c r="J15" s="17">
        <v>1.3791</v>
      </c>
      <c r="K15" s="17">
        <v>2.7277</v>
      </c>
      <c r="L15" s="17">
        <v>2.6417999999999999</v>
      </c>
      <c r="M15" s="17">
        <v>2.0356000000000001</v>
      </c>
      <c r="N15" s="17">
        <v>1.7339</v>
      </c>
      <c r="O15" s="17">
        <v>2.2418</v>
      </c>
      <c r="P15" s="17">
        <v>3.0021</v>
      </c>
      <c r="Q15" s="17">
        <v>1.6064000000000001</v>
      </c>
      <c r="R15" s="17">
        <v>2.9091999999999998</v>
      </c>
      <c r="S15" s="17">
        <v>1.7397</v>
      </c>
      <c r="T15" s="17">
        <v>3.5146000000000002</v>
      </c>
      <c r="U15" s="17">
        <v>4.2882999999999996</v>
      </c>
      <c r="V15" s="17">
        <v>1.1698</v>
      </c>
    </row>
    <row r="16" spans="1:23" ht="15.75" customHeight="1" x14ac:dyDescent="0.2">
      <c r="A16" s="1" t="s">
        <v>100</v>
      </c>
      <c r="B16" s="1">
        <v>50</v>
      </c>
      <c r="C16" s="4">
        <v>300</v>
      </c>
      <c r="D16" s="4">
        <v>100</v>
      </c>
      <c r="E16" s="17">
        <v>13.7636</v>
      </c>
      <c r="F16" s="17">
        <v>15.504200000000001</v>
      </c>
      <c r="G16" s="17">
        <v>9.6433999999999997</v>
      </c>
      <c r="H16" s="17">
        <v>17.824200000000001</v>
      </c>
      <c r="I16" s="17">
        <v>12.895</v>
      </c>
      <c r="J16" s="17">
        <v>13.2232</v>
      </c>
      <c r="K16" s="17">
        <v>23.2516</v>
      </c>
      <c r="L16" s="17">
        <v>26.746200000000002</v>
      </c>
      <c r="M16" s="17">
        <v>20.603000000000002</v>
      </c>
      <c r="N16" s="17">
        <v>16.728899999999999</v>
      </c>
      <c r="O16" s="17">
        <v>17.525200000000002</v>
      </c>
      <c r="P16" s="17">
        <v>30.419</v>
      </c>
      <c r="Q16" s="17">
        <v>18.028099999999998</v>
      </c>
      <c r="R16" s="17">
        <v>20.6846</v>
      </c>
      <c r="S16" s="17">
        <v>18.2654</v>
      </c>
      <c r="T16" s="17">
        <v>23.3049</v>
      </c>
      <c r="U16" s="17">
        <v>21.9877</v>
      </c>
      <c r="V16" s="17">
        <v>13.0662</v>
      </c>
    </row>
    <row r="17" spans="1:22" ht="15.75" customHeight="1" x14ac:dyDescent="0.2">
      <c r="A17" s="1" t="s">
        <v>99</v>
      </c>
      <c r="B17" s="1">
        <v>100</v>
      </c>
      <c r="C17" s="4">
        <v>300</v>
      </c>
      <c r="D17" s="4">
        <v>100</v>
      </c>
      <c r="E17" s="17">
        <v>28.566600000000001</v>
      </c>
      <c r="F17" s="17">
        <v>31.856100000000001</v>
      </c>
      <c r="G17" s="17">
        <v>22.4895</v>
      </c>
      <c r="H17" s="17">
        <v>35.509700000000002</v>
      </c>
      <c r="I17" s="17">
        <v>28.1435</v>
      </c>
      <c r="J17" s="17">
        <v>29.3874</v>
      </c>
      <c r="K17" s="17">
        <v>46.439900000000002</v>
      </c>
      <c r="L17" s="17">
        <v>54.474499999999999</v>
      </c>
      <c r="M17" s="17">
        <v>44.749899999999997</v>
      </c>
      <c r="N17" s="17">
        <v>34.781999999999996</v>
      </c>
      <c r="O17" s="17">
        <v>36.501199999999997</v>
      </c>
      <c r="P17" s="17">
        <v>63.713999999999999</v>
      </c>
      <c r="Q17" s="17">
        <v>37.823999999999998</v>
      </c>
      <c r="R17" s="17">
        <v>43.301200000000001</v>
      </c>
      <c r="S17" s="17">
        <v>39.150300000000001</v>
      </c>
      <c r="T17" s="17">
        <v>48.372399999999999</v>
      </c>
      <c r="U17" s="17">
        <v>44.428800000000003</v>
      </c>
      <c r="V17" s="17">
        <v>30.728200000000001</v>
      </c>
    </row>
    <row r="18" spans="1:22" ht="15.75" customHeight="1" x14ac:dyDescent="0.2">
      <c r="A18" s="1" t="s">
        <v>98</v>
      </c>
      <c r="B18" s="1">
        <v>250</v>
      </c>
      <c r="C18" s="4">
        <v>300</v>
      </c>
      <c r="D18" s="4">
        <v>100</v>
      </c>
      <c r="E18" s="17">
        <v>69.459699999999998</v>
      </c>
      <c r="F18" s="17">
        <v>76.98</v>
      </c>
      <c r="G18" s="17">
        <v>59.109699999999997</v>
      </c>
      <c r="H18" s="17">
        <v>87.127499999999998</v>
      </c>
      <c r="I18" s="17">
        <v>81.425899999999999</v>
      </c>
      <c r="J18" s="17">
        <v>70.477099999999993</v>
      </c>
      <c r="K18" s="17">
        <v>110.996</v>
      </c>
      <c r="L18" s="17">
        <v>134.4607</v>
      </c>
      <c r="M18" s="17">
        <v>110.0998</v>
      </c>
      <c r="N18" s="17">
        <v>86.511499999999998</v>
      </c>
      <c r="O18" s="17">
        <v>88.434600000000003</v>
      </c>
      <c r="P18" s="17">
        <v>154.07050000000001</v>
      </c>
      <c r="Q18" s="17">
        <v>96.423199999999994</v>
      </c>
      <c r="R18" s="17">
        <v>107.6288</v>
      </c>
      <c r="S18" s="17">
        <v>90.789599999999993</v>
      </c>
      <c r="T18" s="17">
        <v>119.1399</v>
      </c>
      <c r="U18" s="17">
        <v>104.0633</v>
      </c>
      <c r="V18" s="17">
        <v>90.267600000000002</v>
      </c>
    </row>
    <row r="19" spans="1:22" ht="15.75" customHeight="1" x14ac:dyDescent="0.2"/>
    <row r="20" spans="1:22" ht="15.75" customHeight="1" x14ac:dyDescent="0.2">
      <c r="A20" s="5" t="s">
        <v>102</v>
      </c>
    </row>
    <row r="21" spans="1:22" ht="15.75" customHeight="1" x14ac:dyDescent="0.2">
      <c r="A21" s="1" t="s">
        <v>25</v>
      </c>
      <c r="B21" s="1" t="s">
        <v>93</v>
      </c>
      <c r="C21" s="1" t="s">
        <v>53</v>
      </c>
      <c r="D21" s="1" t="s">
        <v>52</v>
      </c>
      <c r="E21" s="1" t="s">
        <v>23</v>
      </c>
      <c r="F21" s="1" t="s">
        <v>22</v>
      </c>
      <c r="G21" s="1" t="s">
        <v>21</v>
      </c>
      <c r="H21" s="1" t="s">
        <v>20</v>
      </c>
      <c r="I21" s="1" t="s">
        <v>19</v>
      </c>
      <c r="J21" s="1" t="s">
        <v>18</v>
      </c>
      <c r="K21" s="1" t="s">
        <v>17</v>
      </c>
      <c r="L21" s="1" t="s">
        <v>16</v>
      </c>
      <c r="M21" s="1" t="s">
        <v>15</v>
      </c>
      <c r="N21" s="1" t="s">
        <v>14</v>
      </c>
      <c r="O21" s="1" t="s">
        <v>13</v>
      </c>
      <c r="P21" s="1" t="s">
        <v>12</v>
      </c>
      <c r="Q21" s="1" t="s">
        <v>11</v>
      </c>
      <c r="R21" s="1" t="s">
        <v>10</v>
      </c>
      <c r="S21" s="1" t="s">
        <v>9</v>
      </c>
      <c r="T21" s="1" t="s">
        <v>8</v>
      </c>
      <c r="U21" s="1" t="s">
        <v>7</v>
      </c>
      <c r="V21" s="1" t="s">
        <v>6</v>
      </c>
    </row>
    <row r="22" spans="1:22" ht="15.75" customHeight="1" x14ac:dyDescent="0.2">
      <c r="A22" s="1" t="s">
        <v>101</v>
      </c>
      <c r="B22" s="1">
        <v>5</v>
      </c>
      <c r="C22" s="4">
        <v>300</v>
      </c>
      <c r="D22" s="4">
        <v>100</v>
      </c>
      <c r="E22" s="1">
        <f t="shared" ref="E22:V22" si="0">E15-E$11</f>
        <v>2.2736000000000001</v>
      </c>
      <c r="F22" s="1">
        <f t="shared" si="0"/>
        <v>1.2852000000000001</v>
      </c>
      <c r="G22" s="1">
        <f t="shared" si="0"/>
        <v>1.0258</v>
      </c>
      <c r="H22" s="1">
        <f t="shared" si="0"/>
        <v>1.9218000000000002</v>
      </c>
      <c r="I22" s="1">
        <f t="shared" si="0"/>
        <v>1.2511999999999999</v>
      </c>
      <c r="J22" s="1">
        <f t="shared" si="0"/>
        <v>0.92120000000000002</v>
      </c>
      <c r="K22" s="1">
        <f t="shared" si="0"/>
        <v>2.0681000000000003</v>
      </c>
      <c r="L22" s="1">
        <f t="shared" si="0"/>
        <v>2.5998999999999999</v>
      </c>
      <c r="M22" s="1">
        <f t="shared" si="0"/>
        <v>1.9007000000000001</v>
      </c>
      <c r="N22" s="1">
        <f t="shared" si="0"/>
        <v>1.6975</v>
      </c>
      <c r="O22" s="1">
        <f t="shared" si="0"/>
        <v>2.0049000000000001</v>
      </c>
      <c r="P22" s="1">
        <f t="shared" si="0"/>
        <v>2.9542000000000002</v>
      </c>
      <c r="Q22" s="1">
        <f t="shared" si="0"/>
        <v>1.3058000000000001</v>
      </c>
      <c r="R22" s="1">
        <f t="shared" si="0"/>
        <v>2.8786999999999998</v>
      </c>
      <c r="S22" s="1">
        <f t="shared" si="0"/>
        <v>1.5733000000000001</v>
      </c>
      <c r="T22" s="1">
        <f t="shared" si="0"/>
        <v>3.1151</v>
      </c>
      <c r="U22" s="1">
        <f t="shared" si="0"/>
        <v>-2.7324000000000002</v>
      </c>
      <c r="V22" s="1">
        <f t="shared" si="0"/>
        <v>0.99209999999999998</v>
      </c>
    </row>
    <row r="23" spans="1:22" ht="15.75" customHeight="1" x14ac:dyDescent="0.2">
      <c r="A23" s="1" t="s">
        <v>100</v>
      </c>
      <c r="B23" s="1">
        <v>50</v>
      </c>
      <c r="C23" s="4">
        <v>300</v>
      </c>
      <c r="D23" s="4">
        <v>100</v>
      </c>
      <c r="E23" s="1">
        <f t="shared" ref="E23:V23" si="1">E16-E$11</f>
        <v>13.455300000000001</v>
      </c>
      <c r="F23" s="1">
        <f t="shared" si="1"/>
        <v>14.971200000000001</v>
      </c>
      <c r="G23" s="1">
        <f t="shared" si="1"/>
        <v>9.4281000000000006</v>
      </c>
      <c r="H23" s="1">
        <f t="shared" si="1"/>
        <v>16.8019</v>
      </c>
      <c r="I23" s="1">
        <f t="shared" si="1"/>
        <v>12.6698</v>
      </c>
      <c r="J23" s="1">
        <f t="shared" si="1"/>
        <v>12.7653</v>
      </c>
      <c r="K23" s="1">
        <f t="shared" si="1"/>
        <v>22.591999999999999</v>
      </c>
      <c r="L23" s="1">
        <f t="shared" si="1"/>
        <v>26.704300000000003</v>
      </c>
      <c r="M23" s="1">
        <f t="shared" si="1"/>
        <v>20.468100000000003</v>
      </c>
      <c r="N23" s="1">
        <f t="shared" si="1"/>
        <v>16.692499999999999</v>
      </c>
      <c r="O23" s="1">
        <f t="shared" si="1"/>
        <v>17.288300000000003</v>
      </c>
      <c r="P23" s="1">
        <f t="shared" si="1"/>
        <v>30.371100000000002</v>
      </c>
      <c r="Q23" s="1">
        <f t="shared" si="1"/>
        <v>17.727499999999999</v>
      </c>
      <c r="R23" s="1">
        <f t="shared" si="1"/>
        <v>20.6541</v>
      </c>
      <c r="S23" s="1">
        <f t="shared" si="1"/>
        <v>18.099</v>
      </c>
      <c r="T23" s="1">
        <f t="shared" si="1"/>
        <v>22.9054</v>
      </c>
      <c r="U23" s="1">
        <f t="shared" si="1"/>
        <v>14.967000000000001</v>
      </c>
      <c r="V23" s="1">
        <f t="shared" si="1"/>
        <v>12.888500000000001</v>
      </c>
    </row>
    <row r="24" spans="1:22" ht="15.75" customHeight="1" x14ac:dyDescent="0.2">
      <c r="A24" s="1" t="s">
        <v>99</v>
      </c>
      <c r="B24" s="1">
        <v>100</v>
      </c>
      <c r="C24" s="4">
        <v>300</v>
      </c>
      <c r="D24" s="4">
        <v>100</v>
      </c>
      <c r="E24" s="1">
        <f t="shared" ref="E24:V24" si="2">E17-E$11</f>
        <v>28.258300000000002</v>
      </c>
      <c r="F24" s="1">
        <f t="shared" si="2"/>
        <v>31.3231</v>
      </c>
      <c r="G24" s="1">
        <f t="shared" si="2"/>
        <v>22.2742</v>
      </c>
      <c r="H24" s="1">
        <f t="shared" si="2"/>
        <v>34.487400000000001</v>
      </c>
      <c r="I24" s="1">
        <f t="shared" si="2"/>
        <v>27.918299999999999</v>
      </c>
      <c r="J24" s="1">
        <f t="shared" si="2"/>
        <v>28.929500000000001</v>
      </c>
      <c r="K24" s="1">
        <f t="shared" si="2"/>
        <v>45.780300000000004</v>
      </c>
      <c r="L24" s="1">
        <f t="shared" si="2"/>
        <v>54.432600000000001</v>
      </c>
      <c r="M24" s="1">
        <f t="shared" si="2"/>
        <v>44.614999999999995</v>
      </c>
      <c r="N24" s="1">
        <f t="shared" si="2"/>
        <v>34.745599999999996</v>
      </c>
      <c r="O24" s="1">
        <f t="shared" si="2"/>
        <v>36.264299999999999</v>
      </c>
      <c r="P24" s="1">
        <f t="shared" si="2"/>
        <v>63.6661</v>
      </c>
      <c r="Q24" s="1">
        <f t="shared" si="2"/>
        <v>37.523399999999995</v>
      </c>
      <c r="R24" s="1">
        <f t="shared" si="2"/>
        <v>43.270699999999998</v>
      </c>
      <c r="S24" s="1">
        <f t="shared" si="2"/>
        <v>38.983899999999998</v>
      </c>
      <c r="T24" s="1">
        <f t="shared" si="2"/>
        <v>47.972899999999996</v>
      </c>
      <c r="U24" s="1">
        <f t="shared" si="2"/>
        <v>37.408100000000005</v>
      </c>
      <c r="V24" s="1">
        <f t="shared" si="2"/>
        <v>30.5505</v>
      </c>
    </row>
    <row r="25" spans="1:22" ht="15.75" customHeight="1" x14ac:dyDescent="0.2">
      <c r="A25" s="1" t="s">
        <v>98</v>
      </c>
      <c r="B25" s="1">
        <v>250</v>
      </c>
      <c r="C25" s="4">
        <v>300</v>
      </c>
      <c r="D25" s="4">
        <v>100</v>
      </c>
      <c r="E25" s="1">
        <f t="shared" ref="E25:V25" si="3">E18-E$11</f>
        <v>69.151399999999995</v>
      </c>
      <c r="F25" s="1">
        <f t="shared" si="3"/>
        <v>76.447000000000003</v>
      </c>
      <c r="G25" s="1">
        <f t="shared" si="3"/>
        <v>58.894399999999997</v>
      </c>
      <c r="H25" s="1">
        <f t="shared" si="3"/>
        <v>86.105199999999996</v>
      </c>
      <c r="I25" s="1">
        <f t="shared" si="3"/>
        <v>81.200699999999998</v>
      </c>
      <c r="J25" s="1">
        <f t="shared" si="3"/>
        <v>70.019199999999998</v>
      </c>
      <c r="K25" s="1">
        <f t="shared" si="3"/>
        <v>110.3364</v>
      </c>
      <c r="L25" s="1">
        <f t="shared" si="3"/>
        <v>134.4188</v>
      </c>
      <c r="M25" s="1">
        <f t="shared" si="3"/>
        <v>109.9649</v>
      </c>
      <c r="N25" s="1">
        <f t="shared" si="3"/>
        <v>86.475099999999998</v>
      </c>
      <c r="O25" s="1">
        <f t="shared" si="3"/>
        <v>88.197699999999998</v>
      </c>
      <c r="P25" s="1">
        <f t="shared" si="3"/>
        <v>154.02260000000001</v>
      </c>
      <c r="Q25" s="1">
        <f t="shared" si="3"/>
        <v>96.122599999999991</v>
      </c>
      <c r="R25" s="1">
        <f t="shared" si="3"/>
        <v>107.59829999999999</v>
      </c>
      <c r="S25" s="1">
        <f t="shared" si="3"/>
        <v>90.623199999999997</v>
      </c>
      <c r="T25" s="1">
        <f t="shared" si="3"/>
        <v>118.74039999999999</v>
      </c>
      <c r="U25" s="1">
        <f t="shared" si="3"/>
        <v>97.042599999999993</v>
      </c>
      <c r="V25" s="1">
        <f t="shared" si="3"/>
        <v>90.0899</v>
      </c>
    </row>
    <row r="26" spans="1:22" ht="15.75" customHeight="1" x14ac:dyDescent="0.2">
      <c r="D26" s="1" t="s">
        <v>97</v>
      </c>
      <c r="E26" s="1">
        <f t="shared" ref="E26:V26" si="4">SLOPE(E22:E25,$B$22:$B$25)</f>
        <v>0.27462883703839785</v>
      </c>
      <c r="F26" s="1">
        <f t="shared" si="4"/>
        <v>0.30692964541613083</v>
      </c>
      <c r="G26" s="1">
        <f t="shared" si="4"/>
        <v>0.23959657174352378</v>
      </c>
      <c r="H26" s="1">
        <f t="shared" si="4"/>
        <v>0.34448557413191261</v>
      </c>
      <c r="I26" s="1">
        <f t="shared" si="4"/>
        <v>0.33140403453977585</v>
      </c>
      <c r="J26" s="1">
        <f t="shared" si="4"/>
        <v>0.28326458203196769</v>
      </c>
      <c r="K26" s="1">
        <f t="shared" si="4"/>
        <v>0.44088684916406401</v>
      </c>
      <c r="L26" s="1">
        <f t="shared" si="4"/>
        <v>0.5381714495682528</v>
      </c>
      <c r="M26" s="1">
        <f t="shared" si="4"/>
        <v>0.4429785816645232</v>
      </c>
      <c r="N26" s="1">
        <f t="shared" si="4"/>
        <v>0.34689293771817015</v>
      </c>
      <c r="O26" s="1">
        <f t="shared" si="4"/>
        <v>0.35260203564210912</v>
      </c>
      <c r="P26" s="1">
        <f t="shared" si="4"/>
        <v>0.61702497887194563</v>
      </c>
      <c r="Q26" s="1">
        <f t="shared" si="4"/>
        <v>0.3885244130075326</v>
      </c>
      <c r="R26" s="1">
        <f t="shared" si="4"/>
        <v>0.4296325188315267</v>
      </c>
      <c r="S26" s="1">
        <f t="shared" si="4"/>
        <v>0.36310761712291012</v>
      </c>
      <c r="T26" s="1">
        <f t="shared" si="4"/>
        <v>0.47411907404005144</v>
      </c>
      <c r="U26" s="1">
        <f t="shared" si="4"/>
        <v>0.4081355539224692</v>
      </c>
      <c r="V26" s="1">
        <f t="shared" si="4"/>
        <v>0.37057973176557046</v>
      </c>
    </row>
    <row r="27" spans="1:22" ht="15.75" customHeight="1" x14ac:dyDescent="0.2">
      <c r="D27" s="1" t="s">
        <v>96</v>
      </c>
      <c r="E27" s="1">
        <f t="shared" ref="E27:V27" si="5">RSQ(E22:E25,$B$22:$B$25)</f>
        <v>0.99966951569955498</v>
      </c>
      <c r="F27" s="1">
        <f t="shared" si="5"/>
        <v>0.99979347809469732</v>
      </c>
      <c r="G27" s="1">
        <f t="shared" si="5"/>
        <v>0.99843397239713272</v>
      </c>
      <c r="H27" s="1">
        <f t="shared" si="5"/>
        <v>0.99994801176964299</v>
      </c>
      <c r="I27" s="1">
        <f t="shared" si="5"/>
        <v>0.99623203456479459</v>
      </c>
      <c r="J27" s="1">
        <f t="shared" si="5"/>
        <v>0.99922785741344688</v>
      </c>
      <c r="K27" s="1">
        <f t="shared" si="5"/>
        <v>0.99970311533491729</v>
      </c>
      <c r="L27" s="1">
        <f t="shared" si="5"/>
        <v>0.9999558970321144</v>
      </c>
      <c r="M27" s="1">
        <f t="shared" si="5"/>
        <v>0.99968214667104371</v>
      </c>
      <c r="N27" s="1">
        <f t="shared" si="5"/>
        <v>0.99992735854392079</v>
      </c>
      <c r="O27" s="1">
        <f t="shared" si="5"/>
        <v>0.99977319266554587</v>
      </c>
      <c r="P27" s="1">
        <f t="shared" si="5"/>
        <v>0.99970321138213258</v>
      </c>
      <c r="Q27" s="1">
        <f t="shared" si="5"/>
        <v>0.99988021550997652</v>
      </c>
      <c r="R27" s="1">
        <f t="shared" si="5"/>
        <v>0.99979157390062157</v>
      </c>
      <c r="S27" s="1">
        <f t="shared" si="5"/>
        <v>0.9986644885789604</v>
      </c>
      <c r="T27" s="1">
        <f t="shared" si="5"/>
        <v>0.99981352597298589</v>
      </c>
      <c r="U27" s="1">
        <f t="shared" si="5"/>
        <v>0.9995935337336157</v>
      </c>
      <c r="V27" s="1">
        <f t="shared" si="5"/>
        <v>0.99555185635283194</v>
      </c>
    </row>
    <row r="28" spans="1:22" ht="15.75" customHeight="1" x14ac:dyDescent="0.2"/>
    <row r="29" spans="1:22" ht="15.75" customHeight="1" x14ac:dyDescent="0.2"/>
    <row r="30" spans="1:22" ht="15.75" customHeight="1" x14ac:dyDescent="0.2"/>
    <row r="31" spans="1:22" ht="15.75" customHeight="1" x14ac:dyDescent="0.2"/>
    <row r="32" spans="1:2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/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>
      <c r="A73" s="16"/>
    </row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spans="1:23" ht="15.75" customHeight="1" x14ac:dyDescent="0.2"/>
    <row r="82" spans="1:23" ht="15.75" customHeight="1" x14ac:dyDescent="0.2"/>
    <row r="83" spans="1:23" ht="15.75" customHeight="1" x14ac:dyDescent="0.2"/>
    <row r="84" spans="1:23" ht="15.75" customHeight="1" x14ac:dyDescent="0.2"/>
    <row r="85" spans="1:23" ht="15.75" customHeight="1" x14ac:dyDescent="0.2"/>
    <row r="86" spans="1:23" ht="15.75" customHeight="1" x14ac:dyDescent="0.2"/>
    <row r="87" spans="1:23" ht="15.75" customHeight="1" x14ac:dyDescent="0.2"/>
    <row r="88" spans="1:23" ht="15.75" customHeight="1" x14ac:dyDescent="0.2"/>
    <row r="89" spans="1:23" ht="15.75" customHeight="1" x14ac:dyDescent="0.2">
      <c r="A89" s="5" t="s">
        <v>95</v>
      </c>
    </row>
    <row r="90" spans="1:23" ht="15.75" customHeight="1" x14ac:dyDescent="0.2">
      <c r="A90" s="1" t="s">
        <v>25</v>
      </c>
      <c r="B90" s="1" t="s">
        <v>93</v>
      </c>
      <c r="C90" s="1" t="s">
        <v>53</v>
      </c>
      <c r="D90" s="1" t="s">
        <v>52</v>
      </c>
      <c r="E90" s="1" t="s">
        <v>23</v>
      </c>
      <c r="F90" s="1" t="s">
        <v>22</v>
      </c>
      <c r="G90" s="1" t="s">
        <v>21</v>
      </c>
      <c r="H90" s="1" t="s">
        <v>20</v>
      </c>
      <c r="I90" s="1" t="s">
        <v>19</v>
      </c>
      <c r="J90" s="1" t="s">
        <v>18</v>
      </c>
      <c r="K90" s="1" t="s">
        <v>17</v>
      </c>
      <c r="L90" s="1" t="s">
        <v>16</v>
      </c>
      <c r="M90" s="1" t="s">
        <v>15</v>
      </c>
      <c r="N90" s="1" t="s">
        <v>14</v>
      </c>
      <c r="O90" s="1" t="s">
        <v>13</v>
      </c>
      <c r="P90" s="1" t="s">
        <v>12</v>
      </c>
      <c r="Q90" s="1" t="s">
        <v>11</v>
      </c>
      <c r="R90" s="1" t="s">
        <v>10</v>
      </c>
      <c r="S90" s="1" t="s">
        <v>9</v>
      </c>
      <c r="T90" s="1" t="s">
        <v>8</v>
      </c>
      <c r="U90" s="1" t="s">
        <v>7</v>
      </c>
      <c r="V90" s="1" t="s">
        <v>6</v>
      </c>
    </row>
    <row r="91" spans="1:23" ht="15.75" customHeight="1" x14ac:dyDescent="0.2">
      <c r="A91" s="1" t="s">
        <v>92</v>
      </c>
      <c r="B91" s="1">
        <v>1000</v>
      </c>
      <c r="C91" s="4">
        <v>40</v>
      </c>
      <c r="D91" s="4">
        <v>100</v>
      </c>
      <c r="E91" s="4">
        <v>25.3828</v>
      </c>
      <c r="F91" s="4">
        <v>28.825399999999998</v>
      </c>
      <c r="G91" s="4">
        <v>24.21</v>
      </c>
      <c r="H91" s="4">
        <v>34.548699999999997</v>
      </c>
      <c r="I91" s="4">
        <v>36.262</v>
      </c>
      <c r="J91" s="4">
        <v>26.574000000000002</v>
      </c>
      <c r="K91" s="4">
        <v>43.834499999999998</v>
      </c>
      <c r="L91" s="4">
        <v>50.801699999999997</v>
      </c>
      <c r="M91" s="4">
        <v>39.696899999999999</v>
      </c>
      <c r="N91" s="4">
        <v>31.828399999999998</v>
      </c>
      <c r="O91" s="4">
        <v>33.545999999999999</v>
      </c>
      <c r="P91" s="4">
        <v>58.183399999999999</v>
      </c>
      <c r="Q91" s="4">
        <v>34.908799999999999</v>
      </c>
      <c r="R91" s="4">
        <v>42.346600000000002</v>
      </c>
      <c r="S91" s="4">
        <v>35.199399999999997</v>
      </c>
      <c r="T91" s="4">
        <v>44.634599999999999</v>
      </c>
      <c r="U91" s="4">
        <v>39.111899999999999</v>
      </c>
      <c r="V91" s="4">
        <v>37.105800000000002</v>
      </c>
      <c r="W91" s="8"/>
    </row>
    <row r="92" spans="1:23" ht="15.75" customHeight="1" x14ac:dyDescent="0.2">
      <c r="A92" s="1" t="s">
        <v>92</v>
      </c>
      <c r="B92" s="1">
        <v>1000</v>
      </c>
      <c r="C92" s="4">
        <v>40</v>
      </c>
      <c r="D92" s="4">
        <v>100</v>
      </c>
      <c r="E92" s="4">
        <v>26.026</v>
      </c>
      <c r="F92" s="4">
        <v>29.308299999999999</v>
      </c>
      <c r="G92" s="4">
        <v>25.102499999999999</v>
      </c>
      <c r="H92" s="4">
        <v>33.588099999999997</v>
      </c>
      <c r="I92" s="4">
        <v>37.354199999999999</v>
      </c>
      <c r="J92" s="4">
        <v>26.324200000000001</v>
      </c>
      <c r="K92" s="4">
        <v>42.485199999999999</v>
      </c>
      <c r="L92" s="4">
        <v>52.176699999999997</v>
      </c>
      <c r="M92" s="4">
        <v>40.017499999999998</v>
      </c>
      <c r="N92" s="4">
        <v>32.674799999999998</v>
      </c>
      <c r="O92" s="4">
        <v>33.6355</v>
      </c>
      <c r="P92" s="4">
        <v>59.229300000000002</v>
      </c>
      <c r="Q92" s="4">
        <v>36.706600000000002</v>
      </c>
      <c r="R92" s="4">
        <v>42.092700000000001</v>
      </c>
      <c r="S92" s="4">
        <v>35.392099999999999</v>
      </c>
      <c r="T92" s="4">
        <v>46.344499999999996</v>
      </c>
      <c r="U92" s="4">
        <v>40.7605</v>
      </c>
      <c r="V92" s="4">
        <v>39.416600000000003</v>
      </c>
      <c r="W92" s="8"/>
    </row>
    <row r="93" spans="1:23" ht="15.75" customHeight="1" x14ac:dyDescent="0.2">
      <c r="A93" s="1" t="s">
        <v>92</v>
      </c>
      <c r="B93" s="1">
        <v>1000</v>
      </c>
      <c r="C93" s="4">
        <v>40</v>
      </c>
      <c r="D93" s="4">
        <v>100</v>
      </c>
      <c r="E93" s="4">
        <v>26.18</v>
      </c>
      <c r="F93" s="4">
        <v>29.4831</v>
      </c>
      <c r="G93" s="4">
        <v>24.7087</v>
      </c>
      <c r="H93" s="4">
        <v>33.372799999999998</v>
      </c>
      <c r="I93" s="4">
        <v>36.271900000000002</v>
      </c>
      <c r="J93" s="4">
        <v>26.609200000000001</v>
      </c>
      <c r="K93" s="4">
        <v>41.877800000000001</v>
      </c>
      <c r="L93" s="4">
        <v>50.332900000000002</v>
      </c>
      <c r="M93" s="4">
        <v>40.694200000000002</v>
      </c>
      <c r="N93" s="4">
        <v>32.422699999999999</v>
      </c>
      <c r="O93" s="4">
        <v>33.5901</v>
      </c>
      <c r="P93" s="4">
        <v>58.7288</v>
      </c>
      <c r="Q93" s="4">
        <v>36.359699999999997</v>
      </c>
      <c r="R93" s="4">
        <v>40.561599999999999</v>
      </c>
      <c r="S93" s="4">
        <v>35.628399999999999</v>
      </c>
      <c r="T93" s="4">
        <v>46.032699999999998</v>
      </c>
      <c r="U93" s="4">
        <v>40.7181</v>
      </c>
      <c r="V93" s="4">
        <v>37.612699999999997</v>
      </c>
      <c r="W93" s="8"/>
    </row>
    <row r="94" spans="1:23" ht="15.75" customHeight="1" x14ac:dyDescent="0.2"/>
    <row r="95" spans="1:23" ht="15.75" customHeight="1" x14ac:dyDescent="0.2">
      <c r="A95" s="5" t="s">
        <v>94</v>
      </c>
    </row>
    <row r="96" spans="1:23" ht="15.75" customHeight="1" x14ac:dyDescent="0.2">
      <c r="A96" s="1" t="s">
        <v>25</v>
      </c>
      <c r="B96" s="1" t="s">
        <v>93</v>
      </c>
      <c r="C96" s="1" t="s">
        <v>53</v>
      </c>
      <c r="D96" s="1" t="s">
        <v>52</v>
      </c>
      <c r="E96" s="1" t="s">
        <v>23</v>
      </c>
      <c r="F96" s="1" t="s">
        <v>22</v>
      </c>
      <c r="G96" s="1" t="s">
        <v>21</v>
      </c>
      <c r="H96" s="1" t="s">
        <v>20</v>
      </c>
      <c r="I96" s="1" t="s">
        <v>19</v>
      </c>
      <c r="J96" s="1" t="s">
        <v>18</v>
      </c>
      <c r="K96" s="1" t="s">
        <v>17</v>
      </c>
      <c r="L96" s="1" t="s">
        <v>16</v>
      </c>
      <c r="M96" s="1" t="s">
        <v>15</v>
      </c>
      <c r="N96" s="1" t="s">
        <v>14</v>
      </c>
      <c r="O96" s="1" t="s">
        <v>13</v>
      </c>
      <c r="P96" s="1" t="s">
        <v>12</v>
      </c>
      <c r="Q96" s="1" t="s">
        <v>11</v>
      </c>
      <c r="R96" s="1" t="s">
        <v>10</v>
      </c>
      <c r="S96" s="1" t="s">
        <v>9</v>
      </c>
      <c r="T96" s="1" t="s">
        <v>8</v>
      </c>
      <c r="U96" s="1" t="s">
        <v>7</v>
      </c>
      <c r="V96" s="1" t="s">
        <v>6</v>
      </c>
    </row>
    <row r="97" spans="1:23" ht="15.75" customHeight="1" x14ac:dyDescent="0.2">
      <c r="A97" s="1" t="s">
        <v>92</v>
      </c>
      <c r="B97" s="1">
        <v>1000</v>
      </c>
      <c r="C97" s="4">
        <v>40</v>
      </c>
      <c r="D97" s="4">
        <v>100</v>
      </c>
      <c r="E97" s="1">
        <f t="shared" ref="E97:V97" si="6">E91-E$11</f>
        <v>25.0745</v>
      </c>
      <c r="F97" s="1">
        <f t="shared" si="6"/>
        <v>28.292399999999997</v>
      </c>
      <c r="G97" s="1">
        <f t="shared" si="6"/>
        <v>23.994700000000002</v>
      </c>
      <c r="H97" s="1">
        <f t="shared" si="6"/>
        <v>33.526399999999995</v>
      </c>
      <c r="I97" s="1">
        <f t="shared" si="6"/>
        <v>36.036799999999999</v>
      </c>
      <c r="J97" s="1">
        <f t="shared" si="6"/>
        <v>26.116100000000003</v>
      </c>
      <c r="K97" s="1">
        <f t="shared" si="6"/>
        <v>43.174900000000001</v>
      </c>
      <c r="L97" s="1">
        <f t="shared" si="6"/>
        <v>50.759799999999998</v>
      </c>
      <c r="M97" s="1">
        <f t="shared" si="6"/>
        <v>39.561999999999998</v>
      </c>
      <c r="N97" s="1">
        <f t="shared" si="6"/>
        <v>31.791999999999998</v>
      </c>
      <c r="O97" s="1">
        <f t="shared" si="6"/>
        <v>33.309100000000001</v>
      </c>
      <c r="P97" s="1">
        <f t="shared" si="6"/>
        <v>58.1355</v>
      </c>
      <c r="Q97" s="1">
        <f t="shared" si="6"/>
        <v>34.608199999999997</v>
      </c>
      <c r="R97" s="1">
        <f t="shared" si="6"/>
        <v>42.316099999999999</v>
      </c>
      <c r="S97" s="1">
        <f t="shared" si="6"/>
        <v>35.032999999999994</v>
      </c>
      <c r="T97" s="1">
        <f t="shared" si="6"/>
        <v>44.235099999999996</v>
      </c>
      <c r="U97" s="1">
        <f t="shared" si="6"/>
        <v>32.091200000000001</v>
      </c>
      <c r="V97" s="1">
        <f t="shared" si="6"/>
        <v>36.928100000000001</v>
      </c>
    </row>
    <row r="98" spans="1:23" ht="15.75" customHeight="1" x14ac:dyDescent="0.2">
      <c r="A98" s="1" t="s">
        <v>92</v>
      </c>
      <c r="B98" s="1">
        <v>1000</v>
      </c>
      <c r="C98" s="4">
        <v>40</v>
      </c>
      <c r="D98" s="4">
        <v>100</v>
      </c>
      <c r="E98" s="1">
        <f t="shared" ref="E98:V98" si="7">E92-E$11</f>
        <v>25.717700000000001</v>
      </c>
      <c r="F98" s="1">
        <f t="shared" si="7"/>
        <v>28.775299999999998</v>
      </c>
      <c r="G98" s="1">
        <f t="shared" si="7"/>
        <v>24.8872</v>
      </c>
      <c r="H98" s="1">
        <f t="shared" si="7"/>
        <v>32.565799999999996</v>
      </c>
      <c r="I98" s="1">
        <f t="shared" si="7"/>
        <v>37.128999999999998</v>
      </c>
      <c r="J98" s="1">
        <f t="shared" si="7"/>
        <v>25.866300000000003</v>
      </c>
      <c r="K98" s="1">
        <f t="shared" si="7"/>
        <v>41.825600000000001</v>
      </c>
      <c r="L98" s="1">
        <f t="shared" si="7"/>
        <v>52.134799999999998</v>
      </c>
      <c r="M98" s="1">
        <f t="shared" si="7"/>
        <v>39.882599999999996</v>
      </c>
      <c r="N98" s="1">
        <f t="shared" si="7"/>
        <v>32.638399999999997</v>
      </c>
      <c r="O98" s="1">
        <f t="shared" si="7"/>
        <v>33.398600000000002</v>
      </c>
      <c r="P98" s="1">
        <f t="shared" si="7"/>
        <v>59.181400000000004</v>
      </c>
      <c r="Q98" s="1">
        <f t="shared" si="7"/>
        <v>36.405999999999999</v>
      </c>
      <c r="R98" s="1">
        <f t="shared" si="7"/>
        <v>42.062199999999997</v>
      </c>
      <c r="S98" s="1">
        <f t="shared" si="7"/>
        <v>35.225699999999996</v>
      </c>
      <c r="T98" s="1">
        <f t="shared" si="7"/>
        <v>45.944999999999993</v>
      </c>
      <c r="U98" s="1">
        <f t="shared" si="7"/>
        <v>33.739800000000002</v>
      </c>
      <c r="V98" s="1">
        <f t="shared" si="7"/>
        <v>39.238900000000001</v>
      </c>
    </row>
    <row r="99" spans="1:23" ht="15.75" customHeight="1" x14ac:dyDescent="0.2">
      <c r="A99" s="1" t="s">
        <v>92</v>
      </c>
      <c r="B99" s="1">
        <v>1000</v>
      </c>
      <c r="C99" s="4">
        <v>40</v>
      </c>
      <c r="D99" s="4">
        <v>100</v>
      </c>
      <c r="E99" s="1">
        <f t="shared" ref="E99:V99" si="8">E93-E$11</f>
        <v>25.871700000000001</v>
      </c>
      <c r="F99" s="1">
        <f t="shared" si="8"/>
        <v>28.950099999999999</v>
      </c>
      <c r="G99" s="1">
        <f t="shared" si="8"/>
        <v>24.493400000000001</v>
      </c>
      <c r="H99" s="1">
        <f t="shared" si="8"/>
        <v>32.350499999999997</v>
      </c>
      <c r="I99" s="1">
        <f t="shared" si="8"/>
        <v>36.046700000000001</v>
      </c>
      <c r="J99" s="1">
        <f t="shared" si="8"/>
        <v>26.151300000000003</v>
      </c>
      <c r="K99" s="1">
        <f t="shared" si="8"/>
        <v>41.218200000000003</v>
      </c>
      <c r="L99" s="1">
        <f t="shared" si="8"/>
        <v>50.291000000000004</v>
      </c>
      <c r="M99" s="1">
        <f t="shared" si="8"/>
        <v>40.5593</v>
      </c>
      <c r="N99" s="1">
        <f t="shared" si="8"/>
        <v>32.386299999999999</v>
      </c>
      <c r="O99" s="1">
        <f t="shared" si="8"/>
        <v>33.353200000000001</v>
      </c>
      <c r="P99" s="1">
        <f t="shared" si="8"/>
        <v>58.680900000000001</v>
      </c>
      <c r="Q99" s="1">
        <f t="shared" si="8"/>
        <v>36.059099999999994</v>
      </c>
      <c r="R99" s="1">
        <f t="shared" si="8"/>
        <v>40.531099999999995</v>
      </c>
      <c r="S99" s="1">
        <f t="shared" si="8"/>
        <v>35.461999999999996</v>
      </c>
      <c r="T99" s="1">
        <f t="shared" si="8"/>
        <v>45.633199999999995</v>
      </c>
      <c r="U99" s="1">
        <f t="shared" si="8"/>
        <v>33.697400000000002</v>
      </c>
      <c r="V99" s="1">
        <f t="shared" si="8"/>
        <v>37.434999999999995</v>
      </c>
    </row>
    <row r="100" spans="1:23" ht="15.75" customHeight="1" x14ac:dyDescent="0.2">
      <c r="D100" s="1" t="s">
        <v>82</v>
      </c>
      <c r="E100" s="1">
        <f t="shared" ref="E100:V100" si="9">AVERAGE(E97:E99)</f>
        <v>25.554633333333332</v>
      </c>
      <c r="F100" s="1">
        <f t="shared" si="9"/>
        <v>28.672599999999999</v>
      </c>
      <c r="G100" s="1">
        <f t="shared" si="9"/>
        <v>24.458433333333335</v>
      </c>
      <c r="H100" s="1">
        <f t="shared" si="9"/>
        <v>32.814233333333327</v>
      </c>
      <c r="I100" s="1">
        <f t="shared" si="9"/>
        <v>36.404166666666661</v>
      </c>
      <c r="J100" s="1">
        <f t="shared" si="9"/>
        <v>26.044566666666668</v>
      </c>
      <c r="K100" s="1">
        <f t="shared" si="9"/>
        <v>42.072900000000004</v>
      </c>
      <c r="L100" s="1">
        <f t="shared" si="9"/>
        <v>51.061866666666667</v>
      </c>
      <c r="M100" s="1">
        <f t="shared" si="9"/>
        <v>40.001299999999993</v>
      </c>
      <c r="N100" s="1">
        <f t="shared" si="9"/>
        <v>32.272233333333332</v>
      </c>
      <c r="O100" s="1">
        <f t="shared" si="9"/>
        <v>33.353633333333335</v>
      </c>
      <c r="P100" s="1">
        <f t="shared" si="9"/>
        <v>58.665933333333335</v>
      </c>
      <c r="Q100" s="1">
        <f t="shared" si="9"/>
        <v>35.691099999999999</v>
      </c>
      <c r="R100" s="1">
        <f t="shared" si="9"/>
        <v>41.636466666666664</v>
      </c>
      <c r="S100" s="1">
        <f t="shared" si="9"/>
        <v>35.240233333333329</v>
      </c>
      <c r="T100" s="1">
        <f t="shared" si="9"/>
        <v>45.27109999999999</v>
      </c>
      <c r="U100" s="1">
        <f t="shared" si="9"/>
        <v>33.176133333333333</v>
      </c>
      <c r="V100" s="1">
        <f t="shared" si="9"/>
        <v>37.867333333333335</v>
      </c>
    </row>
    <row r="101" spans="1:23" ht="15.75" customHeight="1" x14ac:dyDescent="0.2">
      <c r="D101" s="1" t="s">
        <v>91</v>
      </c>
      <c r="E101" s="1">
        <f t="shared" ref="E101:V101" si="10">STDEV(E97:E99)</f>
        <v>0.42287706645470075</v>
      </c>
      <c r="F101" s="1">
        <f t="shared" si="10"/>
        <v>0.34066521689189316</v>
      </c>
      <c r="G101" s="1">
        <f t="shared" si="10"/>
        <v>0.44727627182014984</v>
      </c>
      <c r="H101" s="1">
        <f t="shared" si="10"/>
        <v>0.62607870378518116</v>
      </c>
      <c r="I101" s="1">
        <f t="shared" si="10"/>
        <v>0.6277435968079097</v>
      </c>
      <c r="J101" s="1">
        <f t="shared" si="10"/>
        <v>0.15538343970106139</v>
      </c>
      <c r="K101" s="1">
        <f t="shared" si="10"/>
        <v>1.0015171940610896</v>
      </c>
      <c r="L101" s="1">
        <f t="shared" si="10"/>
        <v>0.95829682944969041</v>
      </c>
      <c r="M101" s="1">
        <f t="shared" si="10"/>
        <v>0.50913563025975861</v>
      </c>
      <c r="N101" s="1">
        <f t="shared" si="10"/>
        <v>0.43457639527858977</v>
      </c>
      <c r="O101" s="1">
        <f t="shared" si="10"/>
        <v>4.4751573529132796E-2</v>
      </c>
      <c r="P101" s="1">
        <f t="shared" si="10"/>
        <v>0.52311060334630477</v>
      </c>
      <c r="Q101" s="1">
        <f t="shared" si="10"/>
        <v>0.95372386464846348</v>
      </c>
      <c r="R101" s="1">
        <f t="shared" si="10"/>
        <v>0.96565672126969471</v>
      </c>
      <c r="S101" s="1">
        <f t="shared" si="10"/>
        <v>0.2148689445530316</v>
      </c>
      <c r="T101" s="1">
        <f t="shared" si="10"/>
        <v>0.91064636934432353</v>
      </c>
      <c r="U101" s="1">
        <f t="shared" si="10"/>
        <v>0.93981896838345147</v>
      </c>
      <c r="V101" s="1">
        <f t="shared" si="10"/>
        <v>1.2145506343225614</v>
      </c>
    </row>
    <row r="102" spans="1:23" ht="15.75" customHeight="1" x14ac:dyDescent="0.2">
      <c r="D102" s="1" t="s">
        <v>90</v>
      </c>
      <c r="E102" s="1">
        <f t="shared" ref="E102:V102" si="11">$B$98*$C$98/(1000+60+100)*$D$98/1000000/E100</f>
        <v>1.3493740321333638E-4</v>
      </c>
      <c r="F102" s="1">
        <f t="shared" si="11"/>
        <v>1.2026380105288555E-4</v>
      </c>
      <c r="G102" s="1">
        <f t="shared" si="11"/>
        <v>1.4098514876541421E-4</v>
      </c>
      <c r="H102" s="1">
        <f t="shared" si="11"/>
        <v>1.0508476084267193E-4</v>
      </c>
      <c r="I102" s="1">
        <f t="shared" si="11"/>
        <v>9.4722010632545712E-5</v>
      </c>
      <c r="J102" s="1">
        <f t="shared" si="11"/>
        <v>1.3239904914533546E-4</v>
      </c>
      <c r="K102" s="1">
        <f t="shared" si="11"/>
        <v>8.1959547881628445E-5</v>
      </c>
      <c r="L102" s="1">
        <f t="shared" si="11"/>
        <v>6.7531331836718966E-5</v>
      </c>
      <c r="M102" s="1">
        <f t="shared" si="11"/>
        <v>8.6204094918639304E-5</v>
      </c>
      <c r="N102" s="1">
        <f t="shared" si="11"/>
        <v>1.0684961980946363E-4</v>
      </c>
      <c r="O102" s="1">
        <f t="shared" si="11"/>
        <v>1.0338531420571769E-4</v>
      </c>
      <c r="P102" s="1">
        <f t="shared" si="11"/>
        <v>5.8778164194137072E-5</v>
      </c>
      <c r="Q102" s="1">
        <f t="shared" si="11"/>
        <v>9.661444623642774E-5</v>
      </c>
      <c r="R102" s="1">
        <f t="shared" si="11"/>
        <v>8.2818647645468619E-5</v>
      </c>
      <c r="S102" s="1">
        <f t="shared" si="11"/>
        <v>9.7850540019191128E-5</v>
      </c>
      <c r="T102" s="1">
        <f t="shared" si="11"/>
        <v>7.6169473727587061E-5</v>
      </c>
      <c r="U102" s="1">
        <f t="shared" si="11"/>
        <v>1.0393844959033701E-4</v>
      </c>
      <c r="V102" s="1">
        <f t="shared" si="11"/>
        <v>9.1062019913442521E-5</v>
      </c>
    </row>
    <row r="103" spans="1:23" ht="15.75" customHeight="1" x14ac:dyDescent="0.2">
      <c r="D103" s="1" t="s">
        <v>89</v>
      </c>
      <c r="E103" s="1">
        <f t="shared" ref="E103:V103" si="12">E101/E100*100</f>
        <v>1.654796063550253</v>
      </c>
      <c r="F103" s="1">
        <f t="shared" si="12"/>
        <v>1.1881211222278174</v>
      </c>
      <c r="G103" s="1">
        <f t="shared" si="12"/>
        <v>1.828720039932306</v>
      </c>
      <c r="H103" s="1">
        <f t="shared" si="12"/>
        <v>1.9079485948227182</v>
      </c>
      <c r="I103" s="1">
        <f t="shared" si="12"/>
        <v>1.724372933889188</v>
      </c>
      <c r="J103" s="1">
        <f t="shared" si="12"/>
        <v>0.59660597041121077</v>
      </c>
      <c r="K103" s="1">
        <f t="shared" si="12"/>
        <v>2.3804329962067969</v>
      </c>
      <c r="L103" s="1">
        <f t="shared" si="12"/>
        <v>1.876736774441639</v>
      </c>
      <c r="M103" s="1">
        <f t="shared" si="12"/>
        <v>1.2727977097238308</v>
      </c>
      <c r="N103" s="1">
        <f t="shared" si="12"/>
        <v>1.3465953557968504</v>
      </c>
      <c r="O103" s="1">
        <f t="shared" si="12"/>
        <v>0.13417300922478048</v>
      </c>
      <c r="P103" s="1">
        <f t="shared" si="12"/>
        <v>0.89167694712031298</v>
      </c>
      <c r="Q103" s="1">
        <f t="shared" si="12"/>
        <v>2.6721615883188345</v>
      </c>
      <c r="R103" s="1">
        <f t="shared" si="12"/>
        <v>2.3192571286140868</v>
      </c>
      <c r="S103" s="1">
        <f t="shared" si="12"/>
        <v>0.60972622547816546</v>
      </c>
      <c r="T103" s="1">
        <f t="shared" si="12"/>
        <v>2.0115401864419549</v>
      </c>
      <c r="U103" s="1">
        <f t="shared" si="12"/>
        <v>2.8328164676116105</v>
      </c>
      <c r="V103" s="1">
        <f t="shared" si="12"/>
        <v>3.207383587408394</v>
      </c>
      <c r="W103" s="8"/>
    </row>
    <row r="104" spans="1:23" ht="15.75" customHeight="1" x14ac:dyDescent="0.2"/>
    <row r="105" spans="1:23" ht="15.75" customHeight="1" x14ac:dyDescent="0.2"/>
    <row r="106" spans="1:23" ht="15.75" customHeight="1" x14ac:dyDescent="0.2">
      <c r="A106" s="5" t="s">
        <v>88</v>
      </c>
    </row>
    <row r="107" spans="1:23" ht="15.75" customHeight="1" x14ac:dyDescent="0.2">
      <c r="A107" s="1" t="s">
        <v>25</v>
      </c>
      <c r="C107" s="1" t="s">
        <v>53</v>
      </c>
      <c r="D107" s="1" t="s">
        <v>52</v>
      </c>
      <c r="E107" s="1" t="s">
        <v>23</v>
      </c>
      <c r="F107" s="1" t="s">
        <v>22</v>
      </c>
      <c r="G107" s="1" t="s">
        <v>21</v>
      </c>
      <c r="H107" s="1" t="s">
        <v>20</v>
      </c>
      <c r="I107" s="1" t="s">
        <v>19</v>
      </c>
      <c r="J107" s="1" t="s">
        <v>18</v>
      </c>
      <c r="K107" s="1" t="s">
        <v>17</v>
      </c>
      <c r="L107" s="1" t="s">
        <v>16</v>
      </c>
      <c r="M107" s="1" t="s">
        <v>15</v>
      </c>
      <c r="N107" s="1" t="s">
        <v>14</v>
      </c>
      <c r="O107" s="1" t="s">
        <v>13</v>
      </c>
      <c r="P107" s="1" t="s">
        <v>12</v>
      </c>
      <c r="Q107" s="1" t="s">
        <v>11</v>
      </c>
      <c r="R107" s="1" t="s">
        <v>10</v>
      </c>
      <c r="S107" s="1" t="s">
        <v>9</v>
      </c>
      <c r="T107" s="1" t="s">
        <v>8</v>
      </c>
      <c r="U107" s="1" t="s">
        <v>7</v>
      </c>
      <c r="V107" s="1" t="s">
        <v>6</v>
      </c>
    </row>
    <row r="108" spans="1:23" ht="15.75" customHeight="1" x14ac:dyDescent="0.2">
      <c r="A108" s="1" t="s">
        <v>85</v>
      </c>
      <c r="C108" s="4">
        <v>300</v>
      </c>
      <c r="D108" s="4">
        <v>100</v>
      </c>
      <c r="E108" s="4">
        <v>0.66469999999999996</v>
      </c>
      <c r="F108" s="4">
        <v>0.96689999999999998</v>
      </c>
      <c r="G108" s="4">
        <v>0.30049999999999999</v>
      </c>
      <c r="H108" s="4">
        <v>4.0438999999999998</v>
      </c>
      <c r="I108" s="4">
        <v>0.57599999999999996</v>
      </c>
      <c r="J108" s="4">
        <v>0.58509999999999995</v>
      </c>
      <c r="K108" s="4">
        <v>4.0557999999999996</v>
      </c>
      <c r="L108" s="4">
        <v>4.3999999999999997E-2</v>
      </c>
      <c r="M108" s="4">
        <v>5.7599999999999998E-2</v>
      </c>
      <c r="N108" s="4">
        <v>0.32390000000000002</v>
      </c>
      <c r="O108" s="4">
        <v>1.7878000000000001</v>
      </c>
      <c r="P108" s="4">
        <v>0.3019</v>
      </c>
      <c r="Q108" s="4">
        <v>0.40500000000000003</v>
      </c>
      <c r="R108" s="4">
        <v>2.41E-2</v>
      </c>
      <c r="S108" s="4">
        <v>0.1046</v>
      </c>
      <c r="T108" s="4">
        <v>1.329</v>
      </c>
      <c r="U108" s="4">
        <v>0.6542</v>
      </c>
      <c r="V108" s="4">
        <v>0.57609999999999995</v>
      </c>
      <c r="W108" s="8"/>
    </row>
    <row r="109" spans="1:23" ht="15.75" customHeight="1" x14ac:dyDescent="0.2">
      <c r="A109" s="1" t="s">
        <v>84</v>
      </c>
      <c r="C109" s="4">
        <v>300</v>
      </c>
      <c r="D109" s="4">
        <v>100</v>
      </c>
      <c r="E109" s="4">
        <v>3.1233</v>
      </c>
      <c r="F109" s="4">
        <v>7.9180999999999999</v>
      </c>
      <c r="G109" s="4">
        <v>0.89890000000000003</v>
      </c>
      <c r="H109" s="4">
        <v>13.730700000000001</v>
      </c>
      <c r="I109" s="4">
        <v>2.2320000000000002</v>
      </c>
      <c r="J109" s="4">
        <v>2.1164999999999998</v>
      </c>
      <c r="K109" s="4">
        <v>26.157699999999998</v>
      </c>
      <c r="L109" s="4">
        <v>0.46160000000000001</v>
      </c>
      <c r="M109" s="4">
        <v>0.85650000000000004</v>
      </c>
      <c r="N109" s="4">
        <v>1.6745000000000001</v>
      </c>
      <c r="O109" s="4">
        <v>6.2053000000000003</v>
      </c>
      <c r="P109" s="4">
        <v>0.72460000000000002</v>
      </c>
      <c r="Q109" s="4">
        <v>0.29360000000000003</v>
      </c>
      <c r="R109" s="4">
        <v>2.9563999999999999</v>
      </c>
      <c r="S109" s="4">
        <v>4.6100000000000002E-2</v>
      </c>
      <c r="T109" s="4">
        <v>2.7376</v>
      </c>
      <c r="U109" s="4">
        <v>3.8281999999999998</v>
      </c>
      <c r="V109" s="4">
        <v>1.7805</v>
      </c>
    </row>
    <row r="110" spans="1:23" ht="15.75" customHeight="1" x14ac:dyDescent="0.2">
      <c r="A110" s="1" t="s">
        <v>83</v>
      </c>
      <c r="C110" s="4">
        <v>300</v>
      </c>
      <c r="D110" s="4">
        <v>100</v>
      </c>
      <c r="E110" s="4">
        <v>0.48480000000000001</v>
      </c>
      <c r="F110" s="4">
        <v>1.1266</v>
      </c>
      <c r="G110" s="4">
        <v>0.1729</v>
      </c>
      <c r="H110" s="4">
        <v>4.5758000000000001</v>
      </c>
      <c r="I110" s="4">
        <v>0.74199999999999999</v>
      </c>
      <c r="J110" s="4">
        <v>0.85560000000000003</v>
      </c>
      <c r="K110" s="4">
        <v>4.4237000000000002</v>
      </c>
      <c r="L110" s="4">
        <v>0.16450000000000001</v>
      </c>
      <c r="M110" s="4">
        <v>0.1986</v>
      </c>
      <c r="N110" s="4">
        <v>0.42720000000000002</v>
      </c>
      <c r="O110" s="4">
        <v>1.847</v>
      </c>
      <c r="P110" s="4">
        <v>0.14660000000000001</v>
      </c>
      <c r="Q110" s="4">
        <v>0.42449999999999999</v>
      </c>
      <c r="R110" s="4">
        <v>0.4582</v>
      </c>
      <c r="S110" s="4">
        <v>0.4108</v>
      </c>
      <c r="T110" s="4">
        <v>1.1054999999999999</v>
      </c>
      <c r="U110" s="4">
        <v>0.59240000000000004</v>
      </c>
      <c r="V110" s="4">
        <v>0.41089999999999999</v>
      </c>
      <c r="W110" s="8"/>
    </row>
    <row r="111" spans="1:23" ht="15.75" customHeight="1" x14ac:dyDescent="0.2"/>
    <row r="112" spans="1:23" ht="15.75" customHeight="1" x14ac:dyDescent="0.2">
      <c r="A112" s="5" t="s">
        <v>87</v>
      </c>
    </row>
    <row r="113" spans="1:25" ht="15.75" customHeight="1" x14ac:dyDescent="0.2">
      <c r="A113" s="1" t="s">
        <v>25</v>
      </c>
      <c r="C113" s="1" t="s">
        <v>53</v>
      </c>
      <c r="D113" s="1" t="s">
        <v>52</v>
      </c>
      <c r="E113" s="1" t="s">
        <v>23</v>
      </c>
      <c r="F113" s="1" t="s">
        <v>22</v>
      </c>
      <c r="G113" s="1" t="s">
        <v>21</v>
      </c>
      <c r="H113" s="1" t="s">
        <v>20</v>
      </c>
      <c r="I113" s="1" t="s">
        <v>19</v>
      </c>
      <c r="J113" s="1" t="s">
        <v>18</v>
      </c>
      <c r="K113" s="1" t="s">
        <v>17</v>
      </c>
      <c r="L113" s="1" t="s">
        <v>16</v>
      </c>
      <c r="M113" s="1" t="s">
        <v>15</v>
      </c>
      <c r="N113" s="1" t="s">
        <v>14</v>
      </c>
      <c r="O113" s="1" t="s">
        <v>13</v>
      </c>
      <c r="P113" s="1" t="s">
        <v>12</v>
      </c>
      <c r="Q113" s="1" t="s">
        <v>11</v>
      </c>
      <c r="R113" s="1" t="s">
        <v>10</v>
      </c>
      <c r="S113" s="1" t="s">
        <v>9</v>
      </c>
      <c r="T113" s="1" t="s">
        <v>8</v>
      </c>
      <c r="U113" s="1" t="s">
        <v>7</v>
      </c>
      <c r="V113" s="1" t="s">
        <v>6</v>
      </c>
      <c r="W113" s="1" t="s">
        <v>86</v>
      </c>
    </row>
    <row r="114" spans="1:25" ht="15.75" customHeight="1" x14ac:dyDescent="0.2">
      <c r="A114" s="1" t="s">
        <v>85</v>
      </c>
      <c r="C114" s="4">
        <v>300</v>
      </c>
      <c r="D114" s="4">
        <v>100</v>
      </c>
      <c r="E114" s="1">
        <f t="shared" ref="E114:V114" si="13">E108-E$11</f>
        <v>0.35639999999999994</v>
      </c>
      <c r="F114" s="1">
        <f t="shared" si="13"/>
        <v>0.43389999999999995</v>
      </c>
      <c r="G114" s="1">
        <f t="shared" si="13"/>
        <v>8.5199999999999998E-2</v>
      </c>
      <c r="H114" s="1">
        <f t="shared" si="13"/>
        <v>3.0215999999999998</v>
      </c>
      <c r="I114" s="1">
        <f t="shared" si="13"/>
        <v>0.35079999999999995</v>
      </c>
      <c r="J114" s="1">
        <f t="shared" si="13"/>
        <v>0.12719999999999998</v>
      </c>
      <c r="K114" s="1">
        <f t="shared" si="13"/>
        <v>3.3961999999999994</v>
      </c>
      <c r="L114" s="1">
        <f t="shared" si="13"/>
        <v>2.0999999999999977E-3</v>
      </c>
      <c r="M114" s="1">
        <f t="shared" si="13"/>
        <v>-7.7299999999999994E-2</v>
      </c>
      <c r="N114" s="1">
        <f t="shared" si="13"/>
        <v>0.28750000000000003</v>
      </c>
      <c r="O114" s="1">
        <f t="shared" si="13"/>
        <v>1.5508999999999999</v>
      </c>
      <c r="P114" s="1">
        <f t="shared" si="13"/>
        <v>0.254</v>
      </c>
      <c r="Q114" s="1">
        <f t="shared" si="13"/>
        <v>0.10440000000000005</v>
      </c>
      <c r="R114" s="1">
        <f t="shared" si="13"/>
        <v>-6.3999999999999994E-3</v>
      </c>
      <c r="S114" s="1">
        <f t="shared" si="13"/>
        <v>-6.1799999999999994E-2</v>
      </c>
      <c r="T114" s="1">
        <f t="shared" si="13"/>
        <v>0.92949999999999999</v>
      </c>
      <c r="U114" s="1">
        <f t="shared" si="13"/>
        <v>-6.3664999999999994</v>
      </c>
      <c r="V114" s="1">
        <f t="shared" si="13"/>
        <v>0.39839999999999998</v>
      </c>
      <c r="W114" s="8"/>
    </row>
    <row r="115" spans="1:25" ht="15.75" customHeight="1" x14ac:dyDescent="0.2">
      <c r="A115" s="1" t="s">
        <v>84</v>
      </c>
      <c r="C115" s="4">
        <v>300</v>
      </c>
      <c r="D115" s="4">
        <v>100</v>
      </c>
      <c r="E115" s="1">
        <f t="shared" ref="E115:V115" si="14">E109-E$11</f>
        <v>2.8149999999999999</v>
      </c>
      <c r="F115" s="1">
        <f t="shared" si="14"/>
        <v>7.3850999999999996</v>
      </c>
      <c r="G115" s="1">
        <f t="shared" si="14"/>
        <v>0.68359999999999999</v>
      </c>
      <c r="H115" s="1">
        <f t="shared" si="14"/>
        <v>12.708400000000001</v>
      </c>
      <c r="I115" s="1">
        <f t="shared" si="14"/>
        <v>2.0068000000000001</v>
      </c>
      <c r="J115" s="1">
        <f t="shared" si="14"/>
        <v>1.6585999999999999</v>
      </c>
      <c r="K115" s="1">
        <f t="shared" si="14"/>
        <v>25.498099999999997</v>
      </c>
      <c r="L115" s="1">
        <f t="shared" si="14"/>
        <v>0.41970000000000002</v>
      </c>
      <c r="M115" s="1">
        <f t="shared" si="14"/>
        <v>0.72160000000000002</v>
      </c>
      <c r="N115" s="1">
        <f t="shared" si="14"/>
        <v>1.6381000000000001</v>
      </c>
      <c r="O115" s="1">
        <f t="shared" si="14"/>
        <v>5.9683999999999999</v>
      </c>
      <c r="P115" s="1">
        <f t="shared" si="14"/>
        <v>0.67670000000000008</v>
      </c>
      <c r="Q115" s="1">
        <f t="shared" si="14"/>
        <v>-6.9999999999999507E-3</v>
      </c>
      <c r="R115" s="1">
        <f t="shared" si="14"/>
        <v>2.9258999999999999</v>
      </c>
      <c r="S115" s="1">
        <f t="shared" si="14"/>
        <v>-0.12029999999999999</v>
      </c>
      <c r="T115" s="1">
        <f t="shared" si="14"/>
        <v>2.3380999999999998</v>
      </c>
      <c r="U115" s="1">
        <f t="shared" si="14"/>
        <v>-3.1924999999999999</v>
      </c>
      <c r="V115" s="1">
        <f t="shared" si="14"/>
        <v>1.6028</v>
      </c>
    </row>
    <row r="116" spans="1:25" ht="15.75" customHeight="1" x14ac:dyDescent="0.2">
      <c r="A116" s="1" t="s">
        <v>83</v>
      </c>
      <c r="C116" s="4">
        <v>300</v>
      </c>
      <c r="D116" s="4">
        <v>100</v>
      </c>
      <c r="E116" s="1">
        <f t="shared" ref="E116:K116" si="15">E110-E$11</f>
        <v>0.17649999999999999</v>
      </c>
      <c r="F116" s="1">
        <f t="shared" si="15"/>
        <v>0.59360000000000002</v>
      </c>
      <c r="G116" s="1">
        <f t="shared" si="15"/>
        <v>-4.2399999999999993E-2</v>
      </c>
      <c r="H116" s="1">
        <f t="shared" si="15"/>
        <v>3.5535000000000001</v>
      </c>
      <c r="I116" s="1">
        <f t="shared" si="15"/>
        <v>0.51679999999999993</v>
      </c>
      <c r="J116" s="1">
        <f t="shared" si="15"/>
        <v>0.39770000000000005</v>
      </c>
      <c r="K116" s="1">
        <f t="shared" si="15"/>
        <v>3.7641</v>
      </c>
      <c r="L116" s="1">
        <v>0</v>
      </c>
      <c r="M116" s="1">
        <f t="shared" ref="M116:V116" si="16">M110-M$11</f>
        <v>6.3700000000000007E-2</v>
      </c>
      <c r="N116" s="1">
        <f t="shared" si="16"/>
        <v>0.39080000000000004</v>
      </c>
      <c r="O116" s="1">
        <f t="shared" si="16"/>
        <v>1.6101000000000001</v>
      </c>
      <c r="P116" s="1">
        <f t="shared" si="16"/>
        <v>9.870000000000001E-2</v>
      </c>
      <c r="Q116" s="1">
        <f t="shared" si="16"/>
        <v>0.12390000000000001</v>
      </c>
      <c r="R116" s="1">
        <f t="shared" si="16"/>
        <v>0.42769999999999997</v>
      </c>
      <c r="S116" s="1">
        <f t="shared" si="16"/>
        <v>0.24440000000000001</v>
      </c>
      <c r="T116" s="1">
        <f t="shared" si="16"/>
        <v>0.70599999999999996</v>
      </c>
      <c r="U116" s="1">
        <f t="shared" si="16"/>
        <v>-6.4283000000000001</v>
      </c>
      <c r="V116" s="1">
        <f t="shared" si="16"/>
        <v>0.23319999999999999</v>
      </c>
    </row>
    <row r="117" spans="1:25" ht="15.75" customHeight="1" x14ac:dyDescent="0.2">
      <c r="D117" s="1" t="s">
        <v>82</v>
      </c>
      <c r="E117" s="1">
        <f t="shared" ref="E117:V117" si="17">AVERAGE(E114,E116)</f>
        <v>0.26644999999999996</v>
      </c>
      <c r="F117" s="1">
        <f t="shared" si="17"/>
        <v>0.51374999999999993</v>
      </c>
      <c r="G117" s="1">
        <f t="shared" si="17"/>
        <v>2.1400000000000002E-2</v>
      </c>
      <c r="H117" s="1">
        <f t="shared" si="17"/>
        <v>3.28755</v>
      </c>
      <c r="I117" s="1">
        <f t="shared" si="17"/>
        <v>0.43379999999999996</v>
      </c>
      <c r="J117" s="1">
        <f t="shared" si="17"/>
        <v>0.26245000000000002</v>
      </c>
      <c r="K117" s="1">
        <f t="shared" si="17"/>
        <v>3.5801499999999997</v>
      </c>
      <c r="L117" s="1">
        <f t="shared" si="17"/>
        <v>1.0499999999999989E-3</v>
      </c>
      <c r="M117" s="1">
        <f t="shared" si="17"/>
        <v>-6.7999999999999935E-3</v>
      </c>
      <c r="N117" s="1">
        <f t="shared" si="17"/>
        <v>0.33915000000000006</v>
      </c>
      <c r="O117" s="1">
        <f t="shared" si="17"/>
        <v>1.5805</v>
      </c>
      <c r="P117" s="1">
        <f t="shared" si="17"/>
        <v>0.17635000000000001</v>
      </c>
      <c r="Q117" s="1">
        <f t="shared" si="17"/>
        <v>0.11415000000000003</v>
      </c>
      <c r="R117" s="1">
        <f t="shared" si="17"/>
        <v>0.21064999999999998</v>
      </c>
      <c r="S117" s="1">
        <f t="shared" si="17"/>
        <v>9.1300000000000006E-2</v>
      </c>
      <c r="T117" s="1">
        <f t="shared" si="17"/>
        <v>0.81774999999999998</v>
      </c>
      <c r="U117" s="1">
        <f t="shared" si="17"/>
        <v>-6.3973999999999993</v>
      </c>
      <c r="V117" s="1">
        <f t="shared" si="17"/>
        <v>0.31579999999999997</v>
      </c>
    </row>
    <row r="118" spans="1:25" ht="15.75" customHeight="1" x14ac:dyDescent="0.2">
      <c r="D118" s="1" t="s">
        <v>81</v>
      </c>
      <c r="E118" s="1">
        <f t="shared" ref="E118:V118" si="18">E117*$C$25/$C$115/E26</f>
        <v>0.97021857891327579</v>
      </c>
      <c r="F118" s="1">
        <f t="shared" si="18"/>
        <v>1.6738363585031515</v>
      </c>
      <c r="G118" s="1">
        <f t="shared" si="18"/>
        <v>8.931680384353595E-2</v>
      </c>
      <c r="H118" s="1">
        <f t="shared" si="18"/>
        <v>9.5433604390676479</v>
      </c>
      <c r="I118" s="1">
        <f t="shared" si="18"/>
        <v>1.3089762187187082</v>
      </c>
      <c r="J118" s="1">
        <f t="shared" si="18"/>
        <v>0.92651893899810367</v>
      </c>
      <c r="K118" s="1">
        <f t="shared" si="18"/>
        <v>8.1203374670577766</v>
      </c>
      <c r="L118" s="1">
        <f t="shared" si="18"/>
        <v>1.9510511024736813E-3</v>
      </c>
      <c r="M118" s="1">
        <f t="shared" si="18"/>
        <v>-1.535062931135071E-2</v>
      </c>
      <c r="N118" s="1">
        <f t="shared" si="18"/>
        <v>0.97767917165133889</v>
      </c>
      <c r="O118" s="1">
        <f t="shared" si="18"/>
        <v>4.4823904579048053</v>
      </c>
      <c r="P118" s="1">
        <f t="shared" si="18"/>
        <v>0.28580690577941553</v>
      </c>
      <c r="Q118" s="1">
        <f t="shared" si="18"/>
        <v>0.29380393143477174</v>
      </c>
      <c r="R118" s="1">
        <f t="shared" si="18"/>
        <v>0.49030273726231344</v>
      </c>
      <c r="S118" s="1">
        <f t="shared" si="18"/>
        <v>0.2514406079481814</v>
      </c>
      <c r="T118" s="1">
        <f t="shared" si="18"/>
        <v>1.72477768724175</v>
      </c>
      <c r="U118" s="1">
        <f t="shared" si="18"/>
        <v>-15.674694200288346</v>
      </c>
      <c r="V118" s="1">
        <f t="shared" si="18"/>
        <v>0.85217828426670605</v>
      </c>
      <c r="W118" s="1">
        <f>SUM(E118:V118)</f>
        <v>16.302850810094267</v>
      </c>
      <c r="X118" s="8"/>
    </row>
    <row r="119" spans="1:25" ht="15.75" customHeight="1" x14ac:dyDescent="0.2">
      <c r="A119" s="5" t="s">
        <v>80</v>
      </c>
    </row>
    <row r="120" spans="1:25" ht="15.75" customHeight="1" x14ac:dyDescent="0.2">
      <c r="A120" s="1" t="s">
        <v>25</v>
      </c>
      <c r="C120" s="1" t="s">
        <v>53</v>
      </c>
      <c r="D120" s="1" t="s">
        <v>52</v>
      </c>
      <c r="E120" s="1" t="s">
        <v>23</v>
      </c>
      <c r="F120" s="1" t="s">
        <v>22</v>
      </c>
      <c r="G120" s="1" t="s">
        <v>21</v>
      </c>
      <c r="H120" s="1" t="s">
        <v>20</v>
      </c>
      <c r="I120" s="1" t="s">
        <v>19</v>
      </c>
      <c r="J120" s="1" t="s">
        <v>18</v>
      </c>
      <c r="K120" s="1" t="s">
        <v>17</v>
      </c>
      <c r="L120" s="1" t="s">
        <v>16</v>
      </c>
      <c r="M120" s="1" t="s">
        <v>15</v>
      </c>
      <c r="N120" s="1" t="s">
        <v>14</v>
      </c>
      <c r="O120" s="1" t="s">
        <v>13</v>
      </c>
      <c r="P120" s="1" t="s">
        <v>12</v>
      </c>
      <c r="Q120" s="1" t="s">
        <v>11</v>
      </c>
      <c r="R120" s="1" t="s">
        <v>10</v>
      </c>
      <c r="S120" s="1" t="s">
        <v>9</v>
      </c>
      <c r="T120" s="1" t="s">
        <v>8</v>
      </c>
      <c r="U120" s="1" t="s">
        <v>7</v>
      </c>
      <c r="V120" s="1" t="s">
        <v>6</v>
      </c>
    </row>
    <row r="121" spans="1:25" ht="15.75" customHeight="1" x14ac:dyDescent="0.2">
      <c r="A121" s="1" t="s">
        <v>146</v>
      </c>
      <c r="C121" s="4">
        <v>300</v>
      </c>
      <c r="D121" s="4">
        <v>100</v>
      </c>
      <c r="E121" s="4">
        <v>2.1177000000000001</v>
      </c>
      <c r="F121" s="4">
        <v>2.5895999999999999</v>
      </c>
      <c r="G121" s="4">
        <v>3.6978</v>
      </c>
      <c r="H121" s="4">
        <v>3.8311000000000002</v>
      </c>
      <c r="I121" s="4">
        <v>1.597</v>
      </c>
      <c r="J121" s="4">
        <v>1.3018000000000001</v>
      </c>
      <c r="K121" s="4">
        <v>8.8833000000000002</v>
      </c>
      <c r="L121" s="4">
        <v>0.61870000000000003</v>
      </c>
      <c r="M121" s="4">
        <v>0.49469999999999997</v>
      </c>
      <c r="N121" s="4">
        <v>0.48949999999999999</v>
      </c>
      <c r="O121" s="4">
        <v>3.4826999999999999</v>
      </c>
      <c r="P121" s="4">
        <v>0.35370000000000001</v>
      </c>
      <c r="Q121" s="4">
        <v>4.1985000000000001</v>
      </c>
      <c r="R121" s="4">
        <v>1.3496999999999999</v>
      </c>
      <c r="S121" s="4">
        <v>0.15260000000000001</v>
      </c>
      <c r="T121" s="4">
        <v>1.5267999999999999</v>
      </c>
      <c r="U121" s="4">
        <v>8.9548000000000005</v>
      </c>
      <c r="V121" s="4">
        <v>0.6774</v>
      </c>
      <c r="W121" s="8"/>
      <c r="Y121" s="1" t="s">
        <v>131</v>
      </c>
    </row>
    <row r="122" spans="1:25" ht="15.75" customHeight="1" x14ac:dyDescent="0.2">
      <c r="A122" s="1" t="s">
        <v>145</v>
      </c>
      <c r="C122" s="4">
        <v>300</v>
      </c>
      <c r="D122" s="4">
        <v>100</v>
      </c>
      <c r="E122" s="4">
        <v>2.0026000000000002</v>
      </c>
      <c r="F122" s="4">
        <v>2.2787000000000002</v>
      </c>
      <c r="G122" s="4">
        <v>3.3302</v>
      </c>
      <c r="H122" s="4">
        <v>6.5397999999999996</v>
      </c>
      <c r="I122" s="4">
        <v>1.5417000000000001</v>
      </c>
      <c r="J122" s="4">
        <v>1.2468999999999999</v>
      </c>
      <c r="K122" s="4">
        <v>17.161000000000001</v>
      </c>
      <c r="L122" s="4">
        <v>0.60189999999999999</v>
      </c>
      <c r="M122" s="4">
        <v>1.1826000000000001</v>
      </c>
      <c r="N122" s="4">
        <v>0.69630000000000003</v>
      </c>
      <c r="O122" s="4">
        <v>4.4398</v>
      </c>
      <c r="P122" s="4">
        <v>0.4526</v>
      </c>
      <c r="Q122" s="4">
        <v>3.4176000000000002</v>
      </c>
      <c r="R122" s="4">
        <v>1.9512</v>
      </c>
      <c r="S122" s="4">
        <v>7.1000000000000004E-3</v>
      </c>
      <c r="T122" s="4">
        <v>1.7771999999999999</v>
      </c>
      <c r="U122" s="4">
        <v>1.6105</v>
      </c>
      <c r="V122" s="4">
        <v>1.1214</v>
      </c>
      <c r="W122" s="8"/>
      <c r="Y122" s="1" t="s">
        <v>130</v>
      </c>
    </row>
    <row r="123" spans="1:25" ht="15.75" customHeight="1" x14ac:dyDescent="0.2">
      <c r="A123" s="1" t="s">
        <v>144</v>
      </c>
      <c r="C123" s="4">
        <v>300</v>
      </c>
      <c r="D123" s="4">
        <v>100</v>
      </c>
      <c r="E123" s="4">
        <v>1.4195</v>
      </c>
      <c r="F123" s="4">
        <v>2.0611000000000002</v>
      </c>
      <c r="G123" s="4">
        <v>3.8243</v>
      </c>
      <c r="H123" s="4">
        <v>3.9388999999999998</v>
      </c>
      <c r="I123" s="4">
        <v>1.2197</v>
      </c>
      <c r="J123" s="4">
        <v>1.2759</v>
      </c>
      <c r="K123" s="4">
        <v>7.5644</v>
      </c>
      <c r="L123" s="4">
        <v>0.59789999999999999</v>
      </c>
      <c r="M123" s="4">
        <v>0.88090000000000002</v>
      </c>
      <c r="N123" s="4">
        <v>0.49690000000000001</v>
      </c>
      <c r="O123" s="4">
        <v>3.0579000000000001</v>
      </c>
      <c r="P123" s="4">
        <v>0.33950000000000002</v>
      </c>
      <c r="Q123" s="4">
        <v>3.339</v>
      </c>
      <c r="R123" s="4">
        <v>1.0851</v>
      </c>
      <c r="S123" s="4">
        <v>9.5399999999999999E-2</v>
      </c>
      <c r="T123" s="4">
        <v>1.0249999999999999</v>
      </c>
      <c r="U123" s="4">
        <v>0.55620000000000003</v>
      </c>
      <c r="V123" s="4">
        <v>0.52759999999999996</v>
      </c>
      <c r="Y123" s="1" t="s">
        <v>129</v>
      </c>
    </row>
    <row r="124" spans="1:25" ht="15.75" customHeight="1" x14ac:dyDescent="0.2">
      <c r="A124" s="1" t="s">
        <v>143</v>
      </c>
      <c r="C124" s="4">
        <v>300</v>
      </c>
      <c r="D124" s="4">
        <v>100</v>
      </c>
      <c r="E124" s="4">
        <v>13.7119</v>
      </c>
      <c r="F124" s="4">
        <v>25.325099999999999</v>
      </c>
      <c r="G124" s="4">
        <v>4.1866000000000003</v>
      </c>
      <c r="H124" s="4">
        <v>40.122599999999998</v>
      </c>
      <c r="I124" s="4">
        <v>4.1631999999999998</v>
      </c>
      <c r="J124" s="4">
        <v>6.0720999999999998</v>
      </c>
      <c r="K124" s="4">
        <v>46.483800000000002</v>
      </c>
      <c r="L124" s="4">
        <v>2.2759</v>
      </c>
      <c r="M124" s="4">
        <v>1.5364</v>
      </c>
      <c r="N124" s="4">
        <v>2.5224000000000002</v>
      </c>
      <c r="O124" s="4">
        <v>17.0275</v>
      </c>
      <c r="P124" s="4">
        <v>0.75780000000000003</v>
      </c>
      <c r="Q124" s="4">
        <v>29.267800000000001</v>
      </c>
      <c r="R124" s="4">
        <v>6.1688999999999998</v>
      </c>
      <c r="S124" s="4">
        <v>2.1284999999999998</v>
      </c>
      <c r="T124" s="4">
        <v>4.8994999999999997</v>
      </c>
      <c r="U124" s="4">
        <v>6.9134000000000002</v>
      </c>
      <c r="V124" s="4">
        <v>4.2717000000000001</v>
      </c>
      <c r="W124" s="8"/>
      <c r="Y124" s="1" t="s">
        <v>128</v>
      </c>
    </row>
    <row r="125" spans="1:25" ht="15.75" customHeight="1" x14ac:dyDescent="0.2">
      <c r="A125" s="1" t="s">
        <v>142</v>
      </c>
      <c r="C125" s="4">
        <v>300</v>
      </c>
      <c r="D125" s="4">
        <v>100</v>
      </c>
      <c r="E125" s="4">
        <v>12.8583</v>
      </c>
      <c r="F125" s="4">
        <v>23.634399999999999</v>
      </c>
      <c r="G125" s="4">
        <v>4.2651000000000003</v>
      </c>
      <c r="H125" s="4">
        <v>36.673000000000002</v>
      </c>
      <c r="I125" s="4">
        <v>4.3869999999999996</v>
      </c>
      <c r="J125" s="4">
        <v>5.0876999999999999</v>
      </c>
      <c r="K125" s="4">
        <v>44.616300000000003</v>
      </c>
      <c r="L125" s="4">
        <v>1.9375</v>
      </c>
      <c r="M125" s="4">
        <v>1.3937999999999999</v>
      </c>
      <c r="N125" s="4">
        <v>2.4447000000000001</v>
      </c>
      <c r="O125" s="4">
        <v>15.6607</v>
      </c>
      <c r="P125" s="4">
        <v>0.66610000000000003</v>
      </c>
      <c r="Q125" s="4">
        <v>29.226099999999999</v>
      </c>
      <c r="R125" s="4">
        <v>5.9378000000000002</v>
      </c>
      <c r="S125" s="4">
        <v>1.5228999999999999</v>
      </c>
      <c r="T125" s="4">
        <v>4.8840000000000003</v>
      </c>
      <c r="U125" s="4">
        <v>5.3052999999999999</v>
      </c>
      <c r="V125" s="4">
        <v>4.4108999999999998</v>
      </c>
      <c r="Y125" s="1" t="s">
        <v>5</v>
      </c>
    </row>
    <row r="126" spans="1:25" ht="15.75" customHeight="1" x14ac:dyDescent="0.2">
      <c r="A126" s="1" t="s">
        <v>141</v>
      </c>
      <c r="C126" s="4">
        <v>300</v>
      </c>
      <c r="D126" s="4">
        <v>100</v>
      </c>
      <c r="E126" s="4">
        <v>12.6713</v>
      </c>
      <c r="F126" s="4">
        <v>23.819400000000002</v>
      </c>
      <c r="G126" s="4">
        <v>4.1452</v>
      </c>
      <c r="H126" s="4">
        <v>38.158000000000001</v>
      </c>
      <c r="I126" s="4">
        <v>3.9615999999999998</v>
      </c>
      <c r="J126" s="4">
        <v>5.7030000000000003</v>
      </c>
      <c r="K126" s="4">
        <v>44.9161</v>
      </c>
      <c r="L126" s="4">
        <v>2.1295000000000002</v>
      </c>
      <c r="M126" s="4">
        <v>1.7002999999999999</v>
      </c>
      <c r="N126" s="4">
        <v>2.1002000000000001</v>
      </c>
      <c r="O126" s="4">
        <v>15.6639</v>
      </c>
      <c r="P126" s="4">
        <v>0.65859999999999996</v>
      </c>
      <c r="Q126" s="4">
        <v>29.258099999999999</v>
      </c>
      <c r="R126" s="4">
        <v>6.6938000000000004</v>
      </c>
      <c r="S126" s="4">
        <v>2.4847000000000001</v>
      </c>
      <c r="T126" s="4">
        <v>4.8552</v>
      </c>
      <c r="U126" s="4">
        <v>5.8502999999999998</v>
      </c>
      <c r="V126" s="4">
        <v>4.2183999999999999</v>
      </c>
      <c r="Y126" s="1" t="s">
        <v>127</v>
      </c>
    </row>
    <row r="127" spans="1:25" ht="15.75" customHeight="1" x14ac:dyDescent="0.2">
      <c r="A127" s="1" t="s">
        <v>140</v>
      </c>
      <c r="C127" s="4">
        <v>300</v>
      </c>
      <c r="D127" s="4">
        <v>100</v>
      </c>
      <c r="E127" s="4">
        <v>1.4035</v>
      </c>
      <c r="F127" s="4">
        <v>1.8067</v>
      </c>
      <c r="G127" s="4">
        <v>2.0301</v>
      </c>
      <c r="H127" s="4">
        <v>3.0863</v>
      </c>
      <c r="I127" s="4">
        <v>1.1194</v>
      </c>
      <c r="J127" s="4">
        <v>1.2897000000000001</v>
      </c>
      <c r="K127" s="4">
        <v>8.6689000000000007</v>
      </c>
      <c r="L127" s="4">
        <v>0.58099999999999996</v>
      </c>
      <c r="M127" s="4">
        <v>0.83960000000000001</v>
      </c>
      <c r="N127" s="4">
        <v>0.46989999999999998</v>
      </c>
      <c r="O127" s="4">
        <v>3.2172999999999998</v>
      </c>
      <c r="P127" s="4">
        <v>0.38329999999999997</v>
      </c>
      <c r="Q127" s="4">
        <v>5.6099999999999997E-2</v>
      </c>
      <c r="R127" s="4">
        <v>1.1437999999999999</v>
      </c>
      <c r="S127" s="4">
        <v>6.13E-2</v>
      </c>
      <c r="T127" s="4">
        <v>1.4263999999999999</v>
      </c>
      <c r="U127" s="4">
        <v>0.70050000000000001</v>
      </c>
      <c r="V127" s="4">
        <v>0.63419999999999999</v>
      </c>
    </row>
    <row r="128" spans="1:25" ht="15.75" customHeight="1" x14ac:dyDescent="0.2">
      <c r="A128" s="1" t="s">
        <v>139</v>
      </c>
      <c r="C128" s="4">
        <v>300</v>
      </c>
      <c r="D128" s="4">
        <v>100</v>
      </c>
      <c r="E128" s="4">
        <v>2.1934</v>
      </c>
      <c r="F128" s="4">
        <v>2.6036999999999999</v>
      </c>
      <c r="G128" s="4">
        <v>2.1103999999999998</v>
      </c>
      <c r="H128" s="4">
        <v>3.5470999999999999</v>
      </c>
      <c r="I128" s="4">
        <v>2.2067000000000001</v>
      </c>
      <c r="J128" s="4">
        <v>0.79849999999999999</v>
      </c>
      <c r="K128" s="4">
        <v>8.1217000000000006</v>
      </c>
      <c r="L128" s="4">
        <v>0.43759999999999999</v>
      </c>
      <c r="M128" s="4">
        <v>0.81069999999999998</v>
      </c>
      <c r="N128" s="4">
        <v>0.56269999999999998</v>
      </c>
      <c r="O128" s="4">
        <v>2.9556</v>
      </c>
      <c r="P128" s="4">
        <v>0.77569999999999995</v>
      </c>
      <c r="Q128" s="4">
        <v>0.12959999999999999</v>
      </c>
      <c r="R128" s="4">
        <v>1.6012999999999999</v>
      </c>
      <c r="S128" s="4">
        <v>1.2500000000000001E-2</v>
      </c>
      <c r="T128" s="4">
        <v>1.2697000000000001</v>
      </c>
      <c r="U128" s="4">
        <v>1.1798</v>
      </c>
      <c r="V128" s="4">
        <v>0.41770000000000002</v>
      </c>
      <c r="W128" s="8"/>
    </row>
    <row r="129" spans="1:23" ht="15.75" customHeight="1" x14ac:dyDescent="0.2">
      <c r="A129" s="1" t="s">
        <v>138</v>
      </c>
      <c r="C129" s="4">
        <v>300</v>
      </c>
      <c r="D129" s="4">
        <v>100</v>
      </c>
      <c r="E129" s="4">
        <v>1.4558</v>
      </c>
      <c r="F129" s="4">
        <v>1.6777</v>
      </c>
      <c r="G129" s="4">
        <v>2.0746000000000002</v>
      </c>
      <c r="H129" s="4">
        <v>2.7170999999999998</v>
      </c>
      <c r="I129" s="4">
        <v>1.0048999999999999</v>
      </c>
      <c r="J129" s="4">
        <v>0.95740000000000003</v>
      </c>
      <c r="K129" s="4">
        <v>7.5533999999999999</v>
      </c>
      <c r="L129" s="4">
        <v>0.75829999999999997</v>
      </c>
      <c r="M129" s="4">
        <v>0.96689999999999998</v>
      </c>
      <c r="N129" s="4">
        <v>0.2631</v>
      </c>
      <c r="O129" s="4">
        <v>2.8174999999999999</v>
      </c>
      <c r="P129" s="4">
        <v>0.31630000000000003</v>
      </c>
      <c r="Q129" s="4">
        <v>0.3009</v>
      </c>
      <c r="R129" s="4">
        <v>1.0955999999999999</v>
      </c>
      <c r="S129" s="4">
        <v>0.2495</v>
      </c>
      <c r="T129" s="4">
        <v>1.1355999999999999</v>
      </c>
      <c r="U129" s="4">
        <v>0.87649999999999995</v>
      </c>
      <c r="V129" s="4">
        <v>0.27100000000000002</v>
      </c>
      <c r="W129" s="8"/>
    </row>
    <row r="130" spans="1:23" ht="15.75" customHeight="1" x14ac:dyDescent="0.2">
      <c r="A130" s="1" t="s">
        <v>137</v>
      </c>
      <c r="C130" s="4">
        <v>300</v>
      </c>
      <c r="D130" s="4">
        <v>100</v>
      </c>
      <c r="E130" s="4">
        <v>10.232200000000001</v>
      </c>
      <c r="F130" s="4">
        <v>21.296399999999998</v>
      </c>
      <c r="G130" s="4">
        <v>2.4419</v>
      </c>
      <c r="H130" s="4">
        <v>30.431899999999999</v>
      </c>
      <c r="I130" s="4">
        <v>4.2766000000000002</v>
      </c>
      <c r="J130" s="4">
        <v>5.1102999999999996</v>
      </c>
      <c r="K130" s="4">
        <v>38.674599999999998</v>
      </c>
      <c r="L130" s="4">
        <v>1.2062999999999999</v>
      </c>
      <c r="M130" s="4">
        <v>1.5073000000000001</v>
      </c>
      <c r="N130" s="4">
        <v>2.202</v>
      </c>
      <c r="O130" s="4">
        <v>14.0159</v>
      </c>
      <c r="P130" s="4">
        <v>0.4904</v>
      </c>
      <c r="Q130" s="4">
        <v>7.5499999999999998E-2</v>
      </c>
      <c r="R130" s="4">
        <v>6.1540999999999997</v>
      </c>
      <c r="S130" s="4">
        <v>2.3717000000000001</v>
      </c>
      <c r="T130" s="4">
        <v>4.4854000000000003</v>
      </c>
      <c r="U130" s="4">
        <v>4.8624999999999998</v>
      </c>
      <c r="V130" s="4">
        <v>4.0888999999999998</v>
      </c>
    </row>
    <row r="131" spans="1:23" ht="15.75" customHeight="1" x14ac:dyDescent="0.2">
      <c r="A131" s="1" t="s">
        <v>136</v>
      </c>
      <c r="C131" s="4">
        <v>300</v>
      </c>
      <c r="D131" s="4">
        <v>100</v>
      </c>
      <c r="E131" s="4">
        <v>8.7870000000000008</v>
      </c>
      <c r="F131" s="4">
        <v>20.66</v>
      </c>
      <c r="G131" s="4">
        <v>2.2437999999999998</v>
      </c>
      <c r="H131" s="4">
        <v>29.3078</v>
      </c>
      <c r="I131" s="4">
        <v>4.1737000000000002</v>
      </c>
      <c r="J131" s="4">
        <v>4.6984000000000004</v>
      </c>
      <c r="K131" s="4">
        <v>36.569200000000002</v>
      </c>
      <c r="L131" s="4">
        <v>1.2383999999999999</v>
      </c>
      <c r="M131" s="4">
        <v>1.3132999999999999</v>
      </c>
      <c r="N131" s="4">
        <v>1.9172</v>
      </c>
      <c r="O131" s="4">
        <v>13.562900000000001</v>
      </c>
      <c r="P131" s="4">
        <v>0.39090000000000003</v>
      </c>
      <c r="Q131" s="4">
        <v>0.22559999999999999</v>
      </c>
      <c r="R131" s="4">
        <v>5.5282</v>
      </c>
      <c r="S131" s="4">
        <v>2.4167999999999998</v>
      </c>
      <c r="T131" s="4">
        <v>4.3117999999999999</v>
      </c>
      <c r="U131" s="4">
        <v>6.2685000000000004</v>
      </c>
      <c r="V131" s="4">
        <v>3.9666999999999999</v>
      </c>
    </row>
    <row r="132" spans="1:23" ht="15.75" customHeight="1" x14ac:dyDescent="0.2">
      <c r="A132" s="1" t="s">
        <v>135</v>
      </c>
      <c r="C132" s="4">
        <v>300</v>
      </c>
      <c r="D132" s="4">
        <v>100</v>
      </c>
      <c r="E132" s="4">
        <v>9.7840000000000007</v>
      </c>
      <c r="F132" s="4">
        <v>21.226400000000002</v>
      </c>
      <c r="G132" s="4">
        <v>2.3081999999999998</v>
      </c>
      <c r="H132" s="4">
        <v>28.845500000000001</v>
      </c>
      <c r="I132" s="4">
        <v>4.2478999999999996</v>
      </c>
      <c r="J132" s="4">
        <v>5.3235000000000001</v>
      </c>
      <c r="K132" s="4">
        <v>38.902700000000003</v>
      </c>
      <c r="L132" s="4">
        <v>1.1763999999999999</v>
      </c>
      <c r="M132" s="4">
        <v>1.4813000000000001</v>
      </c>
      <c r="N132" s="4">
        <v>2.2997999999999998</v>
      </c>
      <c r="O132" s="4">
        <v>13.480600000000001</v>
      </c>
      <c r="P132" s="4">
        <v>0.35499999999999998</v>
      </c>
      <c r="Q132" s="4">
        <v>0.10829999999999999</v>
      </c>
      <c r="R132" s="4">
        <v>6.2263000000000002</v>
      </c>
      <c r="S132" s="4">
        <v>2.5655000000000001</v>
      </c>
      <c r="T132" s="4">
        <v>4.9972000000000003</v>
      </c>
      <c r="U132" s="4">
        <v>5.8449</v>
      </c>
      <c r="V132" s="4">
        <v>4.2912999999999997</v>
      </c>
    </row>
    <row r="133" spans="1:23" ht="15.75" customHeight="1" x14ac:dyDescent="0.2">
      <c r="A133" s="1" t="s">
        <v>79</v>
      </c>
      <c r="C133" s="4">
        <v>300</v>
      </c>
      <c r="D133" s="4">
        <v>100</v>
      </c>
      <c r="E133" s="4">
        <v>2.2968000000000002</v>
      </c>
      <c r="F133" s="4">
        <v>2.7744</v>
      </c>
      <c r="G133" s="4">
        <v>3.5436000000000001</v>
      </c>
      <c r="H133" s="4">
        <v>3.6366000000000001</v>
      </c>
      <c r="I133" s="4">
        <v>1.8752</v>
      </c>
      <c r="J133" s="4">
        <v>1.5068999999999999</v>
      </c>
      <c r="K133" s="4">
        <v>9.9791000000000007</v>
      </c>
      <c r="L133" s="4">
        <v>0.61970000000000003</v>
      </c>
      <c r="M133" s="4">
        <v>1.3613</v>
      </c>
      <c r="N133" s="4">
        <v>0.50319999999999998</v>
      </c>
      <c r="O133" s="4">
        <v>4.0986000000000002</v>
      </c>
      <c r="P133" s="4">
        <v>0.3155</v>
      </c>
      <c r="Q133" s="4">
        <v>0.22189999999999999</v>
      </c>
      <c r="R133" s="4">
        <v>1.4701</v>
      </c>
      <c r="S133" s="4">
        <v>0.2132</v>
      </c>
      <c r="T133" s="4">
        <v>1.5178</v>
      </c>
      <c r="U133" s="4">
        <v>1.0662</v>
      </c>
      <c r="V133" s="4">
        <v>0.9113</v>
      </c>
    </row>
    <row r="134" spans="1:23" ht="15.75" customHeight="1" x14ac:dyDescent="0.2">
      <c r="A134" s="1" t="s">
        <v>78</v>
      </c>
      <c r="C134" s="4">
        <v>300</v>
      </c>
      <c r="D134" s="4">
        <v>100</v>
      </c>
      <c r="E134" s="4">
        <v>1.3371999999999999</v>
      </c>
      <c r="F134" s="4">
        <v>2.0975000000000001</v>
      </c>
      <c r="G134" s="4">
        <v>3.1463000000000001</v>
      </c>
      <c r="H134" s="4">
        <v>12.443</v>
      </c>
      <c r="I134" s="4">
        <v>5.6062000000000003</v>
      </c>
      <c r="J134" s="4">
        <v>2.9748000000000001</v>
      </c>
      <c r="K134" s="4">
        <v>16.347000000000001</v>
      </c>
      <c r="L134" s="4">
        <v>0.70109999999999995</v>
      </c>
      <c r="M134" s="4">
        <v>1.1254</v>
      </c>
      <c r="N134" s="4">
        <v>1.2101</v>
      </c>
      <c r="O134" s="4">
        <v>8.2834000000000003</v>
      </c>
      <c r="P134" s="4">
        <v>0.35580000000000001</v>
      </c>
      <c r="Q134" s="4">
        <v>3.0599999999999999E-2</v>
      </c>
      <c r="R134" s="4">
        <v>3.9621</v>
      </c>
      <c r="S134" s="4">
        <v>0.35</v>
      </c>
      <c r="T134" s="4">
        <v>2.8933</v>
      </c>
      <c r="U134" s="4">
        <v>3.1587999999999998</v>
      </c>
      <c r="V134" s="4">
        <v>1.9362999999999999</v>
      </c>
      <c r="W134" s="8"/>
    </row>
    <row r="135" spans="1:23" ht="15.75" customHeight="1" x14ac:dyDescent="0.2">
      <c r="A135" s="1" t="s">
        <v>77</v>
      </c>
      <c r="C135" s="4">
        <v>300</v>
      </c>
      <c r="D135" s="4">
        <v>100</v>
      </c>
      <c r="E135" s="4">
        <v>2.4803999999999999</v>
      </c>
      <c r="F135" s="4">
        <v>2.6585000000000001</v>
      </c>
      <c r="G135" s="4">
        <v>3.5116999999999998</v>
      </c>
      <c r="H135" s="4">
        <v>4.5629</v>
      </c>
      <c r="I135" s="4">
        <v>1.5492999999999999</v>
      </c>
      <c r="J135" s="4">
        <v>1.7097</v>
      </c>
      <c r="K135" s="4">
        <v>9.9360999999999997</v>
      </c>
      <c r="L135" s="4">
        <v>0.81059999999999999</v>
      </c>
      <c r="M135" s="4">
        <v>1.5805</v>
      </c>
      <c r="N135" s="4">
        <v>0.46539999999999998</v>
      </c>
      <c r="O135" s="4">
        <v>4.1871</v>
      </c>
      <c r="P135" s="4">
        <v>0.30890000000000001</v>
      </c>
      <c r="Q135" s="4">
        <v>0.1925</v>
      </c>
      <c r="R135" s="4">
        <v>2.0449000000000002</v>
      </c>
      <c r="S135" s="4">
        <v>0.29330000000000001</v>
      </c>
      <c r="T135" s="4">
        <v>1.3149</v>
      </c>
      <c r="U135" s="4">
        <v>1.4668000000000001</v>
      </c>
      <c r="V135" s="4">
        <v>0.96860000000000002</v>
      </c>
      <c r="W135" s="8"/>
    </row>
    <row r="136" spans="1:23" ht="15.75" customHeight="1" x14ac:dyDescent="0.2">
      <c r="A136" s="1" t="s">
        <v>134</v>
      </c>
      <c r="C136" s="4">
        <v>300</v>
      </c>
      <c r="D136" s="4">
        <v>100</v>
      </c>
      <c r="E136" s="4">
        <v>9.5748999999999995</v>
      </c>
      <c r="F136" s="4">
        <v>21.584099999999999</v>
      </c>
      <c r="G136" s="4">
        <v>4.16</v>
      </c>
      <c r="H136" s="4">
        <v>28.482099999999999</v>
      </c>
      <c r="I136" s="4">
        <v>4.5191999999999997</v>
      </c>
      <c r="J136" s="4">
        <v>6.0250000000000004</v>
      </c>
      <c r="K136" s="4">
        <v>37.130600000000001</v>
      </c>
      <c r="L136" s="4">
        <v>2.5878999999999999</v>
      </c>
      <c r="M136" s="4">
        <v>2.3656000000000001</v>
      </c>
      <c r="N136" s="4">
        <v>1.3752</v>
      </c>
      <c r="O136" s="4">
        <v>14.410600000000001</v>
      </c>
      <c r="P136" s="4">
        <v>1.8264</v>
      </c>
      <c r="Q136" s="4">
        <v>0.3044</v>
      </c>
      <c r="R136" s="4">
        <v>5.8494000000000002</v>
      </c>
      <c r="S136" s="4">
        <v>2.0163000000000002</v>
      </c>
      <c r="T136" s="4">
        <v>3.7458999999999998</v>
      </c>
      <c r="U136" s="4">
        <v>4.4642999999999997</v>
      </c>
      <c r="V136" s="4">
        <v>3.6202000000000001</v>
      </c>
      <c r="W136" s="8"/>
    </row>
    <row r="137" spans="1:23" ht="15.75" customHeight="1" x14ac:dyDescent="0.2">
      <c r="A137" s="1" t="s">
        <v>133</v>
      </c>
      <c r="C137" s="4">
        <v>300</v>
      </c>
      <c r="D137" s="4">
        <v>100</v>
      </c>
      <c r="E137" s="4">
        <v>8.9568999999999992</v>
      </c>
      <c r="F137" s="4">
        <v>21.975999999999999</v>
      </c>
      <c r="G137" s="4">
        <v>4.2030000000000003</v>
      </c>
      <c r="H137" s="4">
        <v>26.501999999999999</v>
      </c>
      <c r="I137" s="4">
        <v>4.9320000000000004</v>
      </c>
      <c r="J137" s="4">
        <v>5.0034999999999998</v>
      </c>
      <c r="K137" s="4">
        <v>37.770899999999997</v>
      </c>
      <c r="L137" s="4">
        <v>2.4146000000000001</v>
      </c>
      <c r="M137" s="4">
        <v>2.4304000000000001</v>
      </c>
      <c r="N137" s="4">
        <v>1.1257999999999999</v>
      </c>
      <c r="O137" s="4">
        <v>14.1884</v>
      </c>
      <c r="P137" s="4">
        <v>2.1762000000000001</v>
      </c>
      <c r="Q137" s="4">
        <v>2.53E-2</v>
      </c>
      <c r="R137" s="4">
        <v>5.8659999999999997</v>
      </c>
      <c r="S137" s="4">
        <v>2.0171000000000001</v>
      </c>
      <c r="T137" s="4">
        <v>3.4782000000000002</v>
      </c>
      <c r="U137" s="4">
        <v>4.5350999999999999</v>
      </c>
      <c r="V137" s="4">
        <v>3.7884000000000002</v>
      </c>
      <c r="W137" s="8"/>
    </row>
    <row r="138" spans="1:23" ht="15.75" customHeight="1" x14ac:dyDescent="0.2">
      <c r="A138" s="1" t="s">
        <v>132</v>
      </c>
      <c r="C138" s="4">
        <v>300</v>
      </c>
      <c r="D138" s="4">
        <v>100</v>
      </c>
      <c r="E138" s="4">
        <v>5.2179000000000002</v>
      </c>
      <c r="F138" s="4">
        <v>14.0791</v>
      </c>
      <c r="G138" s="4">
        <v>3.8839000000000001</v>
      </c>
      <c r="H138" s="4">
        <v>25.317299999999999</v>
      </c>
      <c r="I138" s="4">
        <v>3.8616000000000001</v>
      </c>
      <c r="J138" s="4">
        <v>4.6393000000000004</v>
      </c>
      <c r="K138" s="4">
        <v>33.705500000000001</v>
      </c>
      <c r="L138" s="4">
        <v>2.4167000000000001</v>
      </c>
      <c r="M138" s="4">
        <v>2.2936000000000001</v>
      </c>
      <c r="N138" s="4">
        <v>0.94040000000000001</v>
      </c>
      <c r="O138" s="4">
        <v>13.284599999999999</v>
      </c>
      <c r="P138" s="4">
        <v>1.944</v>
      </c>
      <c r="Q138" s="4">
        <v>0.41439999999999999</v>
      </c>
      <c r="R138" s="4">
        <v>5.45</v>
      </c>
      <c r="S138" s="4">
        <v>1.9237</v>
      </c>
      <c r="T138" s="4">
        <v>3.5059999999999998</v>
      </c>
      <c r="U138" s="4">
        <v>3.8679000000000001</v>
      </c>
      <c r="V138" s="4">
        <v>3.4580000000000002</v>
      </c>
      <c r="W138" s="8"/>
    </row>
    <row r="139" spans="1:23" ht="15.75" customHeight="1" x14ac:dyDescent="0.2">
      <c r="A139" s="1" t="s">
        <v>64</v>
      </c>
      <c r="C139" s="4">
        <v>300</v>
      </c>
      <c r="D139" s="4">
        <v>100</v>
      </c>
      <c r="E139" s="4">
        <v>1.3967000000000001</v>
      </c>
      <c r="F139" s="4">
        <v>2.6779000000000002</v>
      </c>
      <c r="G139" s="4">
        <v>4.2798999999999996</v>
      </c>
      <c r="H139" s="4">
        <v>5.3242000000000003</v>
      </c>
      <c r="I139" s="4">
        <v>1.6237999999999999</v>
      </c>
      <c r="J139" s="4">
        <v>1.2623</v>
      </c>
      <c r="K139" s="4">
        <v>10.8332</v>
      </c>
      <c r="L139" s="4">
        <v>0.50770000000000004</v>
      </c>
      <c r="M139" s="4">
        <v>0.90859999999999996</v>
      </c>
      <c r="N139" s="4">
        <v>0.6754</v>
      </c>
      <c r="O139" s="4">
        <v>3.9097</v>
      </c>
      <c r="P139" s="4">
        <v>0.308</v>
      </c>
      <c r="Q139" s="4">
        <v>5.9900000000000002E-2</v>
      </c>
      <c r="R139" s="4">
        <v>1.8836999999999999</v>
      </c>
      <c r="S139" s="4">
        <v>0.6341</v>
      </c>
      <c r="T139" s="4">
        <v>1.4742</v>
      </c>
      <c r="U139" s="4">
        <v>1.6478999999999999</v>
      </c>
      <c r="V139" s="4">
        <v>1.0183</v>
      </c>
      <c r="W139" s="8"/>
    </row>
    <row r="140" spans="1:23" ht="15.75" customHeight="1" x14ac:dyDescent="0.2">
      <c r="A140" s="1" t="s">
        <v>63</v>
      </c>
      <c r="C140" s="4">
        <v>300</v>
      </c>
      <c r="D140" s="4">
        <v>100</v>
      </c>
      <c r="E140" s="4">
        <v>2.3416999999999999</v>
      </c>
      <c r="F140" s="4">
        <v>3.3742999999999999</v>
      </c>
      <c r="G140" s="4">
        <v>4.181</v>
      </c>
      <c r="H140" s="4">
        <v>5.9589999999999996</v>
      </c>
      <c r="I140" s="4">
        <v>1.8056000000000001</v>
      </c>
      <c r="J140" s="4">
        <v>1.4432</v>
      </c>
      <c r="K140" s="4">
        <v>11.795299999999999</v>
      </c>
      <c r="L140" s="4">
        <v>0.50770000000000004</v>
      </c>
      <c r="M140" s="4">
        <v>0.99750000000000005</v>
      </c>
      <c r="N140" s="4">
        <v>0.6391</v>
      </c>
      <c r="O140" s="4">
        <v>4.0919999999999996</v>
      </c>
      <c r="P140" s="4">
        <v>0.54149999999999998</v>
      </c>
      <c r="Q140" s="4">
        <v>0.222</v>
      </c>
      <c r="R140" s="4">
        <v>1.5807</v>
      </c>
      <c r="S140" s="4">
        <v>8.3500000000000005E-2</v>
      </c>
      <c r="T140" s="4">
        <v>1.5807</v>
      </c>
      <c r="U140" s="4">
        <v>1.5810999999999999</v>
      </c>
      <c r="V140" s="4">
        <v>1.095</v>
      </c>
      <c r="W140" s="8"/>
    </row>
    <row r="141" spans="1:23" ht="15.75" customHeight="1" x14ac:dyDescent="0.2">
      <c r="A141" s="1" t="s">
        <v>62</v>
      </c>
      <c r="C141" s="4">
        <v>300</v>
      </c>
      <c r="D141" s="4">
        <v>100</v>
      </c>
      <c r="E141" s="4">
        <v>2.6617999999999999</v>
      </c>
      <c r="F141" s="4">
        <v>3.4355000000000002</v>
      </c>
      <c r="G141" s="4">
        <v>4.1071999999999997</v>
      </c>
      <c r="H141" s="4">
        <v>5.6614000000000004</v>
      </c>
      <c r="I141" s="4">
        <v>1.7237</v>
      </c>
      <c r="J141" s="4">
        <v>1.5613999999999999</v>
      </c>
      <c r="K141" s="4">
        <v>12.2294</v>
      </c>
      <c r="L141" s="4">
        <v>0.61470000000000002</v>
      </c>
      <c r="M141" s="4">
        <v>1.0545</v>
      </c>
      <c r="N141" s="4">
        <v>0.72240000000000004</v>
      </c>
      <c r="O141" s="4">
        <v>4.0971000000000002</v>
      </c>
      <c r="P141" s="4">
        <v>0.33560000000000001</v>
      </c>
      <c r="Q141" s="4">
        <v>1.0500000000000001E-2</v>
      </c>
      <c r="R141" s="4">
        <v>1.8675999999999999</v>
      </c>
      <c r="S141" s="4">
        <v>0.56320000000000003</v>
      </c>
      <c r="T141" s="4">
        <v>1.4508000000000001</v>
      </c>
      <c r="U141" s="4">
        <v>1.4469000000000001</v>
      </c>
      <c r="V141" s="4">
        <v>1.0202</v>
      </c>
    </row>
    <row r="142" spans="1:23" ht="15.75" customHeight="1" x14ac:dyDescent="0.2"/>
    <row r="143" spans="1:23" ht="15.75" customHeight="1" x14ac:dyDescent="0.2">
      <c r="A143" s="5" t="s">
        <v>61</v>
      </c>
    </row>
    <row r="144" spans="1:23" ht="15.75" customHeight="1" x14ac:dyDescent="0.2">
      <c r="A144" s="1" t="s">
        <v>25</v>
      </c>
      <c r="C144" s="1" t="s">
        <v>53</v>
      </c>
      <c r="D144" s="1" t="s">
        <v>52</v>
      </c>
      <c r="E144" s="1" t="s">
        <v>23</v>
      </c>
      <c r="F144" s="1" t="s">
        <v>22</v>
      </c>
      <c r="G144" s="1" t="s">
        <v>21</v>
      </c>
      <c r="H144" s="1" t="s">
        <v>20</v>
      </c>
      <c r="I144" s="1" t="s">
        <v>19</v>
      </c>
      <c r="J144" s="1" t="s">
        <v>18</v>
      </c>
      <c r="K144" s="1" t="s">
        <v>17</v>
      </c>
      <c r="L144" s="1" t="s">
        <v>16</v>
      </c>
      <c r="M144" s="1" t="s">
        <v>15</v>
      </c>
      <c r="N144" s="1" t="s">
        <v>14</v>
      </c>
      <c r="O144" s="1" t="s">
        <v>13</v>
      </c>
      <c r="P144" s="1" t="s">
        <v>12</v>
      </c>
      <c r="Q144" s="1" t="s">
        <v>11</v>
      </c>
      <c r="R144" s="1" t="s">
        <v>10</v>
      </c>
      <c r="S144" s="1" t="s">
        <v>9</v>
      </c>
      <c r="T144" s="1" t="s">
        <v>8</v>
      </c>
      <c r="U144" s="1" t="s">
        <v>7</v>
      </c>
      <c r="V144" s="1" t="s">
        <v>6</v>
      </c>
    </row>
    <row r="145" spans="1:22" ht="15.75" customHeight="1" x14ac:dyDescent="0.2">
      <c r="A145" s="1" t="str">
        <f t="shared" ref="A145:A165" si="19">A121</f>
        <v>AT38_S1_C1_N24-1</v>
      </c>
      <c r="C145" s="1">
        <f t="shared" ref="C145:D165" si="20">C121</f>
        <v>300</v>
      </c>
      <c r="D145" s="1">
        <f t="shared" si="20"/>
        <v>100</v>
      </c>
      <c r="E145" s="1">
        <f t="shared" ref="E145:V145" si="21">E121-E$11</f>
        <v>1.8094000000000001</v>
      </c>
      <c r="F145" s="1">
        <f t="shared" si="21"/>
        <v>2.0566</v>
      </c>
      <c r="G145" s="1">
        <f t="shared" si="21"/>
        <v>3.4824999999999999</v>
      </c>
      <c r="H145" s="1">
        <f t="shared" si="21"/>
        <v>2.8088000000000002</v>
      </c>
      <c r="I145" s="1">
        <f t="shared" si="21"/>
        <v>1.3717999999999999</v>
      </c>
      <c r="J145" s="1">
        <f t="shared" si="21"/>
        <v>0.84390000000000009</v>
      </c>
      <c r="K145" s="1">
        <f t="shared" si="21"/>
        <v>8.2237000000000009</v>
      </c>
      <c r="L145" s="1">
        <f t="shared" si="21"/>
        <v>0.57679999999999998</v>
      </c>
      <c r="M145" s="1">
        <f t="shared" si="21"/>
        <v>0.35980000000000001</v>
      </c>
      <c r="N145" s="1">
        <f t="shared" si="21"/>
        <v>0.4531</v>
      </c>
      <c r="O145" s="1">
        <f t="shared" si="21"/>
        <v>3.2458</v>
      </c>
      <c r="P145" s="1">
        <f t="shared" si="21"/>
        <v>0.30580000000000002</v>
      </c>
      <c r="Q145" s="1">
        <f t="shared" si="21"/>
        <v>3.8978999999999999</v>
      </c>
      <c r="R145" s="1">
        <f t="shared" si="21"/>
        <v>1.3191999999999999</v>
      </c>
      <c r="S145" s="1">
        <f t="shared" si="21"/>
        <v>-1.3799999999999979E-2</v>
      </c>
      <c r="T145" s="1">
        <f t="shared" si="21"/>
        <v>1.1273</v>
      </c>
      <c r="U145" s="1">
        <f t="shared" si="21"/>
        <v>1.9341000000000008</v>
      </c>
      <c r="V145" s="1">
        <f t="shared" si="21"/>
        <v>0.49970000000000003</v>
      </c>
    </row>
    <row r="146" spans="1:22" ht="15.75" customHeight="1" x14ac:dyDescent="0.2">
      <c r="A146" s="1" t="str">
        <f t="shared" si="19"/>
        <v>AT38_S1_C1_N24-2</v>
      </c>
      <c r="C146" s="1">
        <f t="shared" si="20"/>
        <v>300</v>
      </c>
      <c r="D146" s="1">
        <f t="shared" si="20"/>
        <v>100</v>
      </c>
      <c r="E146" s="1">
        <f t="shared" ref="E146:V146" si="22">E122-E$11</f>
        <v>1.6943000000000001</v>
      </c>
      <c r="F146" s="1">
        <f t="shared" si="22"/>
        <v>1.7457000000000003</v>
      </c>
      <c r="G146" s="1">
        <f t="shared" si="22"/>
        <v>3.1149</v>
      </c>
      <c r="H146" s="1">
        <f t="shared" si="22"/>
        <v>5.5175000000000001</v>
      </c>
      <c r="I146" s="1">
        <f t="shared" si="22"/>
        <v>1.3165</v>
      </c>
      <c r="J146" s="1">
        <f t="shared" si="22"/>
        <v>0.78899999999999992</v>
      </c>
      <c r="K146" s="1">
        <f t="shared" si="22"/>
        <v>16.5014</v>
      </c>
      <c r="L146" s="1">
        <f t="shared" si="22"/>
        <v>0.55999999999999994</v>
      </c>
      <c r="M146" s="1">
        <f t="shared" si="22"/>
        <v>1.0477000000000001</v>
      </c>
      <c r="N146" s="1">
        <f t="shared" si="22"/>
        <v>0.65990000000000004</v>
      </c>
      <c r="O146" s="1">
        <f t="shared" si="22"/>
        <v>4.2028999999999996</v>
      </c>
      <c r="P146" s="1">
        <f t="shared" si="22"/>
        <v>0.4047</v>
      </c>
      <c r="Q146" s="1">
        <f t="shared" si="22"/>
        <v>3.117</v>
      </c>
      <c r="R146" s="1">
        <f t="shared" si="22"/>
        <v>1.9207000000000001</v>
      </c>
      <c r="S146" s="1">
        <f t="shared" si="22"/>
        <v>-0.1593</v>
      </c>
      <c r="T146" s="1">
        <f t="shared" si="22"/>
        <v>1.3776999999999999</v>
      </c>
      <c r="U146" s="1">
        <f t="shared" si="22"/>
        <v>-5.4101999999999997</v>
      </c>
      <c r="V146" s="1">
        <f t="shared" si="22"/>
        <v>0.94369999999999998</v>
      </c>
    </row>
    <row r="147" spans="1:22" ht="15.75" customHeight="1" x14ac:dyDescent="0.2">
      <c r="A147" s="1" t="str">
        <f t="shared" si="19"/>
        <v>AT38_S1_C1_N24-3</v>
      </c>
      <c r="C147" s="1">
        <f t="shared" si="20"/>
        <v>300</v>
      </c>
      <c r="D147" s="1">
        <f t="shared" si="20"/>
        <v>100</v>
      </c>
      <c r="E147" s="1">
        <f t="shared" ref="E147:V147" si="23">E123-E$11</f>
        <v>1.1112</v>
      </c>
      <c r="F147" s="1">
        <f t="shared" si="23"/>
        <v>1.5281000000000002</v>
      </c>
      <c r="G147" s="1">
        <f t="shared" si="23"/>
        <v>3.609</v>
      </c>
      <c r="H147" s="1">
        <f t="shared" si="23"/>
        <v>2.9165999999999999</v>
      </c>
      <c r="I147" s="1">
        <f t="shared" si="23"/>
        <v>0.99449999999999994</v>
      </c>
      <c r="J147" s="1">
        <f t="shared" si="23"/>
        <v>0.81800000000000006</v>
      </c>
      <c r="K147" s="1">
        <f t="shared" si="23"/>
        <v>6.9047999999999998</v>
      </c>
      <c r="L147" s="1">
        <f t="shared" si="23"/>
        <v>0.55599999999999994</v>
      </c>
      <c r="M147" s="1">
        <f t="shared" si="23"/>
        <v>0.746</v>
      </c>
      <c r="N147" s="1">
        <f t="shared" si="23"/>
        <v>0.46050000000000002</v>
      </c>
      <c r="O147" s="1">
        <f t="shared" si="23"/>
        <v>2.8210000000000002</v>
      </c>
      <c r="P147" s="1">
        <f t="shared" si="23"/>
        <v>0.29160000000000003</v>
      </c>
      <c r="Q147" s="1">
        <f t="shared" si="23"/>
        <v>3.0384000000000002</v>
      </c>
      <c r="R147" s="1">
        <f t="shared" si="23"/>
        <v>1.0546</v>
      </c>
      <c r="S147" s="1">
        <f t="shared" si="23"/>
        <v>-7.0999999999999994E-2</v>
      </c>
      <c r="T147" s="1">
        <f t="shared" si="23"/>
        <v>0.62549999999999994</v>
      </c>
      <c r="U147" s="1">
        <f t="shared" si="23"/>
        <v>-6.4644999999999992</v>
      </c>
      <c r="V147" s="1">
        <f t="shared" si="23"/>
        <v>0.34989999999999999</v>
      </c>
    </row>
    <row r="148" spans="1:22" ht="15.75" customHeight="1" x14ac:dyDescent="0.2">
      <c r="A148" s="1" t="str">
        <f t="shared" si="19"/>
        <v>AT38_S1_ML_2-1</v>
      </c>
      <c r="C148" s="1">
        <f t="shared" si="20"/>
        <v>300</v>
      </c>
      <c r="D148" s="1">
        <f t="shared" si="20"/>
        <v>100</v>
      </c>
      <c r="E148" s="1">
        <f t="shared" ref="E148:V148" si="24">E124-E$11</f>
        <v>13.403600000000001</v>
      </c>
      <c r="F148" s="1">
        <f t="shared" si="24"/>
        <v>24.792099999999998</v>
      </c>
      <c r="G148" s="1">
        <f t="shared" si="24"/>
        <v>3.9713000000000003</v>
      </c>
      <c r="H148" s="1">
        <f t="shared" si="24"/>
        <v>39.100299999999997</v>
      </c>
      <c r="I148" s="1">
        <f t="shared" si="24"/>
        <v>3.9379999999999997</v>
      </c>
      <c r="J148" s="1">
        <f t="shared" si="24"/>
        <v>5.6142000000000003</v>
      </c>
      <c r="K148" s="1">
        <f t="shared" si="24"/>
        <v>45.824200000000005</v>
      </c>
      <c r="L148" s="1">
        <f t="shared" si="24"/>
        <v>2.234</v>
      </c>
      <c r="M148" s="1">
        <f t="shared" si="24"/>
        <v>1.4015</v>
      </c>
      <c r="N148" s="1">
        <f t="shared" si="24"/>
        <v>2.4860000000000002</v>
      </c>
      <c r="O148" s="1">
        <f t="shared" si="24"/>
        <v>16.790600000000001</v>
      </c>
      <c r="P148" s="1">
        <f t="shared" si="24"/>
        <v>0.70989999999999998</v>
      </c>
      <c r="Q148" s="1">
        <f t="shared" si="24"/>
        <v>28.967200000000002</v>
      </c>
      <c r="R148" s="1">
        <f t="shared" si="24"/>
        <v>6.1383999999999999</v>
      </c>
      <c r="S148" s="1">
        <f t="shared" si="24"/>
        <v>1.9621</v>
      </c>
      <c r="T148" s="1">
        <f t="shared" si="24"/>
        <v>4.5</v>
      </c>
      <c r="U148" s="1">
        <f t="shared" si="24"/>
        <v>-0.10729999999999951</v>
      </c>
      <c r="V148" s="1">
        <f t="shared" si="24"/>
        <v>4.0940000000000003</v>
      </c>
    </row>
    <row r="149" spans="1:22" ht="15.75" customHeight="1" x14ac:dyDescent="0.2">
      <c r="A149" s="1" t="str">
        <f t="shared" si="19"/>
        <v>AT38_S1_ML_2-2</v>
      </c>
      <c r="C149" s="1">
        <f t="shared" si="20"/>
        <v>300</v>
      </c>
      <c r="D149" s="1">
        <f t="shared" si="20"/>
        <v>100</v>
      </c>
      <c r="E149" s="1">
        <f t="shared" ref="E149:V149" si="25">E125-E$11</f>
        <v>12.55</v>
      </c>
      <c r="F149" s="1">
        <f t="shared" si="25"/>
        <v>23.101399999999998</v>
      </c>
      <c r="G149" s="1">
        <f t="shared" si="25"/>
        <v>4.0498000000000003</v>
      </c>
      <c r="H149" s="1">
        <f t="shared" si="25"/>
        <v>35.650700000000001</v>
      </c>
      <c r="I149" s="1">
        <f t="shared" si="25"/>
        <v>4.1617999999999995</v>
      </c>
      <c r="J149" s="1">
        <f t="shared" si="25"/>
        <v>4.6297999999999995</v>
      </c>
      <c r="K149" s="1">
        <f t="shared" si="25"/>
        <v>43.956700000000005</v>
      </c>
      <c r="L149" s="1">
        <f t="shared" si="25"/>
        <v>1.8956</v>
      </c>
      <c r="M149" s="1">
        <f t="shared" si="25"/>
        <v>1.2588999999999999</v>
      </c>
      <c r="N149" s="1">
        <f t="shared" si="25"/>
        <v>2.4083000000000001</v>
      </c>
      <c r="O149" s="1">
        <f t="shared" si="25"/>
        <v>15.4238</v>
      </c>
      <c r="P149" s="1">
        <f t="shared" si="25"/>
        <v>0.61820000000000008</v>
      </c>
      <c r="Q149" s="1">
        <f t="shared" si="25"/>
        <v>28.9255</v>
      </c>
      <c r="R149" s="1">
        <f t="shared" si="25"/>
        <v>5.9073000000000002</v>
      </c>
      <c r="S149" s="1">
        <f t="shared" si="25"/>
        <v>1.3565</v>
      </c>
      <c r="T149" s="1">
        <f t="shared" si="25"/>
        <v>4.4845000000000006</v>
      </c>
      <c r="U149" s="1">
        <f t="shared" si="25"/>
        <v>-1.7153999999999998</v>
      </c>
      <c r="V149" s="1">
        <f t="shared" si="25"/>
        <v>4.2332000000000001</v>
      </c>
    </row>
    <row r="150" spans="1:22" ht="15.75" customHeight="1" x14ac:dyDescent="0.2">
      <c r="A150" s="1" t="str">
        <f t="shared" si="19"/>
        <v>AT38_S1_ML_2-3</v>
      </c>
      <c r="C150" s="1">
        <f t="shared" si="20"/>
        <v>300</v>
      </c>
      <c r="D150" s="1">
        <f t="shared" si="20"/>
        <v>100</v>
      </c>
      <c r="E150" s="1">
        <f t="shared" ref="E150:V150" si="26">E126-E$11</f>
        <v>12.363</v>
      </c>
      <c r="F150" s="1">
        <f t="shared" si="26"/>
        <v>23.2864</v>
      </c>
      <c r="G150" s="1">
        <f t="shared" si="26"/>
        <v>3.9298999999999999</v>
      </c>
      <c r="H150" s="1">
        <f t="shared" si="26"/>
        <v>37.1357</v>
      </c>
      <c r="I150" s="1">
        <f t="shared" si="26"/>
        <v>3.7363999999999997</v>
      </c>
      <c r="J150" s="1">
        <f t="shared" si="26"/>
        <v>5.2451000000000008</v>
      </c>
      <c r="K150" s="1">
        <f t="shared" si="26"/>
        <v>44.256500000000003</v>
      </c>
      <c r="L150" s="1">
        <f t="shared" si="26"/>
        <v>2.0876000000000001</v>
      </c>
      <c r="M150" s="1">
        <f t="shared" si="26"/>
        <v>1.5653999999999999</v>
      </c>
      <c r="N150" s="1">
        <f t="shared" si="26"/>
        <v>2.0638000000000001</v>
      </c>
      <c r="O150" s="1">
        <f t="shared" si="26"/>
        <v>15.427</v>
      </c>
      <c r="P150" s="1">
        <f t="shared" si="26"/>
        <v>0.61070000000000002</v>
      </c>
      <c r="Q150" s="1">
        <f t="shared" si="26"/>
        <v>28.9575</v>
      </c>
      <c r="R150" s="1">
        <f t="shared" si="26"/>
        <v>6.6633000000000004</v>
      </c>
      <c r="S150" s="1">
        <f t="shared" si="26"/>
        <v>2.3183000000000002</v>
      </c>
      <c r="T150" s="1">
        <f t="shared" si="26"/>
        <v>4.4557000000000002</v>
      </c>
      <c r="U150" s="1">
        <f t="shared" si="26"/>
        <v>-1.1703999999999999</v>
      </c>
      <c r="V150" s="1">
        <f t="shared" si="26"/>
        <v>4.0407000000000002</v>
      </c>
    </row>
    <row r="151" spans="1:22" ht="15.75" customHeight="1" x14ac:dyDescent="0.2">
      <c r="A151" s="1" t="str">
        <f t="shared" si="19"/>
        <v>AT39_S4_C3_N23-1</v>
      </c>
      <c r="C151" s="1">
        <f t="shared" si="20"/>
        <v>300</v>
      </c>
      <c r="D151" s="1">
        <f t="shared" si="20"/>
        <v>100</v>
      </c>
      <c r="E151" s="1">
        <f t="shared" ref="E151:V151" si="27">E127-E$11</f>
        <v>1.0952</v>
      </c>
      <c r="F151" s="1">
        <f t="shared" si="27"/>
        <v>1.2736999999999998</v>
      </c>
      <c r="G151" s="1">
        <f t="shared" si="27"/>
        <v>1.8148</v>
      </c>
      <c r="H151" s="1">
        <f t="shared" si="27"/>
        <v>2.0640000000000001</v>
      </c>
      <c r="I151" s="1">
        <f t="shared" si="27"/>
        <v>0.89419999999999988</v>
      </c>
      <c r="J151" s="1">
        <f t="shared" si="27"/>
        <v>0.83180000000000009</v>
      </c>
      <c r="K151" s="1">
        <f t="shared" si="27"/>
        <v>8.0093000000000014</v>
      </c>
      <c r="L151" s="1">
        <f t="shared" si="27"/>
        <v>0.53909999999999991</v>
      </c>
      <c r="M151" s="1">
        <f t="shared" si="27"/>
        <v>0.70469999999999999</v>
      </c>
      <c r="N151" s="1">
        <f t="shared" si="27"/>
        <v>0.4335</v>
      </c>
      <c r="O151" s="1">
        <f t="shared" si="27"/>
        <v>2.9803999999999999</v>
      </c>
      <c r="P151" s="1">
        <f t="shared" si="27"/>
        <v>0.33539999999999998</v>
      </c>
      <c r="Q151" s="1">
        <f t="shared" si="27"/>
        <v>-0.2445</v>
      </c>
      <c r="R151" s="1">
        <f t="shared" si="27"/>
        <v>1.1133</v>
      </c>
      <c r="S151" s="1">
        <f t="shared" si="27"/>
        <v>-0.1051</v>
      </c>
      <c r="T151" s="1">
        <f t="shared" si="27"/>
        <v>1.0268999999999999</v>
      </c>
      <c r="U151" s="1">
        <f t="shared" si="27"/>
        <v>-6.3201999999999998</v>
      </c>
      <c r="V151" s="1">
        <f t="shared" si="27"/>
        <v>0.45650000000000002</v>
      </c>
    </row>
    <row r="152" spans="1:22" ht="15.75" customHeight="1" x14ac:dyDescent="0.2">
      <c r="A152" s="1" t="str">
        <f t="shared" si="19"/>
        <v>AT39_S4_C3_N2-2</v>
      </c>
      <c r="C152" s="1">
        <f t="shared" si="20"/>
        <v>300</v>
      </c>
      <c r="D152" s="1">
        <f t="shared" si="20"/>
        <v>100</v>
      </c>
      <c r="E152" s="1">
        <f t="shared" ref="E152:V152" si="28">E128-E$11</f>
        <v>1.8851</v>
      </c>
      <c r="F152" s="1">
        <f t="shared" si="28"/>
        <v>2.0707</v>
      </c>
      <c r="G152" s="1">
        <f t="shared" si="28"/>
        <v>1.8950999999999998</v>
      </c>
      <c r="H152" s="1">
        <f t="shared" si="28"/>
        <v>2.5247999999999999</v>
      </c>
      <c r="I152" s="1">
        <f t="shared" si="28"/>
        <v>1.9815</v>
      </c>
      <c r="J152" s="1">
        <f t="shared" si="28"/>
        <v>0.34060000000000001</v>
      </c>
      <c r="K152" s="1">
        <f t="shared" si="28"/>
        <v>7.4621000000000004</v>
      </c>
      <c r="L152" s="1">
        <f t="shared" si="28"/>
        <v>0.3957</v>
      </c>
      <c r="M152" s="1">
        <f t="shared" si="28"/>
        <v>0.67579999999999996</v>
      </c>
      <c r="N152" s="1">
        <f t="shared" si="28"/>
        <v>0.52629999999999999</v>
      </c>
      <c r="O152" s="1">
        <f t="shared" si="28"/>
        <v>2.7187000000000001</v>
      </c>
      <c r="P152" s="1">
        <f t="shared" si="28"/>
        <v>0.7278</v>
      </c>
      <c r="Q152" s="1">
        <f t="shared" si="28"/>
        <v>-0.17099999999999999</v>
      </c>
      <c r="R152" s="1">
        <f t="shared" si="28"/>
        <v>1.5708</v>
      </c>
      <c r="S152" s="1">
        <f t="shared" si="28"/>
        <v>-0.15389999999999998</v>
      </c>
      <c r="T152" s="1">
        <f t="shared" si="28"/>
        <v>0.87020000000000008</v>
      </c>
      <c r="U152" s="1">
        <f t="shared" si="28"/>
        <v>-5.8408999999999995</v>
      </c>
      <c r="V152" s="1">
        <f t="shared" si="28"/>
        <v>0.24000000000000002</v>
      </c>
    </row>
    <row r="153" spans="1:22" ht="15.75" customHeight="1" x14ac:dyDescent="0.2">
      <c r="A153" s="1" t="str">
        <f t="shared" si="19"/>
        <v>AT39_S4_C3_N2-3</v>
      </c>
      <c r="C153" s="1">
        <f t="shared" si="20"/>
        <v>300</v>
      </c>
      <c r="D153" s="1">
        <f t="shared" si="20"/>
        <v>100</v>
      </c>
      <c r="E153" s="1">
        <f t="shared" ref="E153:V153" si="29">E129-E$11</f>
        <v>1.1475</v>
      </c>
      <c r="F153" s="1">
        <f t="shared" si="29"/>
        <v>1.1446999999999998</v>
      </c>
      <c r="G153" s="1">
        <f t="shared" si="29"/>
        <v>1.8593000000000002</v>
      </c>
      <c r="H153" s="1">
        <f t="shared" si="29"/>
        <v>1.6947999999999999</v>
      </c>
      <c r="I153" s="1">
        <f t="shared" si="29"/>
        <v>0.77969999999999984</v>
      </c>
      <c r="J153" s="1">
        <f t="shared" si="29"/>
        <v>0.49950000000000006</v>
      </c>
      <c r="K153" s="1">
        <f t="shared" si="29"/>
        <v>6.8937999999999997</v>
      </c>
      <c r="L153" s="1">
        <f t="shared" si="29"/>
        <v>0.71639999999999993</v>
      </c>
      <c r="M153" s="1">
        <f t="shared" si="29"/>
        <v>0.83199999999999996</v>
      </c>
      <c r="N153" s="1">
        <f t="shared" si="29"/>
        <v>0.22670000000000001</v>
      </c>
      <c r="O153" s="1">
        <f t="shared" si="29"/>
        <v>2.5806</v>
      </c>
      <c r="P153" s="1">
        <f t="shared" si="29"/>
        <v>0.26840000000000003</v>
      </c>
      <c r="Q153" s="1">
        <f t="shared" si="29"/>
        <v>3.0000000000002247E-4</v>
      </c>
      <c r="R153" s="1">
        <f t="shared" si="29"/>
        <v>1.0650999999999999</v>
      </c>
      <c r="S153" s="1">
        <f t="shared" si="29"/>
        <v>8.3100000000000007E-2</v>
      </c>
      <c r="T153" s="1">
        <f t="shared" si="29"/>
        <v>0.73609999999999998</v>
      </c>
      <c r="U153" s="1">
        <f t="shared" si="29"/>
        <v>-6.1441999999999997</v>
      </c>
      <c r="V153" s="1">
        <f t="shared" si="29"/>
        <v>9.3300000000000022E-2</v>
      </c>
    </row>
    <row r="154" spans="1:22" ht="15.75" customHeight="1" x14ac:dyDescent="0.2">
      <c r="A154" s="1" t="str">
        <f t="shared" si="19"/>
        <v>AT39_S4_ML_1-1</v>
      </c>
      <c r="C154" s="1">
        <f t="shared" si="20"/>
        <v>300</v>
      </c>
      <c r="D154" s="1">
        <f t="shared" si="20"/>
        <v>100</v>
      </c>
      <c r="E154" s="1">
        <f t="shared" ref="E154:V154" si="30">E130-E$11</f>
        <v>9.9238999999999997</v>
      </c>
      <c r="F154" s="1">
        <f t="shared" si="30"/>
        <v>20.763399999999997</v>
      </c>
      <c r="G154" s="1">
        <f t="shared" si="30"/>
        <v>2.2265999999999999</v>
      </c>
      <c r="H154" s="1">
        <f t="shared" si="30"/>
        <v>29.409599999999998</v>
      </c>
      <c r="I154" s="1">
        <f t="shared" si="30"/>
        <v>4.0514000000000001</v>
      </c>
      <c r="J154" s="1">
        <f t="shared" si="30"/>
        <v>4.6524000000000001</v>
      </c>
      <c r="K154" s="1">
        <f t="shared" si="30"/>
        <v>38.015000000000001</v>
      </c>
      <c r="L154" s="1">
        <f t="shared" si="30"/>
        <v>1.1643999999999999</v>
      </c>
      <c r="M154" s="1">
        <f t="shared" si="30"/>
        <v>1.3724000000000001</v>
      </c>
      <c r="N154" s="1">
        <f t="shared" si="30"/>
        <v>2.1656</v>
      </c>
      <c r="O154" s="1">
        <f t="shared" si="30"/>
        <v>13.779</v>
      </c>
      <c r="P154" s="1">
        <f t="shared" si="30"/>
        <v>0.4425</v>
      </c>
      <c r="Q154" s="1">
        <f t="shared" si="30"/>
        <v>-0.22509999999999997</v>
      </c>
      <c r="R154" s="1">
        <f t="shared" si="30"/>
        <v>6.1235999999999997</v>
      </c>
      <c r="S154" s="1">
        <f t="shared" si="30"/>
        <v>2.2053000000000003</v>
      </c>
      <c r="T154" s="1">
        <f t="shared" si="30"/>
        <v>4.0859000000000005</v>
      </c>
      <c r="U154" s="1">
        <f t="shared" si="30"/>
        <v>-2.1581999999999999</v>
      </c>
      <c r="V154" s="1">
        <f t="shared" si="30"/>
        <v>3.9111999999999996</v>
      </c>
    </row>
    <row r="155" spans="1:22" ht="15.75" customHeight="1" x14ac:dyDescent="0.2">
      <c r="A155" s="1" t="str">
        <f t="shared" si="19"/>
        <v>AT39_S4_ML_1-2</v>
      </c>
      <c r="C155" s="1">
        <f t="shared" si="20"/>
        <v>300</v>
      </c>
      <c r="D155" s="1">
        <f t="shared" si="20"/>
        <v>100</v>
      </c>
      <c r="E155" s="1">
        <f t="shared" ref="E155:V155" si="31">E131-E$11</f>
        <v>8.4786999999999999</v>
      </c>
      <c r="F155" s="1">
        <f t="shared" si="31"/>
        <v>20.126999999999999</v>
      </c>
      <c r="G155" s="1">
        <f t="shared" si="31"/>
        <v>2.0284999999999997</v>
      </c>
      <c r="H155" s="1">
        <f t="shared" si="31"/>
        <v>28.285499999999999</v>
      </c>
      <c r="I155" s="1">
        <f t="shared" si="31"/>
        <v>3.9485000000000001</v>
      </c>
      <c r="J155" s="1">
        <f t="shared" si="31"/>
        <v>4.2405000000000008</v>
      </c>
      <c r="K155" s="1">
        <f t="shared" si="31"/>
        <v>35.909600000000005</v>
      </c>
      <c r="L155" s="1">
        <f t="shared" si="31"/>
        <v>1.1964999999999999</v>
      </c>
      <c r="M155" s="1">
        <f t="shared" si="31"/>
        <v>1.1783999999999999</v>
      </c>
      <c r="N155" s="1">
        <f t="shared" si="31"/>
        <v>1.8808</v>
      </c>
      <c r="O155" s="1">
        <f t="shared" si="31"/>
        <v>13.326000000000001</v>
      </c>
      <c r="P155" s="1">
        <f t="shared" si="31"/>
        <v>0.34300000000000003</v>
      </c>
      <c r="Q155" s="1">
        <f t="shared" si="31"/>
        <v>-7.4999999999999983E-2</v>
      </c>
      <c r="R155" s="1">
        <f t="shared" si="31"/>
        <v>5.4977</v>
      </c>
      <c r="S155" s="1">
        <f t="shared" si="31"/>
        <v>2.2504</v>
      </c>
      <c r="T155" s="1">
        <f t="shared" si="31"/>
        <v>3.9122999999999997</v>
      </c>
      <c r="U155" s="1">
        <f t="shared" si="31"/>
        <v>-0.75219999999999931</v>
      </c>
      <c r="V155" s="1">
        <f t="shared" si="31"/>
        <v>3.7889999999999997</v>
      </c>
    </row>
    <row r="156" spans="1:22" ht="15.75" customHeight="1" x14ac:dyDescent="0.2">
      <c r="A156" s="1" t="str">
        <f t="shared" si="19"/>
        <v>AT39_S4_ML_1-3</v>
      </c>
      <c r="C156" s="1">
        <f t="shared" si="20"/>
        <v>300</v>
      </c>
      <c r="D156" s="1">
        <f t="shared" si="20"/>
        <v>100</v>
      </c>
      <c r="E156" s="1">
        <f t="shared" ref="E156:V156" si="32">E132-E$11</f>
        <v>9.4756999999999998</v>
      </c>
      <c r="F156" s="1">
        <f t="shared" si="32"/>
        <v>20.6934</v>
      </c>
      <c r="G156" s="1">
        <f t="shared" si="32"/>
        <v>2.0928999999999998</v>
      </c>
      <c r="H156" s="1">
        <f t="shared" si="32"/>
        <v>27.8232</v>
      </c>
      <c r="I156" s="1">
        <f t="shared" si="32"/>
        <v>4.0226999999999995</v>
      </c>
      <c r="J156" s="1">
        <f t="shared" si="32"/>
        <v>4.8656000000000006</v>
      </c>
      <c r="K156" s="1">
        <f t="shared" si="32"/>
        <v>38.243100000000005</v>
      </c>
      <c r="L156" s="1">
        <f t="shared" si="32"/>
        <v>1.1344999999999998</v>
      </c>
      <c r="M156" s="1">
        <f t="shared" si="32"/>
        <v>1.3464</v>
      </c>
      <c r="N156" s="1">
        <f t="shared" si="32"/>
        <v>2.2633999999999999</v>
      </c>
      <c r="O156" s="1">
        <f t="shared" si="32"/>
        <v>13.2437</v>
      </c>
      <c r="P156" s="1">
        <f t="shared" si="32"/>
        <v>0.30709999999999998</v>
      </c>
      <c r="Q156" s="1">
        <f t="shared" si="32"/>
        <v>-0.19229999999999997</v>
      </c>
      <c r="R156" s="1">
        <f t="shared" si="32"/>
        <v>6.1958000000000002</v>
      </c>
      <c r="S156" s="1">
        <f t="shared" si="32"/>
        <v>2.3991000000000002</v>
      </c>
      <c r="T156" s="1">
        <f t="shared" si="32"/>
        <v>4.5977000000000006</v>
      </c>
      <c r="U156" s="1">
        <f t="shared" si="32"/>
        <v>-1.1757999999999997</v>
      </c>
      <c r="V156" s="1">
        <f t="shared" si="32"/>
        <v>4.1135999999999999</v>
      </c>
    </row>
    <row r="157" spans="1:22" ht="15.75" customHeight="1" x14ac:dyDescent="0.2">
      <c r="A157" s="1" t="str">
        <f t="shared" si="19"/>
        <v>AT38_S6_C1_N23-1</v>
      </c>
      <c r="C157" s="1">
        <f t="shared" si="20"/>
        <v>300</v>
      </c>
      <c r="D157" s="1">
        <f t="shared" si="20"/>
        <v>100</v>
      </c>
      <c r="E157" s="1">
        <f t="shared" ref="E157:V157" si="33">E133-E$11</f>
        <v>1.9885000000000002</v>
      </c>
      <c r="F157" s="1">
        <f t="shared" si="33"/>
        <v>2.2414000000000001</v>
      </c>
      <c r="G157" s="1">
        <f t="shared" si="33"/>
        <v>3.3283</v>
      </c>
      <c r="H157" s="1">
        <f t="shared" si="33"/>
        <v>2.6143000000000001</v>
      </c>
      <c r="I157" s="1">
        <f t="shared" si="33"/>
        <v>1.65</v>
      </c>
      <c r="J157" s="1">
        <f t="shared" si="33"/>
        <v>1.0489999999999999</v>
      </c>
      <c r="K157" s="1">
        <f t="shared" si="33"/>
        <v>9.3195000000000014</v>
      </c>
      <c r="L157" s="1">
        <f t="shared" si="33"/>
        <v>0.57779999999999998</v>
      </c>
      <c r="M157" s="1">
        <f t="shared" si="33"/>
        <v>1.2263999999999999</v>
      </c>
      <c r="N157" s="1">
        <f t="shared" si="33"/>
        <v>0.46679999999999999</v>
      </c>
      <c r="O157" s="1">
        <f t="shared" si="33"/>
        <v>3.8617000000000004</v>
      </c>
      <c r="P157" s="1">
        <f t="shared" si="33"/>
        <v>0.2676</v>
      </c>
      <c r="Q157" s="1">
        <f t="shared" si="33"/>
        <v>-7.8699999999999992E-2</v>
      </c>
      <c r="R157" s="1">
        <f t="shared" si="33"/>
        <v>1.4396</v>
      </c>
      <c r="S157" s="1">
        <f t="shared" si="33"/>
        <v>4.6800000000000008E-2</v>
      </c>
      <c r="T157" s="1">
        <f t="shared" si="33"/>
        <v>1.1183000000000001</v>
      </c>
      <c r="U157" s="1">
        <f t="shared" si="33"/>
        <v>-5.9544999999999995</v>
      </c>
      <c r="V157" s="1">
        <f t="shared" si="33"/>
        <v>0.73360000000000003</v>
      </c>
    </row>
    <row r="158" spans="1:22" ht="15.75" customHeight="1" x14ac:dyDescent="0.2">
      <c r="A158" s="1" t="str">
        <f t="shared" si="19"/>
        <v>AT38_S6_C1_N23-2</v>
      </c>
      <c r="C158" s="1">
        <f t="shared" si="20"/>
        <v>300</v>
      </c>
      <c r="D158" s="1">
        <f t="shared" si="20"/>
        <v>100</v>
      </c>
      <c r="E158" s="1">
        <f t="shared" ref="E158:V158" si="34">E134-E$11</f>
        <v>1.0288999999999999</v>
      </c>
      <c r="F158" s="1">
        <f t="shared" si="34"/>
        <v>1.5645000000000002</v>
      </c>
      <c r="G158" s="1">
        <f t="shared" si="34"/>
        <v>2.931</v>
      </c>
      <c r="H158" s="1">
        <f t="shared" si="34"/>
        <v>11.4207</v>
      </c>
      <c r="I158" s="1">
        <f t="shared" si="34"/>
        <v>5.3810000000000002</v>
      </c>
      <c r="J158" s="1">
        <f t="shared" si="34"/>
        <v>2.5169000000000001</v>
      </c>
      <c r="K158" s="1">
        <f t="shared" si="34"/>
        <v>15.687400000000002</v>
      </c>
      <c r="L158" s="1">
        <f t="shared" si="34"/>
        <v>0.6591999999999999</v>
      </c>
      <c r="M158" s="1">
        <f t="shared" si="34"/>
        <v>0.99049999999999994</v>
      </c>
      <c r="N158" s="1">
        <f t="shared" si="34"/>
        <v>1.1737</v>
      </c>
      <c r="O158" s="1">
        <f t="shared" si="34"/>
        <v>8.0465</v>
      </c>
      <c r="P158" s="1">
        <f t="shared" si="34"/>
        <v>0.30790000000000001</v>
      </c>
      <c r="Q158" s="1">
        <f t="shared" si="34"/>
        <v>-0.26999999999999996</v>
      </c>
      <c r="R158" s="1">
        <f t="shared" si="34"/>
        <v>3.9316</v>
      </c>
      <c r="S158" s="1">
        <f t="shared" si="34"/>
        <v>0.18359999999999999</v>
      </c>
      <c r="T158" s="1">
        <f t="shared" si="34"/>
        <v>2.4937999999999998</v>
      </c>
      <c r="U158" s="1">
        <f t="shared" si="34"/>
        <v>-3.8618999999999999</v>
      </c>
      <c r="V158" s="1">
        <f t="shared" si="34"/>
        <v>1.7585999999999999</v>
      </c>
    </row>
    <row r="159" spans="1:22" ht="15.75" customHeight="1" x14ac:dyDescent="0.2">
      <c r="A159" s="1" t="str">
        <f t="shared" si="19"/>
        <v>AT38_S6_C1_N23-3</v>
      </c>
      <c r="C159" s="1">
        <f t="shared" si="20"/>
        <v>300</v>
      </c>
      <c r="D159" s="1">
        <f t="shared" si="20"/>
        <v>100</v>
      </c>
      <c r="E159" s="1">
        <f t="shared" ref="E159:V159" si="35">E135-E$11</f>
        <v>2.1720999999999999</v>
      </c>
      <c r="F159" s="1">
        <f t="shared" si="35"/>
        <v>2.1255000000000002</v>
      </c>
      <c r="G159" s="1">
        <f t="shared" si="35"/>
        <v>3.2963999999999998</v>
      </c>
      <c r="H159" s="1">
        <f t="shared" si="35"/>
        <v>3.5406</v>
      </c>
      <c r="I159" s="1">
        <f t="shared" si="35"/>
        <v>1.3240999999999998</v>
      </c>
      <c r="J159" s="1">
        <f t="shared" si="35"/>
        <v>1.2518</v>
      </c>
      <c r="K159" s="1">
        <f t="shared" si="35"/>
        <v>9.2765000000000004</v>
      </c>
      <c r="L159" s="1">
        <f t="shared" si="35"/>
        <v>0.76869999999999994</v>
      </c>
      <c r="M159" s="1">
        <f t="shared" si="35"/>
        <v>1.4456</v>
      </c>
      <c r="N159" s="1">
        <f t="shared" si="35"/>
        <v>0.42899999999999999</v>
      </c>
      <c r="O159" s="1">
        <f t="shared" si="35"/>
        <v>3.9502000000000002</v>
      </c>
      <c r="P159" s="1">
        <f t="shared" si="35"/>
        <v>0.26100000000000001</v>
      </c>
      <c r="Q159" s="1">
        <f t="shared" si="35"/>
        <v>-0.10809999999999997</v>
      </c>
      <c r="R159" s="1">
        <f t="shared" si="35"/>
        <v>2.0144000000000002</v>
      </c>
      <c r="S159" s="1">
        <f t="shared" si="35"/>
        <v>0.12690000000000001</v>
      </c>
      <c r="T159" s="1">
        <f t="shared" si="35"/>
        <v>0.91539999999999999</v>
      </c>
      <c r="U159" s="1">
        <f t="shared" si="35"/>
        <v>-5.5538999999999996</v>
      </c>
      <c r="V159" s="1">
        <f t="shared" si="35"/>
        <v>0.79090000000000005</v>
      </c>
    </row>
    <row r="160" spans="1:22" ht="15.75" customHeight="1" x14ac:dyDescent="0.2">
      <c r="A160" s="1" t="str">
        <f t="shared" si="19"/>
        <v>AT38_S6_ML_2-1</v>
      </c>
      <c r="C160" s="1">
        <f t="shared" si="20"/>
        <v>300</v>
      </c>
      <c r="D160" s="1">
        <f t="shared" si="20"/>
        <v>100</v>
      </c>
      <c r="E160" s="1">
        <f t="shared" ref="E160:V160" si="36">E136-E$11</f>
        <v>9.2666000000000004</v>
      </c>
      <c r="F160" s="1">
        <f t="shared" si="36"/>
        <v>21.051099999999998</v>
      </c>
      <c r="G160" s="1">
        <f t="shared" si="36"/>
        <v>3.9447000000000001</v>
      </c>
      <c r="H160" s="1">
        <f t="shared" si="36"/>
        <v>27.459799999999998</v>
      </c>
      <c r="I160" s="1">
        <f t="shared" si="36"/>
        <v>4.2939999999999996</v>
      </c>
      <c r="J160" s="1">
        <f t="shared" si="36"/>
        <v>5.5670999999999999</v>
      </c>
      <c r="K160" s="1">
        <f t="shared" si="36"/>
        <v>36.471000000000004</v>
      </c>
      <c r="L160" s="1">
        <f t="shared" si="36"/>
        <v>2.5459999999999998</v>
      </c>
      <c r="M160" s="1">
        <f t="shared" si="36"/>
        <v>2.2307000000000001</v>
      </c>
      <c r="N160" s="1">
        <f t="shared" si="36"/>
        <v>1.3388</v>
      </c>
      <c r="O160" s="1">
        <f t="shared" si="36"/>
        <v>14.1737</v>
      </c>
      <c r="P160" s="1">
        <f t="shared" si="36"/>
        <v>1.7785</v>
      </c>
      <c r="Q160" s="1">
        <f t="shared" si="36"/>
        <v>3.8000000000000256E-3</v>
      </c>
      <c r="R160" s="1">
        <f t="shared" si="36"/>
        <v>5.8189000000000002</v>
      </c>
      <c r="S160" s="1">
        <f t="shared" si="36"/>
        <v>1.8499000000000003</v>
      </c>
      <c r="T160" s="1">
        <f t="shared" si="36"/>
        <v>3.3463999999999996</v>
      </c>
      <c r="U160" s="1">
        <f t="shared" si="36"/>
        <v>-2.5564</v>
      </c>
      <c r="V160" s="1">
        <f t="shared" si="36"/>
        <v>3.4424999999999999</v>
      </c>
    </row>
    <row r="161" spans="1:22" ht="15.75" customHeight="1" x14ac:dyDescent="0.2">
      <c r="A161" s="1" t="str">
        <f t="shared" si="19"/>
        <v>AT38_S6_ML_2-2</v>
      </c>
      <c r="C161" s="1">
        <f t="shared" si="20"/>
        <v>300</v>
      </c>
      <c r="D161" s="1">
        <f t="shared" si="20"/>
        <v>100</v>
      </c>
      <c r="E161" s="1">
        <f t="shared" ref="E161:V161" si="37">E137-E$11</f>
        <v>8.6485999999999983</v>
      </c>
      <c r="F161" s="1">
        <f t="shared" si="37"/>
        <v>21.442999999999998</v>
      </c>
      <c r="G161" s="1">
        <f t="shared" si="37"/>
        <v>3.9877000000000002</v>
      </c>
      <c r="H161" s="1">
        <f t="shared" si="37"/>
        <v>25.479699999999998</v>
      </c>
      <c r="I161" s="1">
        <f t="shared" si="37"/>
        <v>4.7068000000000003</v>
      </c>
      <c r="J161" s="1">
        <f t="shared" si="37"/>
        <v>4.5456000000000003</v>
      </c>
      <c r="K161" s="1">
        <f t="shared" si="37"/>
        <v>37.1113</v>
      </c>
      <c r="L161" s="1">
        <f t="shared" si="37"/>
        <v>2.3727</v>
      </c>
      <c r="M161" s="1">
        <f t="shared" si="37"/>
        <v>2.2955000000000001</v>
      </c>
      <c r="N161" s="1">
        <f t="shared" si="37"/>
        <v>1.0893999999999999</v>
      </c>
      <c r="O161" s="1">
        <f t="shared" si="37"/>
        <v>13.951499999999999</v>
      </c>
      <c r="P161" s="1">
        <f t="shared" si="37"/>
        <v>2.1283000000000003</v>
      </c>
      <c r="Q161" s="1">
        <f t="shared" si="37"/>
        <v>-0.27529999999999999</v>
      </c>
      <c r="R161" s="1">
        <f t="shared" si="37"/>
        <v>5.8354999999999997</v>
      </c>
      <c r="S161" s="1">
        <f t="shared" si="37"/>
        <v>1.8507000000000002</v>
      </c>
      <c r="T161" s="1">
        <f t="shared" si="37"/>
        <v>3.0787</v>
      </c>
      <c r="U161" s="1">
        <f t="shared" si="37"/>
        <v>-2.4855999999999998</v>
      </c>
      <c r="V161" s="1">
        <f t="shared" si="37"/>
        <v>3.6107</v>
      </c>
    </row>
    <row r="162" spans="1:22" ht="15.75" customHeight="1" x14ac:dyDescent="0.2">
      <c r="A162" s="1" t="str">
        <f t="shared" si="19"/>
        <v>AT38_S6_ML_2-3</v>
      </c>
      <c r="C162" s="1">
        <f t="shared" si="20"/>
        <v>300</v>
      </c>
      <c r="D162" s="1">
        <f t="shared" si="20"/>
        <v>100</v>
      </c>
      <c r="E162" s="1">
        <f t="shared" ref="E162:V162" si="38">E138-E$11</f>
        <v>4.9096000000000002</v>
      </c>
      <c r="F162" s="1">
        <f t="shared" si="38"/>
        <v>13.546100000000001</v>
      </c>
      <c r="G162" s="1">
        <f t="shared" si="38"/>
        <v>3.6686000000000001</v>
      </c>
      <c r="H162" s="1">
        <f t="shared" si="38"/>
        <v>24.294999999999998</v>
      </c>
      <c r="I162" s="1">
        <f t="shared" si="38"/>
        <v>3.6364000000000001</v>
      </c>
      <c r="J162" s="1">
        <f t="shared" si="38"/>
        <v>4.1814</v>
      </c>
      <c r="K162" s="1">
        <f t="shared" si="38"/>
        <v>33.045900000000003</v>
      </c>
      <c r="L162" s="1">
        <f t="shared" si="38"/>
        <v>2.3748</v>
      </c>
      <c r="M162" s="1">
        <f t="shared" si="38"/>
        <v>2.1587000000000001</v>
      </c>
      <c r="N162" s="1">
        <f t="shared" si="38"/>
        <v>0.90400000000000003</v>
      </c>
      <c r="O162" s="1">
        <f t="shared" si="38"/>
        <v>13.047699999999999</v>
      </c>
      <c r="P162" s="1">
        <f t="shared" si="38"/>
        <v>1.8960999999999999</v>
      </c>
      <c r="Q162" s="1">
        <f t="shared" si="38"/>
        <v>0.11380000000000001</v>
      </c>
      <c r="R162" s="1">
        <f t="shared" si="38"/>
        <v>5.4195000000000002</v>
      </c>
      <c r="S162" s="1">
        <f t="shared" si="38"/>
        <v>1.7572999999999999</v>
      </c>
      <c r="T162" s="1">
        <f t="shared" si="38"/>
        <v>3.1064999999999996</v>
      </c>
      <c r="U162" s="1">
        <f t="shared" si="38"/>
        <v>-3.1527999999999996</v>
      </c>
      <c r="V162" s="1">
        <f t="shared" si="38"/>
        <v>3.2803</v>
      </c>
    </row>
    <row r="163" spans="1:22" ht="15.75" customHeight="1" x14ac:dyDescent="0.2">
      <c r="A163" s="1" t="str">
        <f t="shared" si="19"/>
        <v>Ref-1</v>
      </c>
      <c r="C163" s="1">
        <f t="shared" si="20"/>
        <v>300</v>
      </c>
      <c r="D163" s="1">
        <f t="shared" si="20"/>
        <v>100</v>
      </c>
      <c r="E163" s="1">
        <f t="shared" ref="E163:V163" si="39">E139-E$11</f>
        <v>1.0884</v>
      </c>
      <c r="F163" s="1">
        <f t="shared" si="39"/>
        <v>2.1449000000000003</v>
      </c>
      <c r="G163" s="1">
        <f t="shared" si="39"/>
        <v>4.0645999999999995</v>
      </c>
      <c r="H163" s="1">
        <f t="shared" si="39"/>
        <v>4.3018999999999998</v>
      </c>
      <c r="I163" s="1">
        <f t="shared" si="39"/>
        <v>1.3985999999999998</v>
      </c>
      <c r="J163" s="1">
        <f t="shared" si="39"/>
        <v>0.8044</v>
      </c>
      <c r="K163" s="1">
        <f t="shared" si="39"/>
        <v>10.1736</v>
      </c>
      <c r="L163" s="1">
        <f t="shared" si="39"/>
        <v>0.46580000000000005</v>
      </c>
      <c r="M163" s="1">
        <f t="shared" si="39"/>
        <v>0.77369999999999994</v>
      </c>
      <c r="N163" s="1">
        <f t="shared" si="39"/>
        <v>0.63900000000000001</v>
      </c>
      <c r="O163" s="1">
        <f t="shared" si="39"/>
        <v>3.6728000000000001</v>
      </c>
      <c r="P163" s="1">
        <f t="shared" si="39"/>
        <v>0.2601</v>
      </c>
      <c r="Q163" s="1">
        <f t="shared" si="39"/>
        <v>-0.24069999999999997</v>
      </c>
      <c r="R163" s="1">
        <f t="shared" si="39"/>
        <v>1.8532</v>
      </c>
      <c r="S163" s="1">
        <f t="shared" si="39"/>
        <v>0.4677</v>
      </c>
      <c r="T163" s="1">
        <f t="shared" si="39"/>
        <v>1.0747</v>
      </c>
      <c r="U163" s="1">
        <f t="shared" si="39"/>
        <v>-5.3727999999999998</v>
      </c>
      <c r="V163" s="1">
        <f t="shared" si="39"/>
        <v>0.84060000000000001</v>
      </c>
    </row>
    <row r="164" spans="1:22" ht="15.75" customHeight="1" x14ac:dyDescent="0.2">
      <c r="A164" s="1" t="str">
        <f t="shared" si="19"/>
        <v>Ref-2</v>
      </c>
      <c r="C164" s="1">
        <f t="shared" si="20"/>
        <v>300</v>
      </c>
      <c r="D164" s="1">
        <f t="shared" si="20"/>
        <v>100</v>
      </c>
      <c r="E164" s="1">
        <f t="shared" ref="E164:V164" si="40">E140-E$11</f>
        <v>2.0333999999999999</v>
      </c>
      <c r="F164" s="1">
        <f t="shared" si="40"/>
        <v>2.8412999999999999</v>
      </c>
      <c r="G164" s="1">
        <f t="shared" si="40"/>
        <v>3.9657</v>
      </c>
      <c r="H164" s="1">
        <f t="shared" si="40"/>
        <v>4.9367000000000001</v>
      </c>
      <c r="I164" s="1">
        <f t="shared" si="40"/>
        <v>1.5804</v>
      </c>
      <c r="J164" s="1">
        <f t="shared" si="40"/>
        <v>0.98530000000000006</v>
      </c>
      <c r="K164" s="1">
        <f t="shared" si="40"/>
        <v>11.1357</v>
      </c>
      <c r="L164" s="1">
        <f t="shared" si="40"/>
        <v>0.46580000000000005</v>
      </c>
      <c r="M164" s="1">
        <f t="shared" si="40"/>
        <v>0.86260000000000003</v>
      </c>
      <c r="N164" s="1">
        <f t="shared" si="40"/>
        <v>0.60270000000000001</v>
      </c>
      <c r="O164" s="1">
        <f t="shared" si="40"/>
        <v>3.8550999999999997</v>
      </c>
      <c r="P164" s="1">
        <f t="shared" si="40"/>
        <v>0.49359999999999998</v>
      </c>
      <c r="Q164" s="1">
        <f t="shared" si="40"/>
        <v>-7.8599999999999975E-2</v>
      </c>
      <c r="R164" s="1">
        <f t="shared" si="40"/>
        <v>1.5502</v>
      </c>
      <c r="S164" s="1">
        <f t="shared" si="40"/>
        <v>-8.2899999999999988E-2</v>
      </c>
      <c r="T164" s="1">
        <f t="shared" si="40"/>
        <v>1.1812</v>
      </c>
      <c r="U164" s="1">
        <f t="shared" si="40"/>
        <v>-5.4395999999999995</v>
      </c>
      <c r="V164" s="1">
        <f t="shared" si="40"/>
        <v>0.9173</v>
      </c>
    </row>
    <row r="165" spans="1:22" ht="15.75" customHeight="1" x14ac:dyDescent="0.2">
      <c r="A165" s="1" t="str">
        <f t="shared" si="19"/>
        <v>Ref-3</v>
      </c>
      <c r="C165" s="1">
        <f t="shared" si="20"/>
        <v>300</v>
      </c>
      <c r="D165" s="1">
        <f t="shared" si="20"/>
        <v>100</v>
      </c>
      <c r="E165" s="1">
        <f t="shared" ref="E165:V165" si="41">E141-E$11</f>
        <v>2.3534999999999999</v>
      </c>
      <c r="F165" s="1">
        <f t="shared" si="41"/>
        <v>2.9025000000000003</v>
      </c>
      <c r="G165" s="1">
        <f t="shared" si="41"/>
        <v>3.8918999999999997</v>
      </c>
      <c r="H165" s="1">
        <f t="shared" si="41"/>
        <v>4.6391000000000009</v>
      </c>
      <c r="I165" s="1">
        <f t="shared" si="41"/>
        <v>1.4984999999999999</v>
      </c>
      <c r="J165" s="1">
        <f t="shared" si="41"/>
        <v>1.1034999999999999</v>
      </c>
      <c r="K165" s="1">
        <f t="shared" si="41"/>
        <v>11.569800000000001</v>
      </c>
      <c r="L165" s="1">
        <f t="shared" si="41"/>
        <v>0.57279999999999998</v>
      </c>
      <c r="M165" s="1">
        <f t="shared" si="41"/>
        <v>0.91959999999999997</v>
      </c>
      <c r="N165" s="1">
        <f t="shared" si="41"/>
        <v>0.68600000000000005</v>
      </c>
      <c r="O165" s="1">
        <f t="shared" si="41"/>
        <v>3.8602000000000003</v>
      </c>
      <c r="P165" s="1">
        <f t="shared" si="41"/>
        <v>0.28770000000000001</v>
      </c>
      <c r="Q165" s="1">
        <f t="shared" si="41"/>
        <v>-0.29009999999999997</v>
      </c>
      <c r="R165" s="1">
        <f t="shared" si="41"/>
        <v>1.8371</v>
      </c>
      <c r="S165" s="1">
        <f t="shared" si="41"/>
        <v>0.39680000000000004</v>
      </c>
      <c r="T165" s="1">
        <f t="shared" si="41"/>
        <v>1.0513000000000001</v>
      </c>
      <c r="U165" s="1">
        <f t="shared" si="41"/>
        <v>-5.5737999999999994</v>
      </c>
      <c r="V165" s="1">
        <f t="shared" si="41"/>
        <v>0.84250000000000003</v>
      </c>
    </row>
    <row r="166" spans="1:22" ht="15.75" customHeight="1" x14ac:dyDescent="0.2"/>
    <row r="167" spans="1:22" ht="15.75" customHeight="1" x14ac:dyDescent="0.2">
      <c r="A167" s="5" t="s">
        <v>60</v>
      </c>
    </row>
    <row r="168" spans="1:22" ht="15.75" customHeight="1" x14ac:dyDescent="0.2">
      <c r="A168" s="1" t="s">
        <v>25</v>
      </c>
      <c r="C168" s="1" t="s">
        <v>53</v>
      </c>
      <c r="D168" s="1" t="s">
        <v>52</v>
      </c>
      <c r="E168" s="1" t="s">
        <v>23</v>
      </c>
      <c r="F168" s="1" t="s">
        <v>22</v>
      </c>
      <c r="G168" s="1" t="s">
        <v>21</v>
      </c>
      <c r="H168" s="1" t="s">
        <v>20</v>
      </c>
      <c r="I168" s="1" t="s">
        <v>19</v>
      </c>
      <c r="J168" s="1" t="s">
        <v>18</v>
      </c>
      <c r="K168" s="1" t="s">
        <v>17</v>
      </c>
      <c r="L168" s="1" t="s">
        <v>16</v>
      </c>
      <c r="M168" s="1" t="s">
        <v>15</v>
      </c>
      <c r="N168" s="1" t="s">
        <v>14</v>
      </c>
      <c r="O168" s="1" t="s">
        <v>13</v>
      </c>
      <c r="P168" s="1" t="s">
        <v>12</v>
      </c>
      <c r="Q168" s="1" t="s">
        <v>11</v>
      </c>
      <c r="R168" s="1" t="s">
        <v>10</v>
      </c>
      <c r="S168" s="1" t="s">
        <v>9</v>
      </c>
      <c r="T168" s="1" t="s">
        <v>8</v>
      </c>
      <c r="U168" s="1" t="s">
        <v>7</v>
      </c>
      <c r="V168" s="1" t="s">
        <v>6</v>
      </c>
    </row>
    <row r="169" spans="1:22" ht="15.75" customHeight="1" x14ac:dyDescent="0.2">
      <c r="A169" s="1" t="str">
        <f t="shared" ref="A169:A189" si="42">A145</f>
        <v>AT38_S1_C1_N24-1</v>
      </c>
      <c r="C169" s="1">
        <f t="shared" ref="C169:D189" si="43">C145</f>
        <v>300</v>
      </c>
      <c r="D169" s="1">
        <f t="shared" si="43"/>
        <v>100</v>
      </c>
      <c r="E169" s="15">
        <f t="shared" ref="E169:V169" si="44">E145-E$117*$C169/$C$115</f>
        <v>1.5429500000000003</v>
      </c>
      <c r="F169" s="15">
        <f t="shared" si="44"/>
        <v>1.5428500000000001</v>
      </c>
      <c r="G169" s="15">
        <f t="shared" si="44"/>
        <v>3.4611000000000001</v>
      </c>
      <c r="H169" s="15">
        <f t="shared" si="44"/>
        <v>-0.47874999999999979</v>
      </c>
      <c r="I169" s="15">
        <f t="shared" si="44"/>
        <v>0.93799999999999994</v>
      </c>
      <c r="J169" s="15">
        <f t="shared" si="44"/>
        <v>0.58145000000000002</v>
      </c>
      <c r="K169" s="15">
        <f t="shared" si="44"/>
        <v>4.6435500000000012</v>
      </c>
      <c r="L169" s="15">
        <f t="shared" si="44"/>
        <v>0.57574999999999998</v>
      </c>
      <c r="M169" s="15">
        <f t="shared" si="44"/>
        <v>0.36659999999999998</v>
      </c>
      <c r="N169" s="15">
        <f t="shared" si="44"/>
        <v>0.11394999999999994</v>
      </c>
      <c r="O169" s="15">
        <f t="shared" si="44"/>
        <v>1.6653</v>
      </c>
      <c r="P169" s="15">
        <f t="shared" si="44"/>
        <v>0.12945000000000001</v>
      </c>
      <c r="Q169" s="15">
        <f t="shared" si="44"/>
        <v>3.7837499999999999</v>
      </c>
      <c r="R169" s="15">
        <f t="shared" si="44"/>
        <v>1.1085499999999999</v>
      </c>
      <c r="S169" s="15">
        <f t="shared" si="44"/>
        <v>-0.10509999999999999</v>
      </c>
      <c r="T169" s="15">
        <f t="shared" si="44"/>
        <v>0.30954999999999999</v>
      </c>
      <c r="U169" s="15">
        <f t="shared" si="44"/>
        <v>8.3315000000000001</v>
      </c>
      <c r="V169" s="15">
        <f t="shared" si="44"/>
        <v>0.18390000000000006</v>
      </c>
    </row>
    <row r="170" spans="1:22" ht="15.75" customHeight="1" x14ac:dyDescent="0.2">
      <c r="A170" s="1" t="str">
        <f t="shared" si="42"/>
        <v>AT38_S1_C1_N24-2</v>
      </c>
      <c r="C170" s="1">
        <f t="shared" si="43"/>
        <v>300</v>
      </c>
      <c r="D170" s="1">
        <f t="shared" si="43"/>
        <v>100</v>
      </c>
      <c r="E170" s="15">
        <f t="shared" ref="E170:V170" si="45">E146-E$117*$C170/$C$115</f>
        <v>1.4278500000000003</v>
      </c>
      <c r="F170" s="15">
        <f t="shared" si="45"/>
        <v>1.2319500000000003</v>
      </c>
      <c r="G170" s="15">
        <f t="shared" si="45"/>
        <v>3.0935000000000001</v>
      </c>
      <c r="H170" s="15">
        <f t="shared" si="45"/>
        <v>2.2299500000000001</v>
      </c>
      <c r="I170" s="15">
        <f t="shared" si="45"/>
        <v>0.88270000000000004</v>
      </c>
      <c r="J170" s="15">
        <f t="shared" si="45"/>
        <v>0.52654999999999985</v>
      </c>
      <c r="K170" s="15">
        <f t="shared" si="45"/>
        <v>12.921250000000001</v>
      </c>
      <c r="L170" s="15">
        <f t="shared" si="45"/>
        <v>0.55894999999999995</v>
      </c>
      <c r="M170" s="15">
        <f t="shared" si="45"/>
        <v>1.0545</v>
      </c>
      <c r="N170" s="15">
        <f t="shared" si="45"/>
        <v>0.32074999999999998</v>
      </c>
      <c r="O170" s="15">
        <f t="shared" si="45"/>
        <v>2.6223999999999998</v>
      </c>
      <c r="P170" s="15">
        <f t="shared" si="45"/>
        <v>0.22835</v>
      </c>
      <c r="Q170" s="15">
        <f t="shared" si="45"/>
        <v>3.00285</v>
      </c>
      <c r="R170" s="15">
        <f t="shared" si="45"/>
        <v>1.7100500000000001</v>
      </c>
      <c r="S170" s="15">
        <f t="shared" si="45"/>
        <v>-0.25059999999999999</v>
      </c>
      <c r="T170" s="15">
        <f t="shared" si="45"/>
        <v>0.55994999999999995</v>
      </c>
      <c r="U170" s="15">
        <f t="shared" si="45"/>
        <v>0.98719999999999963</v>
      </c>
      <c r="V170" s="15">
        <f t="shared" si="45"/>
        <v>0.62790000000000001</v>
      </c>
    </row>
    <row r="171" spans="1:22" ht="15.75" customHeight="1" x14ac:dyDescent="0.2">
      <c r="A171" s="1" t="str">
        <f t="shared" si="42"/>
        <v>AT38_S1_C1_N24-3</v>
      </c>
      <c r="C171" s="1">
        <f t="shared" si="43"/>
        <v>300</v>
      </c>
      <c r="D171" s="1">
        <f t="shared" si="43"/>
        <v>100</v>
      </c>
      <c r="E171" s="15">
        <f t="shared" ref="E171:V171" si="46">E147-E$117*$C171/$C$115</f>
        <v>0.84475</v>
      </c>
      <c r="F171" s="15">
        <f t="shared" si="46"/>
        <v>1.0143500000000003</v>
      </c>
      <c r="G171" s="15">
        <f t="shared" si="46"/>
        <v>3.5876000000000001</v>
      </c>
      <c r="H171" s="15">
        <f t="shared" si="46"/>
        <v>-0.37095000000000011</v>
      </c>
      <c r="I171" s="15">
        <f t="shared" si="46"/>
        <v>0.56069999999999998</v>
      </c>
      <c r="J171" s="15">
        <f t="shared" si="46"/>
        <v>0.55554999999999999</v>
      </c>
      <c r="K171" s="15">
        <f t="shared" si="46"/>
        <v>3.3246500000000005</v>
      </c>
      <c r="L171" s="15">
        <f t="shared" si="46"/>
        <v>0.55494999999999994</v>
      </c>
      <c r="M171" s="15">
        <f t="shared" si="46"/>
        <v>0.75280000000000002</v>
      </c>
      <c r="N171" s="15">
        <f t="shared" si="46"/>
        <v>0.12134999999999996</v>
      </c>
      <c r="O171" s="15">
        <f t="shared" si="46"/>
        <v>1.2405000000000002</v>
      </c>
      <c r="P171" s="15">
        <f t="shared" si="46"/>
        <v>0.11525000000000002</v>
      </c>
      <c r="Q171" s="15">
        <f t="shared" si="46"/>
        <v>2.9242500000000002</v>
      </c>
      <c r="R171" s="15">
        <f t="shared" si="46"/>
        <v>0.84394999999999998</v>
      </c>
      <c r="S171" s="15">
        <f t="shared" si="46"/>
        <v>-0.1623</v>
      </c>
      <c r="T171" s="15">
        <f t="shared" si="46"/>
        <v>-0.19225000000000003</v>
      </c>
      <c r="U171" s="15">
        <f t="shared" si="46"/>
        <v>-6.7099999999999937E-2</v>
      </c>
      <c r="V171" s="15">
        <f t="shared" si="46"/>
        <v>3.4100000000000019E-2</v>
      </c>
    </row>
    <row r="172" spans="1:22" ht="15.75" customHeight="1" x14ac:dyDescent="0.2">
      <c r="A172" s="1" t="str">
        <f t="shared" si="42"/>
        <v>AT38_S1_ML_2-1</v>
      </c>
      <c r="C172" s="1">
        <f t="shared" si="43"/>
        <v>300</v>
      </c>
      <c r="D172" s="1">
        <f t="shared" si="43"/>
        <v>100</v>
      </c>
      <c r="E172" s="15">
        <f t="shared" ref="E172:V172" si="47">E148-E$117*$C172/$C$115</f>
        <v>13.13715</v>
      </c>
      <c r="F172" s="15">
        <f t="shared" si="47"/>
        <v>24.278349999999996</v>
      </c>
      <c r="G172" s="15">
        <f t="shared" si="47"/>
        <v>3.9499000000000004</v>
      </c>
      <c r="H172" s="15">
        <f t="shared" si="47"/>
        <v>35.812749999999994</v>
      </c>
      <c r="I172" s="15">
        <f t="shared" si="47"/>
        <v>3.5042</v>
      </c>
      <c r="J172" s="15">
        <f t="shared" si="47"/>
        <v>5.35175</v>
      </c>
      <c r="K172" s="15">
        <f t="shared" si="47"/>
        <v>42.244050000000009</v>
      </c>
      <c r="L172" s="15">
        <f t="shared" si="47"/>
        <v>2.2329499999999998</v>
      </c>
      <c r="M172" s="15">
        <f t="shared" si="47"/>
        <v>1.4082999999999999</v>
      </c>
      <c r="N172" s="15">
        <f t="shared" si="47"/>
        <v>2.1468500000000001</v>
      </c>
      <c r="O172" s="15">
        <f t="shared" si="47"/>
        <v>15.210100000000001</v>
      </c>
      <c r="P172" s="15">
        <f t="shared" si="47"/>
        <v>0.53354999999999997</v>
      </c>
      <c r="Q172" s="15">
        <f t="shared" si="47"/>
        <v>28.853050000000003</v>
      </c>
      <c r="R172" s="15">
        <f t="shared" si="47"/>
        <v>5.9277499999999996</v>
      </c>
      <c r="S172" s="15">
        <f t="shared" si="47"/>
        <v>1.8708</v>
      </c>
      <c r="T172" s="15">
        <f t="shared" si="47"/>
        <v>3.6822499999999998</v>
      </c>
      <c r="U172" s="15">
        <f t="shared" si="47"/>
        <v>6.2900999999999998</v>
      </c>
      <c r="V172" s="15">
        <f t="shared" si="47"/>
        <v>3.7782000000000004</v>
      </c>
    </row>
    <row r="173" spans="1:22" ht="15.75" customHeight="1" x14ac:dyDescent="0.2">
      <c r="A173" s="1" t="str">
        <f t="shared" si="42"/>
        <v>AT38_S1_ML_2-2</v>
      </c>
      <c r="C173" s="1">
        <f t="shared" si="43"/>
        <v>300</v>
      </c>
      <c r="D173" s="1">
        <f t="shared" si="43"/>
        <v>100</v>
      </c>
      <c r="E173" s="15">
        <f t="shared" ref="E173:V173" si="48">E149-E$117*$C173/$C$115</f>
        <v>12.28355</v>
      </c>
      <c r="F173" s="15">
        <f t="shared" si="48"/>
        <v>22.587649999999996</v>
      </c>
      <c r="G173" s="15">
        <f t="shared" si="48"/>
        <v>4.0284000000000004</v>
      </c>
      <c r="H173" s="15">
        <f t="shared" si="48"/>
        <v>32.363149999999997</v>
      </c>
      <c r="I173" s="15">
        <f t="shared" si="48"/>
        <v>3.7279999999999998</v>
      </c>
      <c r="J173" s="15">
        <f t="shared" si="48"/>
        <v>4.3673499999999992</v>
      </c>
      <c r="K173" s="15">
        <f t="shared" si="48"/>
        <v>40.376550000000009</v>
      </c>
      <c r="L173" s="15">
        <f t="shared" si="48"/>
        <v>1.89455</v>
      </c>
      <c r="M173" s="15">
        <f t="shared" si="48"/>
        <v>1.2656999999999998</v>
      </c>
      <c r="N173" s="15">
        <f t="shared" si="48"/>
        <v>2.06915</v>
      </c>
      <c r="O173" s="15">
        <f t="shared" si="48"/>
        <v>13.843299999999999</v>
      </c>
      <c r="P173" s="15">
        <f t="shared" si="48"/>
        <v>0.44185000000000008</v>
      </c>
      <c r="Q173" s="15">
        <f t="shared" si="48"/>
        <v>28.811350000000001</v>
      </c>
      <c r="R173" s="15">
        <f t="shared" si="48"/>
        <v>5.69665</v>
      </c>
      <c r="S173" s="15">
        <f t="shared" si="48"/>
        <v>1.2652000000000001</v>
      </c>
      <c r="T173" s="15">
        <f t="shared" si="48"/>
        <v>3.6667500000000004</v>
      </c>
      <c r="U173" s="15">
        <f t="shared" si="48"/>
        <v>4.6819999999999995</v>
      </c>
      <c r="V173" s="15">
        <f t="shared" si="48"/>
        <v>3.9174000000000002</v>
      </c>
    </row>
    <row r="174" spans="1:22" ht="15.75" customHeight="1" x14ac:dyDescent="0.2">
      <c r="A174" s="1" t="str">
        <f t="shared" si="42"/>
        <v>AT38_S1_ML_2-3</v>
      </c>
      <c r="C174" s="1">
        <f t="shared" si="43"/>
        <v>300</v>
      </c>
      <c r="D174" s="1">
        <f t="shared" si="43"/>
        <v>100</v>
      </c>
      <c r="E174" s="15">
        <f t="shared" ref="E174:V174" si="49">E150-E$117*$C174/$C$115</f>
        <v>12.096549999999999</v>
      </c>
      <c r="F174" s="15">
        <f t="shared" si="49"/>
        <v>22.772649999999999</v>
      </c>
      <c r="G174" s="15">
        <f t="shared" si="49"/>
        <v>3.9085000000000001</v>
      </c>
      <c r="H174" s="15">
        <f t="shared" si="49"/>
        <v>33.848149999999997</v>
      </c>
      <c r="I174" s="15">
        <f t="shared" si="49"/>
        <v>3.3026</v>
      </c>
      <c r="J174" s="15">
        <f t="shared" si="49"/>
        <v>4.9826500000000005</v>
      </c>
      <c r="K174" s="15">
        <f t="shared" si="49"/>
        <v>40.676350000000006</v>
      </c>
      <c r="L174" s="15">
        <f t="shared" si="49"/>
        <v>2.0865499999999999</v>
      </c>
      <c r="M174" s="15">
        <f t="shared" si="49"/>
        <v>1.5721999999999998</v>
      </c>
      <c r="N174" s="15">
        <f t="shared" si="49"/>
        <v>1.72465</v>
      </c>
      <c r="O174" s="15">
        <f t="shared" si="49"/>
        <v>13.846499999999999</v>
      </c>
      <c r="P174" s="15">
        <f t="shared" si="49"/>
        <v>0.43435000000000001</v>
      </c>
      <c r="Q174" s="15">
        <f t="shared" si="49"/>
        <v>28.843350000000001</v>
      </c>
      <c r="R174" s="15">
        <f t="shared" si="49"/>
        <v>6.4526500000000002</v>
      </c>
      <c r="S174" s="15">
        <f t="shared" si="49"/>
        <v>2.2270000000000003</v>
      </c>
      <c r="T174" s="15">
        <f t="shared" si="49"/>
        <v>3.63795</v>
      </c>
      <c r="U174" s="15">
        <f t="shared" si="49"/>
        <v>5.2269999999999994</v>
      </c>
      <c r="V174" s="15">
        <f t="shared" si="49"/>
        <v>3.7249000000000003</v>
      </c>
    </row>
    <row r="175" spans="1:22" ht="15.75" customHeight="1" x14ac:dyDescent="0.2">
      <c r="A175" s="1" t="str">
        <f t="shared" si="42"/>
        <v>AT39_S4_C3_N23-1</v>
      </c>
      <c r="C175" s="1">
        <f t="shared" si="43"/>
        <v>300</v>
      </c>
      <c r="D175" s="1">
        <f t="shared" si="43"/>
        <v>100</v>
      </c>
      <c r="E175" s="15">
        <f t="shared" ref="E175:V175" si="50">E151-E$117*$C175/$C$115</f>
        <v>0.82874999999999999</v>
      </c>
      <c r="F175" s="15">
        <f t="shared" si="50"/>
        <v>0.7599499999999999</v>
      </c>
      <c r="G175" s="15">
        <f t="shared" si="50"/>
        <v>1.7933999999999999</v>
      </c>
      <c r="H175" s="15">
        <f t="shared" si="50"/>
        <v>-1.2235499999999999</v>
      </c>
      <c r="I175" s="15">
        <f t="shared" si="50"/>
        <v>0.46039999999999992</v>
      </c>
      <c r="J175" s="15">
        <f t="shared" si="50"/>
        <v>0.56935000000000002</v>
      </c>
      <c r="K175" s="15">
        <f t="shared" si="50"/>
        <v>4.4291500000000017</v>
      </c>
      <c r="L175" s="15">
        <f t="shared" si="50"/>
        <v>0.53804999999999992</v>
      </c>
      <c r="M175" s="15">
        <f t="shared" si="50"/>
        <v>0.71150000000000002</v>
      </c>
      <c r="N175" s="15">
        <f t="shared" si="50"/>
        <v>9.4349999999999934E-2</v>
      </c>
      <c r="O175" s="15">
        <f t="shared" si="50"/>
        <v>1.3998999999999999</v>
      </c>
      <c r="P175" s="15">
        <f t="shared" si="50"/>
        <v>0.15904999999999997</v>
      </c>
      <c r="Q175" s="15">
        <f t="shared" si="50"/>
        <v>-0.35865000000000002</v>
      </c>
      <c r="R175" s="15">
        <f t="shared" si="50"/>
        <v>0.90264999999999995</v>
      </c>
      <c r="S175" s="15">
        <f t="shared" si="50"/>
        <v>-0.19640000000000002</v>
      </c>
      <c r="T175" s="15">
        <f t="shared" si="50"/>
        <v>0.20914999999999995</v>
      </c>
      <c r="U175" s="15">
        <f t="shared" si="50"/>
        <v>7.7199999999999491E-2</v>
      </c>
      <c r="V175" s="15">
        <f t="shared" si="50"/>
        <v>0.14070000000000005</v>
      </c>
    </row>
    <row r="176" spans="1:22" ht="15.75" customHeight="1" x14ac:dyDescent="0.2">
      <c r="A176" s="1" t="str">
        <f t="shared" si="42"/>
        <v>AT39_S4_C3_N2-2</v>
      </c>
      <c r="C176" s="1">
        <f t="shared" si="43"/>
        <v>300</v>
      </c>
      <c r="D176" s="1">
        <f t="shared" si="43"/>
        <v>100</v>
      </c>
      <c r="E176" s="15">
        <f t="shared" ref="E176:V176" si="51">E152-E$117*$C176/$C$115</f>
        <v>1.6186500000000001</v>
      </c>
      <c r="F176" s="15">
        <f t="shared" si="51"/>
        <v>1.5569500000000001</v>
      </c>
      <c r="G176" s="15">
        <f t="shared" si="51"/>
        <v>1.8736999999999997</v>
      </c>
      <c r="H176" s="15">
        <f t="shared" si="51"/>
        <v>-0.76275000000000004</v>
      </c>
      <c r="I176" s="15">
        <f t="shared" si="51"/>
        <v>1.5477000000000001</v>
      </c>
      <c r="J176" s="15">
        <f t="shared" si="51"/>
        <v>7.8149999999999997E-2</v>
      </c>
      <c r="K176" s="15">
        <f t="shared" si="51"/>
        <v>3.8819500000000011</v>
      </c>
      <c r="L176" s="15">
        <f t="shared" si="51"/>
        <v>0.39465</v>
      </c>
      <c r="M176" s="15">
        <f t="shared" si="51"/>
        <v>0.68259999999999998</v>
      </c>
      <c r="N176" s="15">
        <f t="shared" si="51"/>
        <v>0.18714999999999993</v>
      </c>
      <c r="O176" s="15">
        <f t="shared" si="51"/>
        <v>1.1382000000000001</v>
      </c>
      <c r="P176" s="15">
        <f t="shared" si="51"/>
        <v>0.55145</v>
      </c>
      <c r="Q176" s="15">
        <f t="shared" si="51"/>
        <v>-0.28515000000000001</v>
      </c>
      <c r="R176" s="15">
        <f t="shared" si="51"/>
        <v>1.36015</v>
      </c>
      <c r="S176" s="15">
        <f t="shared" si="51"/>
        <v>-0.24519999999999997</v>
      </c>
      <c r="T176" s="15">
        <f t="shared" si="51"/>
        <v>5.2450000000000108E-2</v>
      </c>
      <c r="U176" s="15">
        <f t="shared" si="51"/>
        <v>0.55649999999999977</v>
      </c>
      <c r="V176" s="15">
        <f t="shared" si="51"/>
        <v>-7.5799999999999951E-2</v>
      </c>
    </row>
    <row r="177" spans="1:22" ht="15.75" customHeight="1" x14ac:dyDescent="0.2">
      <c r="A177" s="1" t="str">
        <f t="shared" si="42"/>
        <v>AT39_S4_C3_N2-3</v>
      </c>
      <c r="C177" s="1">
        <f t="shared" si="43"/>
        <v>300</v>
      </c>
      <c r="D177" s="1">
        <f t="shared" si="43"/>
        <v>100</v>
      </c>
      <c r="E177" s="15">
        <f t="shared" ref="E177:V177" si="52">E153-E$117*$C177/$C$115</f>
        <v>0.88105</v>
      </c>
      <c r="F177" s="15">
        <f t="shared" si="52"/>
        <v>0.6309499999999999</v>
      </c>
      <c r="G177" s="15">
        <f t="shared" si="52"/>
        <v>1.8379000000000001</v>
      </c>
      <c r="H177" s="15">
        <f t="shared" si="52"/>
        <v>-1.5927500000000001</v>
      </c>
      <c r="I177" s="15">
        <f t="shared" si="52"/>
        <v>0.34589999999999987</v>
      </c>
      <c r="J177" s="15">
        <f t="shared" si="52"/>
        <v>0.23705000000000004</v>
      </c>
      <c r="K177" s="15">
        <f t="shared" si="52"/>
        <v>3.3136500000000004</v>
      </c>
      <c r="L177" s="15">
        <f t="shared" si="52"/>
        <v>0.71534999999999993</v>
      </c>
      <c r="M177" s="15">
        <f t="shared" si="52"/>
        <v>0.83879999999999999</v>
      </c>
      <c r="N177" s="15">
        <f t="shared" si="52"/>
        <v>-0.11245000000000005</v>
      </c>
      <c r="O177" s="15">
        <f t="shared" si="52"/>
        <v>1.0001</v>
      </c>
      <c r="P177" s="15">
        <f t="shared" si="52"/>
        <v>9.2050000000000021E-2</v>
      </c>
      <c r="Q177" s="15">
        <f t="shared" si="52"/>
        <v>-0.11385000000000002</v>
      </c>
      <c r="R177" s="15">
        <f t="shared" si="52"/>
        <v>0.85444999999999993</v>
      </c>
      <c r="S177" s="15">
        <f t="shared" si="52"/>
        <v>-8.199999999999999E-3</v>
      </c>
      <c r="T177" s="15">
        <f t="shared" si="52"/>
        <v>-8.165E-2</v>
      </c>
      <c r="U177" s="15">
        <f t="shared" si="52"/>
        <v>0.25319999999999965</v>
      </c>
      <c r="V177" s="15">
        <f t="shared" si="52"/>
        <v>-0.22249999999999995</v>
      </c>
    </row>
    <row r="178" spans="1:22" ht="15.75" customHeight="1" x14ac:dyDescent="0.2">
      <c r="A178" s="1" t="str">
        <f t="shared" si="42"/>
        <v>AT39_S4_ML_1-1</v>
      </c>
      <c r="C178" s="1">
        <f t="shared" si="43"/>
        <v>300</v>
      </c>
      <c r="D178" s="1">
        <f t="shared" si="43"/>
        <v>100</v>
      </c>
      <c r="E178" s="15">
        <f t="shared" ref="E178:V178" si="53">E154-E$117*$C178/$C$115</f>
        <v>9.657449999999999</v>
      </c>
      <c r="F178" s="15">
        <f t="shared" si="53"/>
        <v>20.249649999999995</v>
      </c>
      <c r="G178" s="15">
        <f t="shared" si="53"/>
        <v>2.2052</v>
      </c>
      <c r="H178" s="15">
        <f t="shared" si="53"/>
        <v>26.122049999999998</v>
      </c>
      <c r="I178" s="15">
        <f t="shared" si="53"/>
        <v>3.6176000000000004</v>
      </c>
      <c r="J178" s="15">
        <f t="shared" si="53"/>
        <v>4.3899499999999998</v>
      </c>
      <c r="K178" s="15">
        <f t="shared" si="53"/>
        <v>34.434850000000004</v>
      </c>
      <c r="L178" s="15">
        <f t="shared" si="53"/>
        <v>1.1633499999999999</v>
      </c>
      <c r="M178" s="15">
        <f t="shared" si="53"/>
        <v>1.3792</v>
      </c>
      <c r="N178" s="15">
        <f t="shared" si="53"/>
        <v>1.8264499999999999</v>
      </c>
      <c r="O178" s="15">
        <f t="shared" si="53"/>
        <v>12.198499999999999</v>
      </c>
      <c r="P178" s="15">
        <f t="shared" si="53"/>
        <v>0.26615</v>
      </c>
      <c r="Q178" s="15">
        <f t="shared" si="53"/>
        <v>-0.33925</v>
      </c>
      <c r="R178" s="15">
        <f t="shared" si="53"/>
        <v>5.9129499999999995</v>
      </c>
      <c r="S178" s="15">
        <f t="shared" si="53"/>
        <v>2.1140000000000003</v>
      </c>
      <c r="T178" s="15">
        <f t="shared" si="53"/>
        <v>3.2681500000000003</v>
      </c>
      <c r="U178" s="15">
        <f t="shared" si="53"/>
        <v>4.2391999999999994</v>
      </c>
      <c r="V178" s="15">
        <f t="shared" si="53"/>
        <v>3.5953999999999997</v>
      </c>
    </row>
    <row r="179" spans="1:22" ht="15.75" customHeight="1" x14ac:dyDescent="0.2">
      <c r="A179" s="1" t="str">
        <f t="shared" si="42"/>
        <v>AT39_S4_ML_1-2</v>
      </c>
      <c r="C179" s="1">
        <f t="shared" si="43"/>
        <v>300</v>
      </c>
      <c r="D179" s="1">
        <f t="shared" si="43"/>
        <v>100</v>
      </c>
      <c r="E179" s="15">
        <f t="shared" ref="E179:V179" si="54">E155-E$117*$C179/$C$115</f>
        <v>8.2122499999999992</v>
      </c>
      <c r="F179" s="15">
        <f t="shared" si="54"/>
        <v>19.613250000000001</v>
      </c>
      <c r="G179" s="15">
        <f t="shared" si="54"/>
        <v>2.0070999999999999</v>
      </c>
      <c r="H179" s="15">
        <f t="shared" si="54"/>
        <v>24.997949999999999</v>
      </c>
      <c r="I179" s="15">
        <f t="shared" si="54"/>
        <v>3.5147000000000004</v>
      </c>
      <c r="J179" s="15">
        <f t="shared" si="54"/>
        <v>3.978050000000001</v>
      </c>
      <c r="K179" s="15">
        <f t="shared" si="54"/>
        <v>32.329450000000008</v>
      </c>
      <c r="L179" s="15">
        <f t="shared" si="54"/>
        <v>1.1954499999999999</v>
      </c>
      <c r="M179" s="15">
        <f t="shared" si="54"/>
        <v>1.1851999999999998</v>
      </c>
      <c r="N179" s="15">
        <f t="shared" si="54"/>
        <v>1.54165</v>
      </c>
      <c r="O179" s="15">
        <f t="shared" si="54"/>
        <v>11.7455</v>
      </c>
      <c r="P179" s="15">
        <f t="shared" si="54"/>
        <v>0.16665000000000002</v>
      </c>
      <c r="Q179" s="15">
        <f t="shared" si="54"/>
        <v>-0.18915000000000004</v>
      </c>
      <c r="R179" s="15">
        <f t="shared" si="54"/>
        <v>5.2870499999999998</v>
      </c>
      <c r="S179" s="15">
        <f t="shared" si="54"/>
        <v>2.1591</v>
      </c>
      <c r="T179" s="15">
        <f t="shared" si="54"/>
        <v>3.0945499999999999</v>
      </c>
      <c r="U179" s="15">
        <f t="shared" si="54"/>
        <v>5.6452</v>
      </c>
      <c r="V179" s="15">
        <f t="shared" si="54"/>
        <v>3.4731999999999998</v>
      </c>
    </row>
    <row r="180" spans="1:22" ht="15.75" customHeight="1" x14ac:dyDescent="0.2">
      <c r="A180" s="1" t="str">
        <f t="shared" si="42"/>
        <v>AT39_S4_ML_1-3</v>
      </c>
      <c r="C180" s="1">
        <f t="shared" si="43"/>
        <v>300</v>
      </c>
      <c r="D180" s="1">
        <f t="shared" si="43"/>
        <v>100</v>
      </c>
      <c r="E180" s="15">
        <f t="shared" ref="E180:V180" si="55">E156-E$117*$C180/$C$115</f>
        <v>9.209249999999999</v>
      </c>
      <c r="F180" s="15">
        <f t="shared" si="55"/>
        <v>20.179650000000002</v>
      </c>
      <c r="G180" s="15">
        <f t="shared" si="55"/>
        <v>2.0714999999999999</v>
      </c>
      <c r="H180" s="15">
        <f t="shared" si="55"/>
        <v>24.53565</v>
      </c>
      <c r="I180" s="15">
        <f t="shared" si="55"/>
        <v>3.5888999999999998</v>
      </c>
      <c r="J180" s="15">
        <f t="shared" si="55"/>
        <v>4.6031500000000003</v>
      </c>
      <c r="K180" s="15">
        <f t="shared" si="55"/>
        <v>34.662950000000009</v>
      </c>
      <c r="L180" s="15">
        <f t="shared" si="55"/>
        <v>1.1334499999999998</v>
      </c>
      <c r="M180" s="15">
        <f t="shared" si="55"/>
        <v>1.3532</v>
      </c>
      <c r="N180" s="15">
        <f t="shared" si="55"/>
        <v>1.9242499999999998</v>
      </c>
      <c r="O180" s="15">
        <f t="shared" si="55"/>
        <v>11.6632</v>
      </c>
      <c r="P180" s="15">
        <f t="shared" si="55"/>
        <v>0.13074999999999998</v>
      </c>
      <c r="Q180" s="15">
        <f t="shared" si="55"/>
        <v>-0.30645</v>
      </c>
      <c r="R180" s="15">
        <f t="shared" si="55"/>
        <v>5.98515</v>
      </c>
      <c r="S180" s="15">
        <f t="shared" si="55"/>
        <v>2.3078000000000003</v>
      </c>
      <c r="T180" s="15">
        <f t="shared" si="55"/>
        <v>3.7799500000000004</v>
      </c>
      <c r="U180" s="15">
        <f t="shared" si="55"/>
        <v>5.2215999999999996</v>
      </c>
      <c r="V180" s="15">
        <f t="shared" si="55"/>
        <v>3.7978000000000001</v>
      </c>
    </row>
    <row r="181" spans="1:22" ht="15.75" customHeight="1" x14ac:dyDescent="0.2">
      <c r="A181" s="1" t="str">
        <f t="shared" si="42"/>
        <v>AT38_S6_C1_N23-1</v>
      </c>
      <c r="C181" s="1">
        <f t="shared" si="43"/>
        <v>300</v>
      </c>
      <c r="D181" s="1">
        <f t="shared" si="43"/>
        <v>100</v>
      </c>
      <c r="E181" s="15">
        <f t="shared" ref="E181:V181" si="56">E157-E$117*$C181/$C$115</f>
        <v>1.7220500000000003</v>
      </c>
      <c r="F181" s="15">
        <f t="shared" si="56"/>
        <v>1.7276500000000001</v>
      </c>
      <c r="G181" s="15">
        <f t="shared" si="56"/>
        <v>3.3069000000000002</v>
      </c>
      <c r="H181" s="15">
        <f t="shared" si="56"/>
        <v>-0.6732499999999999</v>
      </c>
      <c r="I181" s="15">
        <f t="shared" si="56"/>
        <v>1.2161999999999999</v>
      </c>
      <c r="J181" s="15">
        <f t="shared" si="56"/>
        <v>0.78654999999999986</v>
      </c>
      <c r="K181" s="15">
        <f t="shared" si="56"/>
        <v>5.7393500000000017</v>
      </c>
      <c r="L181" s="15">
        <f t="shared" si="56"/>
        <v>0.57674999999999998</v>
      </c>
      <c r="M181" s="15">
        <f t="shared" si="56"/>
        <v>1.2331999999999999</v>
      </c>
      <c r="N181" s="15">
        <f t="shared" si="56"/>
        <v>0.12764999999999993</v>
      </c>
      <c r="O181" s="15">
        <f t="shared" si="56"/>
        <v>2.2812000000000001</v>
      </c>
      <c r="P181" s="15">
        <f t="shared" si="56"/>
        <v>9.1249999999999998E-2</v>
      </c>
      <c r="Q181" s="15">
        <f t="shared" si="56"/>
        <v>-0.19285000000000002</v>
      </c>
      <c r="R181" s="15">
        <f t="shared" si="56"/>
        <v>1.22895</v>
      </c>
      <c r="S181" s="15">
        <f t="shared" si="56"/>
        <v>-4.4499999999999998E-2</v>
      </c>
      <c r="T181" s="15">
        <f t="shared" si="56"/>
        <v>0.30055000000000009</v>
      </c>
      <c r="U181" s="15">
        <f t="shared" si="56"/>
        <v>0.44289999999999985</v>
      </c>
      <c r="V181" s="15">
        <f t="shared" si="56"/>
        <v>0.41780000000000006</v>
      </c>
    </row>
    <row r="182" spans="1:22" ht="15.75" customHeight="1" x14ac:dyDescent="0.2">
      <c r="A182" s="1" t="str">
        <f t="shared" si="42"/>
        <v>AT38_S6_C1_N23-2</v>
      </c>
      <c r="C182" s="1">
        <f t="shared" si="43"/>
        <v>300</v>
      </c>
      <c r="D182" s="1">
        <f t="shared" si="43"/>
        <v>100</v>
      </c>
      <c r="E182" s="15">
        <f t="shared" ref="E182:V182" si="57">E158-E$117*$C182/$C$115</f>
        <v>0.76244999999999996</v>
      </c>
      <c r="F182" s="15">
        <f t="shared" si="57"/>
        <v>1.0507500000000003</v>
      </c>
      <c r="G182" s="15">
        <f t="shared" si="57"/>
        <v>2.9096000000000002</v>
      </c>
      <c r="H182" s="15">
        <f t="shared" si="57"/>
        <v>8.1331500000000005</v>
      </c>
      <c r="I182" s="15">
        <f t="shared" si="57"/>
        <v>4.9472000000000005</v>
      </c>
      <c r="J182" s="15">
        <f t="shared" si="57"/>
        <v>2.2544500000000003</v>
      </c>
      <c r="K182" s="15">
        <f t="shared" si="57"/>
        <v>12.107250000000002</v>
      </c>
      <c r="L182" s="15">
        <f t="shared" si="57"/>
        <v>0.6581499999999999</v>
      </c>
      <c r="M182" s="15">
        <f t="shared" si="57"/>
        <v>0.99729999999999996</v>
      </c>
      <c r="N182" s="15">
        <f t="shared" si="57"/>
        <v>0.8345499999999999</v>
      </c>
      <c r="O182" s="15">
        <f t="shared" si="57"/>
        <v>6.4660000000000002</v>
      </c>
      <c r="P182" s="15">
        <f t="shared" si="57"/>
        <v>0.13155</v>
      </c>
      <c r="Q182" s="15">
        <f t="shared" si="57"/>
        <v>-0.38414999999999999</v>
      </c>
      <c r="R182" s="15">
        <f t="shared" si="57"/>
        <v>3.7209500000000002</v>
      </c>
      <c r="S182" s="15">
        <f t="shared" si="57"/>
        <v>9.2299999999999979E-2</v>
      </c>
      <c r="T182" s="15">
        <f t="shared" si="57"/>
        <v>1.6760499999999998</v>
      </c>
      <c r="U182" s="15">
        <f t="shared" si="57"/>
        <v>2.5354999999999994</v>
      </c>
      <c r="V182" s="15">
        <f t="shared" si="57"/>
        <v>1.4428000000000001</v>
      </c>
    </row>
    <row r="183" spans="1:22" ht="15.75" customHeight="1" x14ac:dyDescent="0.2">
      <c r="A183" s="1" t="str">
        <f t="shared" si="42"/>
        <v>AT38_S6_C1_N23-3</v>
      </c>
      <c r="C183" s="1">
        <f t="shared" si="43"/>
        <v>300</v>
      </c>
      <c r="D183" s="1">
        <f t="shared" si="43"/>
        <v>100</v>
      </c>
      <c r="E183" s="15">
        <f t="shared" ref="E183:V183" si="58">E159-E$117*$C183/$C$115</f>
        <v>1.9056500000000001</v>
      </c>
      <c r="F183" s="15">
        <f t="shared" si="58"/>
        <v>1.6117500000000002</v>
      </c>
      <c r="G183" s="15">
        <f t="shared" si="58"/>
        <v>3.2749999999999999</v>
      </c>
      <c r="H183" s="15">
        <f t="shared" si="58"/>
        <v>0.25305</v>
      </c>
      <c r="I183" s="15">
        <f t="shared" si="58"/>
        <v>0.89029999999999987</v>
      </c>
      <c r="J183" s="15">
        <f t="shared" si="58"/>
        <v>0.98934999999999995</v>
      </c>
      <c r="K183" s="15">
        <f t="shared" si="58"/>
        <v>5.6963500000000007</v>
      </c>
      <c r="L183" s="15">
        <f t="shared" si="58"/>
        <v>0.76764999999999994</v>
      </c>
      <c r="M183" s="15">
        <f t="shared" si="58"/>
        <v>1.4523999999999999</v>
      </c>
      <c r="N183" s="15">
        <f t="shared" si="58"/>
        <v>8.984999999999993E-2</v>
      </c>
      <c r="O183" s="15">
        <f t="shared" si="58"/>
        <v>2.3696999999999999</v>
      </c>
      <c r="P183" s="15">
        <f t="shared" si="58"/>
        <v>8.4650000000000003E-2</v>
      </c>
      <c r="Q183" s="15">
        <f t="shared" si="58"/>
        <v>-0.22225</v>
      </c>
      <c r="R183" s="15">
        <f t="shared" si="58"/>
        <v>1.8037500000000002</v>
      </c>
      <c r="S183" s="15">
        <f t="shared" si="58"/>
        <v>3.5600000000000007E-2</v>
      </c>
      <c r="T183" s="15">
        <f t="shared" si="58"/>
        <v>9.7650000000000015E-2</v>
      </c>
      <c r="U183" s="15">
        <f t="shared" si="58"/>
        <v>0.84349999999999969</v>
      </c>
      <c r="V183" s="15">
        <f t="shared" si="58"/>
        <v>0.47510000000000008</v>
      </c>
    </row>
    <row r="184" spans="1:22" ht="15.75" customHeight="1" x14ac:dyDescent="0.2">
      <c r="A184" s="1" t="str">
        <f t="shared" si="42"/>
        <v>AT38_S6_ML_2-1</v>
      </c>
      <c r="C184" s="1">
        <f t="shared" si="43"/>
        <v>300</v>
      </c>
      <c r="D184" s="1">
        <f t="shared" si="43"/>
        <v>100</v>
      </c>
      <c r="E184" s="15">
        <f t="shared" ref="E184:V184" si="59">E160-E$117*$C184/$C$115</f>
        <v>9.0001499999999997</v>
      </c>
      <c r="F184" s="15">
        <f t="shared" si="59"/>
        <v>20.537349999999996</v>
      </c>
      <c r="G184" s="15">
        <f t="shared" si="59"/>
        <v>3.9233000000000002</v>
      </c>
      <c r="H184" s="15">
        <f t="shared" si="59"/>
        <v>24.172249999999998</v>
      </c>
      <c r="I184" s="15">
        <f t="shared" si="59"/>
        <v>3.8601999999999999</v>
      </c>
      <c r="J184" s="15">
        <f t="shared" si="59"/>
        <v>5.3046499999999996</v>
      </c>
      <c r="K184" s="15">
        <f t="shared" si="59"/>
        <v>32.890850000000007</v>
      </c>
      <c r="L184" s="15">
        <f t="shared" si="59"/>
        <v>2.5449499999999996</v>
      </c>
      <c r="M184" s="15">
        <f t="shared" si="59"/>
        <v>2.2375000000000003</v>
      </c>
      <c r="N184" s="15">
        <f t="shared" si="59"/>
        <v>0.99964999999999993</v>
      </c>
      <c r="O184" s="15">
        <f t="shared" si="59"/>
        <v>12.5932</v>
      </c>
      <c r="P184" s="15">
        <f t="shared" si="59"/>
        <v>1.60215</v>
      </c>
      <c r="Q184" s="15">
        <f t="shared" si="59"/>
        <v>-0.11035000000000002</v>
      </c>
      <c r="R184" s="15">
        <f t="shared" si="59"/>
        <v>5.60825</v>
      </c>
      <c r="S184" s="15">
        <f t="shared" si="59"/>
        <v>1.7586000000000004</v>
      </c>
      <c r="T184" s="15">
        <f t="shared" si="59"/>
        <v>2.5286499999999998</v>
      </c>
      <c r="U184" s="15">
        <f t="shared" si="59"/>
        <v>3.8409999999999993</v>
      </c>
      <c r="V184" s="15">
        <f t="shared" si="59"/>
        <v>3.1267</v>
      </c>
    </row>
    <row r="185" spans="1:22" ht="15.75" customHeight="1" x14ac:dyDescent="0.2">
      <c r="A185" s="1" t="str">
        <f t="shared" si="42"/>
        <v>AT38_S6_ML_2-2</v>
      </c>
      <c r="C185" s="1">
        <f t="shared" si="43"/>
        <v>300</v>
      </c>
      <c r="D185" s="1">
        <f t="shared" si="43"/>
        <v>100</v>
      </c>
      <c r="E185" s="15">
        <f t="shared" ref="E185:V185" si="60">E161-E$117*$C185/$C$115</f>
        <v>8.3821499999999975</v>
      </c>
      <c r="F185" s="15">
        <f t="shared" si="60"/>
        <v>20.929249999999996</v>
      </c>
      <c r="G185" s="15">
        <f t="shared" si="60"/>
        <v>3.9663000000000004</v>
      </c>
      <c r="H185" s="15">
        <f t="shared" si="60"/>
        <v>22.192149999999998</v>
      </c>
      <c r="I185" s="15">
        <f t="shared" si="60"/>
        <v>4.2730000000000006</v>
      </c>
      <c r="J185" s="15">
        <f t="shared" si="60"/>
        <v>4.28315</v>
      </c>
      <c r="K185" s="15">
        <f t="shared" si="60"/>
        <v>33.531150000000004</v>
      </c>
      <c r="L185" s="15">
        <f t="shared" si="60"/>
        <v>2.3716499999999998</v>
      </c>
      <c r="M185" s="15">
        <f t="shared" si="60"/>
        <v>2.3023000000000002</v>
      </c>
      <c r="N185" s="15">
        <f t="shared" si="60"/>
        <v>0.75024999999999986</v>
      </c>
      <c r="O185" s="15">
        <f t="shared" si="60"/>
        <v>12.370999999999999</v>
      </c>
      <c r="P185" s="15">
        <f t="shared" si="60"/>
        <v>1.9519500000000003</v>
      </c>
      <c r="Q185" s="15">
        <f t="shared" si="60"/>
        <v>-0.38945000000000002</v>
      </c>
      <c r="R185" s="15">
        <f t="shared" si="60"/>
        <v>5.6248499999999995</v>
      </c>
      <c r="S185" s="15">
        <f t="shared" si="60"/>
        <v>1.7594000000000003</v>
      </c>
      <c r="T185" s="15">
        <f t="shared" si="60"/>
        <v>2.2609500000000002</v>
      </c>
      <c r="U185" s="15">
        <f t="shared" si="60"/>
        <v>3.9117999999999995</v>
      </c>
      <c r="V185" s="15">
        <f t="shared" si="60"/>
        <v>3.2949000000000002</v>
      </c>
    </row>
    <row r="186" spans="1:22" ht="15.75" customHeight="1" x14ac:dyDescent="0.2">
      <c r="A186" s="1" t="str">
        <f t="shared" si="42"/>
        <v>AT38_S6_ML_2-3</v>
      </c>
      <c r="C186" s="1">
        <f t="shared" si="43"/>
        <v>300</v>
      </c>
      <c r="D186" s="1">
        <f t="shared" si="43"/>
        <v>100</v>
      </c>
      <c r="E186" s="15">
        <f t="shared" ref="E186:V186" si="61">E162-E$117*$C186/$C$115</f>
        <v>4.6431500000000003</v>
      </c>
      <c r="F186" s="15">
        <f t="shared" si="61"/>
        <v>13.032350000000001</v>
      </c>
      <c r="G186" s="15">
        <f t="shared" si="61"/>
        <v>3.6472000000000002</v>
      </c>
      <c r="H186" s="15">
        <f t="shared" si="61"/>
        <v>21.007449999999999</v>
      </c>
      <c r="I186" s="15">
        <f t="shared" si="61"/>
        <v>3.2026000000000003</v>
      </c>
      <c r="J186" s="15">
        <f t="shared" si="61"/>
        <v>3.9189500000000002</v>
      </c>
      <c r="K186" s="15">
        <f t="shared" si="61"/>
        <v>29.465750000000003</v>
      </c>
      <c r="L186" s="15">
        <f t="shared" si="61"/>
        <v>2.3737499999999998</v>
      </c>
      <c r="M186" s="15">
        <f t="shared" si="61"/>
        <v>2.1655000000000002</v>
      </c>
      <c r="N186" s="15">
        <f t="shared" si="61"/>
        <v>0.56484999999999996</v>
      </c>
      <c r="O186" s="15">
        <f t="shared" si="61"/>
        <v>11.467199999999998</v>
      </c>
      <c r="P186" s="15">
        <f t="shared" si="61"/>
        <v>1.7197499999999999</v>
      </c>
      <c r="Q186" s="15">
        <f t="shared" si="61"/>
        <v>-3.5000000000003084E-4</v>
      </c>
      <c r="R186" s="15">
        <f t="shared" si="61"/>
        <v>5.20885</v>
      </c>
      <c r="S186" s="15">
        <f t="shared" si="61"/>
        <v>1.6659999999999999</v>
      </c>
      <c r="T186" s="15">
        <f t="shared" si="61"/>
        <v>2.2887499999999994</v>
      </c>
      <c r="U186" s="15">
        <f t="shared" si="61"/>
        <v>3.2445999999999997</v>
      </c>
      <c r="V186" s="15">
        <f t="shared" si="61"/>
        <v>2.9645000000000001</v>
      </c>
    </row>
    <row r="187" spans="1:22" ht="15.75" customHeight="1" x14ac:dyDescent="0.2">
      <c r="A187" s="1" t="str">
        <f t="shared" si="42"/>
        <v>Ref-1</v>
      </c>
      <c r="C187" s="1">
        <f t="shared" si="43"/>
        <v>300</v>
      </c>
      <c r="D187" s="1">
        <f t="shared" si="43"/>
        <v>100</v>
      </c>
      <c r="E187" s="15">
        <f t="shared" ref="E187:V187" si="62">E163-E$117*$C187/$C$115</f>
        <v>0.82195000000000007</v>
      </c>
      <c r="F187" s="15">
        <f t="shared" si="62"/>
        <v>1.6311500000000003</v>
      </c>
      <c r="G187" s="15">
        <f t="shared" si="62"/>
        <v>4.0431999999999997</v>
      </c>
      <c r="H187" s="15">
        <f t="shared" si="62"/>
        <v>1.0143499999999999</v>
      </c>
      <c r="I187" s="15">
        <f t="shared" si="62"/>
        <v>0.96479999999999988</v>
      </c>
      <c r="J187" s="15">
        <f t="shared" si="62"/>
        <v>0.54194999999999993</v>
      </c>
      <c r="K187" s="15">
        <f t="shared" si="62"/>
        <v>6.5934500000000007</v>
      </c>
      <c r="L187" s="15">
        <f t="shared" si="62"/>
        <v>0.46475000000000005</v>
      </c>
      <c r="M187" s="15">
        <f t="shared" si="62"/>
        <v>0.78049999999999997</v>
      </c>
      <c r="N187" s="15">
        <f t="shared" si="62"/>
        <v>0.29984999999999995</v>
      </c>
      <c r="O187" s="15">
        <f t="shared" si="62"/>
        <v>2.0922999999999998</v>
      </c>
      <c r="P187" s="15">
        <f t="shared" si="62"/>
        <v>8.3749999999999991E-2</v>
      </c>
      <c r="Q187" s="15">
        <f t="shared" si="62"/>
        <v>-0.35485</v>
      </c>
      <c r="R187" s="15">
        <f t="shared" si="62"/>
        <v>1.64255</v>
      </c>
      <c r="S187" s="15">
        <f t="shared" si="62"/>
        <v>0.37640000000000001</v>
      </c>
      <c r="T187" s="15">
        <f t="shared" si="62"/>
        <v>0.25695000000000001</v>
      </c>
      <c r="U187" s="15">
        <f t="shared" si="62"/>
        <v>1.0245999999999995</v>
      </c>
      <c r="V187" s="15">
        <f t="shared" si="62"/>
        <v>0.52480000000000004</v>
      </c>
    </row>
    <row r="188" spans="1:22" ht="15.75" customHeight="1" x14ac:dyDescent="0.2">
      <c r="A188" s="1" t="str">
        <f t="shared" si="42"/>
        <v>Ref-2</v>
      </c>
      <c r="C188" s="1">
        <f t="shared" si="43"/>
        <v>300</v>
      </c>
      <c r="D188" s="1">
        <f t="shared" si="43"/>
        <v>100</v>
      </c>
      <c r="E188" s="15">
        <f t="shared" ref="E188:V188" si="63">E164-E$117*$C188/$C$115</f>
        <v>1.76695</v>
      </c>
      <c r="F188" s="15">
        <f t="shared" si="63"/>
        <v>2.32755</v>
      </c>
      <c r="G188" s="15">
        <f t="shared" si="63"/>
        <v>3.9443000000000001</v>
      </c>
      <c r="H188" s="15">
        <f t="shared" si="63"/>
        <v>1.6491500000000001</v>
      </c>
      <c r="I188" s="15">
        <f t="shared" si="63"/>
        <v>1.1466000000000001</v>
      </c>
      <c r="J188" s="15">
        <f t="shared" si="63"/>
        <v>0.72284999999999999</v>
      </c>
      <c r="K188" s="15">
        <f t="shared" si="63"/>
        <v>7.5555500000000002</v>
      </c>
      <c r="L188" s="15">
        <f t="shared" si="63"/>
        <v>0.46475000000000005</v>
      </c>
      <c r="M188" s="15">
        <f t="shared" si="63"/>
        <v>0.86940000000000006</v>
      </c>
      <c r="N188" s="15">
        <f t="shared" si="63"/>
        <v>0.26354999999999995</v>
      </c>
      <c r="O188" s="15">
        <f t="shared" si="63"/>
        <v>2.2745999999999995</v>
      </c>
      <c r="P188" s="15">
        <f t="shared" si="63"/>
        <v>0.31724999999999998</v>
      </c>
      <c r="Q188" s="15">
        <f t="shared" si="63"/>
        <v>-0.19275000000000003</v>
      </c>
      <c r="R188" s="15">
        <f t="shared" si="63"/>
        <v>1.33955</v>
      </c>
      <c r="S188" s="15">
        <f t="shared" si="63"/>
        <v>-0.17419999999999999</v>
      </c>
      <c r="T188" s="15">
        <f t="shared" si="63"/>
        <v>0.36345000000000005</v>
      </c>
      <c r="U188" s="15">
        <f t="shared" si="63"/>
        <v>0.95779999999999976</v>
      </c>
      <c r="V188" s="15">
        <f t="shared" si="63"/>
        <v>0.60150000000000003</v>
      </c>
    </row>
    <row r="189" spans="1:22" ht="15.75" customHeight="1" x14ac:dyDescent="0.2">
      <c r="A189" s="1" t="str">
        <f t="shared" si="42"/>
        <v>Ref-3</v>
      </c>
      <c r="C189" s="1">
        <f t="shared" si="43"/>
        <v>300</v>
      </c>
      <c r="D189" s="1">
        <f t="shared" si="43"/>
        <v>100</v>
      </c>
      <c r="E189" s="15">
        <f t="shared" ref="E189:V189" si="64">E165-E$117*$C189/$C$115</f>
        <v>2.0870500000000001</v>
      </c>
      <c r="F189" s="15">
        <f t="shared" si="64"/>
        <v>2.3887500000000004</v>
      </c>
      <c r="G189" s="15">
        <f t="shared" si="64"/>
        <v>3.8704999999999998</v>
      </c>
      <c r="H189" s="15">
        <f t="shared" si="64"/>
        <v>1.3515500000000009</v>
      </c>
      <c r="I189" s="15">
        <f t="shared" si="64"/>
        <v>1.0647</v>
      </c>
      <c r="J189" s="15">
        <f t="shared" si="64"/>
        <v>0.84104999999999985</v>
      </c>
      <c r="K189" s="15">
        <f t="shared" si="64"/>
        <v>7.989650000000001</v>
      </c>
      <c r="L189" s="15">
        <f t="shared" si="64"/>
        <v>0.57174999999999998</v>
      </c>
      <c r="M189" s="15">
        <f t="shared" si="64"/>
        <v>0.9264</v>
      </c>
      <c r="N189" s="15">
        <f t="shared" si="64"/>
        <v>0.34684999999999999</v>
      </c>
      <c r="O189" s="15">
        <f t="shared" si="64"/>
        <v>2.2797000000000001</v>
      </c>
      <c r="P189" s="15">
        <f t="shared" si="64"/>
        <v>0.11135</v>
      </c>
      <c r="Q189" s="15">
        <f t="shared" si="64"/>
        <v>-0.40425</v>
      </c>
      <c r="R189" s="15">
        <f t="shared" si="64"/>
        <v>1.62645</v>
      </c>
      <c r="S189" s="15">
        <f t="shared" si="64"/>
        <v>0.30550000000000005</v>
      </c>
      <c r="T189" s="15">
        <f t="shared" si="64"/>
        <v>0.23355000000000015</v>
      </c>
      <c r="U189" s="15">
        <f t="shared" si="64"/>
        <v>0.82359999999999989</v>
      </c>
      <c r="V189" s="15">
        <f t="shared" si="64"/>
        <v>0.52670000000000006</v>
      </c>
    </row>
    <row r="190" spans="1:22" ht="15.75" customHeight="1" x14ac:dyDescent="0.2"/>
    <row r="191" spans="1:22" ht="15.75" customHeight="1" x14ac:dyDescent="0.2">
      <c r="A191" s="5" t="s">
        <v>59</v>
      </c>
    </row>
    <row r="192" spans="1:22" ht="15.75" customHeight="1" x14ac:dyDescent="0.2">
      <c r="A192" s="1" t="s">
        <v>25</v>
      </c>
      <c r="C192" s="1" t="s">
        <v>53</v>
      </c>
      <c r="D192" s="1" t="s">
        <v>52</v>
      </c>
      <c r="E192" s="1" t="s">
        <v>23</v>
      </c>
      <c r="F192" s="1" t="s">
        <v>22</v>
      </c>
      <c r="G192" s="1" t="s">
        <v>21</v>
      </c>
      <c r="H192" s="1" t="s">
        <v>20</v>
      </c>
      <c r="I192" s="1" t="s">
        <v>19</v>
      </c>
      <c r="J192" s="1" t="s">
        <v>18</v>
      </c>
      <c r="K192" s="1" t="s">
        <v>17</v>
      </c>
      <c r="L192" s="1" t="s">
        <v>16</v>
      </c>
      <c r="M192" s="1" t="s">
        <v>15</v>
      </c>
      <c r="N192" s="1" t="s">
        <v>14</v>
      </c>
      <c r="O192" s="1" t="s">
        <v>13</v>
      </c>
      <c r="P192" s="1" t="s">
        <v>12</v>
      </c>
      <c r="Q192" s="1" t="s">
        <v>11</v>
      </c>
      <c r="R192" s="1" t="s">
        <v>10</v>
      </c>
      <c r="S192" s="1" t="s">
        <v>9</v>
      </c>
      <c r="T192" s="1" t="s">
        <v>8</v>
      </c>
      <c r="U192" s="1" t="s">
        <v>7</v>
      </c>
      <c r="V192" s="1" t="s">
        <v>6</v>
      </c>
    </row>
    <row r="193" spans="1:22" ht="15.75" customHeight="1" x14ac:dyDescent="0.2">
      <c r="A193" s="1" t="str">
        <f t="shared" ref="A193:A213" si="65">A169</f>
        <v>AT38_S1_C1_N24-1</v>
      </c>
      <c r="C193" s="1">
        <f t="shared" ref="C193:D213" si="66">C169</f>
        <v>300</v>
      </c>
      <c r="D193" s="1">
        <f t="shared" si="66"/>
        <v>100</v>
      </c>
      <c r="E193" s="2">
        <f t="shared" ref="E193:V193" si="67">E169*$C$25/$C193/E$26</f>
        <v>5.6183102133017053</v>
      </c>
      <c r="F193" s="2">
        <f t="shared" si="67"/>
        <v>5.0267219965286376</v>
      </c>
      <c r="G193" s="2">
        <f t="shared" si="67"/>
        <v>14.445532232844029</v>
      </c>
      <c r="H193" s="2">
        <f t="shared" si="67"/>
        <v>-1.3897534060937884</v>
      </c>
      <c r="I193" s="2">
        <f t="shared" si="67"/>
        <v>2.8303819574876634</v>
      </c>
      <c r="J193" s="2">
        <f t="shared" si="67"/>
        <v>2.0526745554598871</v>
      </c>
      <c r="K193" s="2">
        <f t="shared" si="67"/>
        <v>10.532294190231179</v>
      </c>
      <c r="L193" s="2">
        <f t="shared" si="67"/>
        <v>1.0698263545230697</v>
      </c>
      <c r="M193" s="2">
        <f t="shared" si="67"/>
        <v>0.82757951552076103</v>
      </c>
      <c r="N193" s="2">
        <f t="shared" si="67"/>
        <v>0.32848751764608575</v>
      </c>
      <c r="O193" s="2">
        <f t="shared" si="67"/>
        <v>4.7228882186326304</v>
      </c>
      <c r="P193" s="2">
        <f t="shared" si="67"/>
        <v>0.20979701702946038</v>
      </c>
      <c r="Q193" s="2">
        <f t="shared" si="67"/>
        <v>9.7387702633930537</v>
      </c>
      <c r="R193" s="2">
        <f t="shared" si="67"/>
        <v>2.5802283379640998</v>
      </c>
      <c r="S193" s="2">
        <f t="shared" si="67"/>
        <v>-0.2894458696095713</v>
      </c>
      <c r="T193" s="2">
        <f t="shared" si="67"/>
        <v>0.65289505727384134</v>
      </c>
      <c r="U193" s="2">
        <f t="shared" si="67"/>
        <v>20.4135609356461</v>
      </c>
      <c r="V193" s="2">
        <f t="shared" si="67"/>
        <v>0.49624948219331</v>
      </c>
    </row>
    <row r="194" spans="1:22" ht="15.75" customHeight="1" x14ac:dyDescent="0.2">
      <c r="A194" s="1" t="str">
        <f t="shared" si="65"/>
        <v>AT38_S1_C1_N24-2</v>
      </c>
      <c r="C194" s="1">
        <f t="shared" si="66"/>
        <v>300</v>
      </c>
      <c r="D194" s="1">
        <f t="shared" si="66"/>
        <v>100</v>
      </c>
      <c r="E194" s="2">
        <f t="shared" ref="E194:V194" si="68">E170*$C$25/$C194/E$26</f>
        <v>5.1991990913917103</v>
      </c>
      <c r="F194" s="2">
        <f t="shared" si="68"/>
        <v>4.013786280988727</v>
      </c>
      <c r="G194" s="2">
        <f t="shared" si="68"/>
        <v>12.911286574298058</v>
      </c>
      <c r="H194" s="2">
        <f t="shared" si="68"/>
        <v>6.4732754212404071</v>
      </c>
      <c r="I194" s="2">
        <f t="shared" si="68"/>
        <v>2.6635161555163758</v>
      </c>
      <c r="J194" s="2">
        <f t="shared" si="68"/>
        <v>1.8588628208399747</v>
      </c>
      <c r="K194" s="2">
        <f t="shared" si="68"/>
        <v>29.307406252872173</v>
      </c>
      <c r="L194" s="2">
        <f t="shared" si="68"/>
        <v>1.0386095368834907</v>
      </c>
      <c r="M194" s="2">
        <f t="shared" si="68"/>
        <v>2.380476266002844</v>
      </c>
      <c r="N194" s="2">
        <f t="shared" si="68"/>
        <v>0.92463686954788993</v>
      </c>
      <c r="O194" s="2">
        <f t="shared" si="68"/>
        <v>7.4372798081680234</v>
      </c>
      <c r="P194" s="2">
        <f t="shared" si="68"/>
        <v>0.37008226217595425</v>
      </c>
      <c r="Q194" s="2">
        <f t="shared" si="68"/>
        <v>7.7288579545239067</v>
      </c>
      <c r="R194" s="2">
        <f t="shared" si="68"/>
        <v>3.9802620263727468</v>
      </c>
      <c r="S194" s="2">
        <f t="shared" si="68"/>
        <v>-0.69015351973509587</v>
      </c>
      <c r="T194" s="2">
        <f t="shared" si="68"/>
        <v>1.181032425522492</v>
      </c>
      <c r="U194" s="2">
        <f t="shared" si="68"/>
        <v>2.4188042196086932</v>
      </c>
      <c r="V194" s="2">
        <f t="shared" si="68"/>
        <v>1.6943722124479568</v>
      </c>
    </row>
    <row r="195" spans="1:22" ht="15.75" customHeight="1" x14ac:dyDescent="0.2">
      <c r="A195" s="1" t="str">
        <f t="shared" si="65"/>
        <v>AT38_S1_C1_N24-3</v>
      </c>
      <c r="C195" s="1">
        <f t="shared" si="66"/>
        <v>300</v>
      </c>
      <c r="D195" s="1">
        <f t="shared" si="66"/>
        <v>100</v>
      </c>
      <c r="E195" s="2">
        <f t="shared" ref="E195:V195" si="69">E171*$C$25/$C195/E$26</f>
        <v>3.0759697674497648</v>
      </c>
      <c r="F195" s="2">
        <f t="shared" si="69"/>
        <v>3.3048290223798977</v>
      </c>
      <c r="G195" s="2">
        <f t="shared" si="69"/>
        <v>14.973503059302315</v>
      </c>
      <c r="H195" s="2">
        <f t="shared" si="69"/>
        <v>-1.0768230307895377</v>
      </c>
      <c r="I195" s="2">
        <f t="shared" si="69"/>
        <v>1.6918924984683719</v>
      </c>
      <c r="J195" s="2">
        <f t="shared" si="69"/>
        <v>1.9612406041546826</v>
      </c>
      <c r="K195" s="2">
        <f t="shared" si="69"/>
        <v>7.5408236972902376</v>
      </c>
      <c r="L195" s="2">
        <f t="shared" si="69"/>
        <v>1.0311769612550197</v>
      </c>
      <c r="M195" s="2">
        <f t="shared" si="69"/>
        <v>1.6994049625860037</v>
      </c>
      <c r="N195" s="2">
        <f t="shared" si="69"/>
        <v>0.34981974783986408</v>
      </c>
      <c r="O195" s="2">
        <f t="shared" si="69"/>
        <v>3.5181305681941866</v>
      </c>
      <c r="P195" s="2">
        <f t="shared" si="69"/>
        <v>0.1867833620134825</v>
      </c>
      <c r="Q195" s="2">
        <f t="shared" si="69"/>
        <v>7.5265540648106084</v>
      </c>
      <c r="R195" s="2">
        <f t="shared" si="69"/>
        <v>1.9643531692975527</v>
      </c>
      <c r="S195" s="2">
        <f t="shared" si="69"/>
        <v>-0.44697492519156451</v>
      </c>
      <c r="T195" s="2">
        <f t="shared" si="69"/>
        <v>-0.40548885401678569</v>
      </c>
      <c r="U195" s="2">
        <f t="shared" si="69"/>
        <v>-0.16440616200946434</v>
      </c>
      <c r="V195" s="2">
        <f t="shared" si="69"/>
        <v>9.2017984463251087E-2</v>
      </c>
    </row>
    <row r="196" spans="1:22" ht="15.75" customHeight="1" x14ac:dyDescent="0.2">
      <c r="A196" s="1" t="str">
        <f t="shared" si="65"/>
        <v>AT38_S1_ML_2-1</v>
      </c>
      <c r="C196" s="1">
        <f t="shared" si="66"/>
        <v>300</v>
      </c>
      <c r="D196" s="1">
        <f t="shared" si="66"/>
        <v>100</v>
      </c>
      <c r="E196" s="2">
        <f t="shared" ref="E196:V196" si="70">E172*$C$25/$C196/E$26</f>
        <v>47.836018029538536</v>
      </c>
      <c r="F196" s="2">
        <f t="shared" si="70"/>
        <v>79.100700641294381</v>
      </c>
      <c r="G196" s="2">
        <f t="shared" si="70"/>
        <v>16.485628201008534</v>
      </c>
      <c r="H196" s="2">
        <f t="shared" si="70"/>
        <v>103.96008625396415</v>
      </c>
      <c r="I196" s="2">
        <f t="shared" si="70"/>
        <v>10.573800059091973</v>
      </c>
      <c r="J196" s="2">
        <f t="shared" si="70"/>
        <v>18.893113857051251</v>
      </c>
      <c r="K196" s="2">
        <f t="shared" si="70"/>
        <v>95.81608088355577</v>
      </c>
      <c r="L196" s="2">
        <f t="shared" si="70"/>
        <v>4.1491424373986776</v>
      </c>
      <c r="M196" s="2">
        <f t="shared" si="70"/>
        <v>3.179160479290474</v>
      </c>
      <c r="N196" s="2">
        <f t="shared" si="70"/>
        <v>6.1887970799341785</v>
      </c>
      <c r="O196" s="2">
        <f t="shared" si="70"/>
        <v>43.136733377904378</v>
      </c>
      <c r="P196" s="2">
        <f t="shared" si="70"/>
        <v>0.86471377702640839</v>
      </c>
      <c r="Q196" s="2">
        <f t="shared" si="70"/>
        <v>74.263158334507565</v>
      </c>
      <c r="R196" s="2">
        <f t="shared" si="70"/>
        <v>13.797256353224205</v>
      </c>
      <c r="S196" s="2">
        <f t="shared" si="70"/>
        <v>5.1521915591397347</v>
      </c>
      <c r="T196" s="2">
        <f t="shared" si="70"/>
        <v>7.7665088827220226</v>
      </c>
      <c r="U196" s="2">
        <f t="shared" si="70"/>
        <v>15.411791351054136</v>
      </c>
      <c r="V196" s="2">
        <f t="shared" si="70"/>
        <v>10.195376800558799</v>
      </c>
    </row>
    <row r="197" spans="1:22" ht="15.75" customHeight="1" x14ac:dyDescent="0.2">
      <c r="A197" s="1" t="str">
        <f t="shared" si="65"/>
        <v>AT38_S1_ML_2-2</v>
      </c>
      <c r="C197" s="1">
        <f t="shared" si="66"/>
        <v>300</v>
      </c>
      <c r="D197" s="1">
        <f t="shared" si="66"/>
        <v>100</v>
      </c>
      <c r="E197" s="2">
        <f t="shared" ref="E197:V197" si="71">E173*$C$25/$C197/E$26</f>
        <v>44.727822949934961</v>
      </c>
      <c r="F197" s="2">
        <f t="shared" si="71"/>
        <v>73.592272161836902</v>
      </c>
      <c r="G197" s="2">
        <f t="shared" si="71"/>
        <v>16.813262271182253</v>
      </c>
      <c r="H197" s="2">
        <f t="shared" si="71"/>
        <v>93.946314244228105</v>
      </c>
      <c r="I197" s="2">
        <f t="shared" si="71"/>
        <v>11.249108675388069</v>
      </c>
      <c r="J197" s="2">
        <f t="shared" si="71"/>
        <v>15.417917653775451</v>
      </c>
      <c r="K197" s="2">
        <f t="shared" si="71"/>
        <v>91.580300198464244</v>
      </c>
      <c r="L197" s="2">
        <f t="shared" si="71"/>
        <v>3.5203465392300162</v>
      </c>
      <c r="M197" s="2">
        <f t="shared" si="71"/>
        <v>2.8572487528495012</v>
      </c>
      <c r="N197" s="2">
        <f t="shared" si="71"/>
        <v>5.9648086628995056</v>
      </c>
      <c r="O197" s="2">
        <f t="shared" si="71"/>
        <v>39.260408621267693</v>
      </c>
      <c r="P197" s="2">
        <f t="shared" si="71"/>
        <v>0.71609742738097404</v>
      </c>
      <c r="Q197" s="2">
        <f t="shared" si="71"/>
        <v>74.155829171644399</v>
      </c>
      <c r="R197" s="2">
        <f t="shared" si="71"/>
        <v>13.259354798126553</v>
      </c>
      <c r="S197" s="2">
        <f t="shared" si="71"/>
        <v>3.484366453187723</v>
      </c>
      <c r="T197" s="2">
        <f t="shared" si="71"/>
        <v>7.7338166734254816</v>
      </c>
      <c r="U197" s="2">
        <f t="shared" si="71"/>
        <v>11.471678845429398</v>
      </c>
      <c r="V197" s="2">
        <f t="shared" si="71"/>
        <v>10.571004467341337</v>
      </c>
    </row>
    <row r="198" spans="1:22" ht="15.75" customHeight="1" x14ac:dyDescent="0.2">
      <c r="A198" s="1" t="str">
        <f t="shared" si="65"/>
        <v>AT38_S1_ML_2-3</v>
      </c>
      <c r="C198" s="1">
        <f t="shared" si="66"/>
        <v>300</v>
      </c>
      <c r="D198" s="1">
        <f t="shared" si="66"/>
        <v>100</v>
      </c>
      <c r="E198" s="2">
        <f t="shared" ref="E198:V198" si="72">E174*$C$25/$C198/E$26</f>
        <v>44.046903924764074</v>
      </c>
      <c r="F198" s="2">
        <f t="shared" si="72"/>
        <v>74.195016154679891</v>
      </c>
      <c r="G198" s="2">
        <f t="shared" si="72"/>
        <v>16.312837748713093</v>
      </c>
      <c r="H198" s="2">
        <f t="shared" si="72"/>
        <v>98.25708982239891</v>
      </c>
      <c r="I198" s="2">
        <f t="shared" si="72"/>
        <v>9.9654791607662663</v>
      </c>
      <c r="J198" s="2">
        <f t="shared" si="72"/>
        <v>17.590091794242337</v>
      </c>
      <c r="K198" s="2">
        <f t="shared" si="72"/>
        <v>92.260293263733558</v>
      </c>
      <c r="L198" s="2">
        <f t="shared" si="72"/>
        <v>3.8771101693966323</v>
      </c>
      <c r="M198" s="2">
        <f t="shared" si="72"/>
        <v>3.5491557946037653</v>
      </c>
      <c r="N198" s="2">
        <f t="shared" si="72"/>
        <v>4.9717068653648271</v>
      </c>
      <c r="O198" s="2">
        <f t="shared" si="72"/>
        <v>39.269484008464971</v>
      </c>
      <c r="P198" s="2">
        <f t="shared" si="72"/>
        <v>0.70394232790070388</v>
      </c>
      <c r="Q198" s="2">
        <f t="shared" si="72"/>
        <v>74.238192078397915</v>
      </c>
      <c r="R198" s="2">
        <f t="shared" si="72"/>
        <v>15.018998137173831</v>
      </c>
      <c r="S198" s="2">
        <f t="shared" si="72"/>
        <v>6.1331679507185104</v>
      </c>
      <c r="T198" s="2">
        <f t="shared" si="72"/>
        <v>7.6730724393777132</v>
      </c>
      <c r="U198" s="2">
        <f t="shared" si="72"/>
        <v>12.807019505565883</v>
      </c>
      <c r="V198" s="2">
        <f t="shared" si="72"/>
        <v>10.051548103435888</v>
      </c>
    </row>
    <row r="199" spans="1:22" ht="15.75" customHeight="1" x14ac:dyDescent="0.2">
      <c r="A199" s="1" t="str">
        <f t="shared" si="65"/>
        <v>AT39_S4_C3_N23-1</v>
      </c>
      <c r="C199" s="1">
        <f t="shared" si="66"/>
        <v>300</v>
      </c>
      <c r="D199" s="1">
        <f t="shared" si="66"/>
        <v>100</v>
      </c>
      <c r="E199" s="2">
        <f t="shared" ref="E199:V199" si="73">E175*$C$25/$C199/E$26</f>
        <v>3.0177093160982449</v>
      </c>
      <c r="F199" s="2">
        <f t="shared" si="73"/>
        <v>2.4759745803298685</v>
      </c>
      <c r="G199" s="2">
        <f t="shared" si="73"/>
        <v>7.4850820566821188</v>
      </c>
      <c r="H199" s="2">
        <f t="shared" si="73"/>
        <v>-3.5518178172867998</v>
      </c>
      <c r="I199" s="2">
        <f t="shared" si="73"/>
        <v>1.3892407816922387</v>
      </c>
      <c r="J199" s="2">
        <f t="shared" si="73"/>
        <v>2.0099583079389229</v>
      </c>
      <c r="K199" s="2">
        <f t="shared" si="73"/>
        <v>10.046001617870472</v>
      </c>
      <c r="L199" s="2">
        <f t="shared" si="73"/>
        <v>0.99977432922472886</v>
      </c>
      <c r="M199" s="2">
        <f t="shared" si="73"/>
        <v>1.6061724639744177</v>
      </c>
      <c r="N199" s="2">
        <f t="shared" si="73"/>
        <v>0.27198593497067297</v>
      </c>
      <c r="O199" s="2">
        <f t="shared" si="73"/>
        <v>3.9701982929585173</v>
      </c>
      <c r="P199" s="2">
        <f t="shared" si="73"/>
        <v>0.25776914297825931</v>
      </c>
      <c r="Q199" s="2">
        <f t="shared" si="73"/>
        <v>-0.92310801584827729</v>
      </c>
      <c r="R199" s="2">
        <f t="shared" si="73"/>
        <v>2.1009815608346889</v>
      </c>
      <c r="S199" s="2">
        <f t="shared" si="73"/>
        <v>-0.54088647755775277</v>
      </c>
      <c r="T199" s="2">
        <f t="shared" si="73"/>
        <v>0.44113390802398283</v>
      </c>
      <c r="U199" s="2">
        <f t="shared" si="73"/>
        <v>0.18915284213309352</v>
      </c>
      <c r="V199" s="2">
        <f t="shared" si="73"/>
        <v>0.37967537870907409</v>
      </c>
    </row>
    <row r="200" spans="1:22" ht="15.75" customHeight="1" x14ac:dyDescent="0.2">
      <c r="A200" s="1" t="str">
        <f t="shared" si="65"/>
        <v>AT39_S4_C3_N2-2</v>
      </c>
      <c r="C200" s="1">
        <f t="shared" si="66"/>
        <v>300</v>
      </c>
      <c r="D200" s="1">
        <f t="shared" si="66"/>
        <v>100</v>
      </c>
      <c r="E200" s="2">
        <f t="shared" ref="E200:V200" si="74">E176*$C$25/$C200/E$26</f>
        <v>5.8939549737585821</v>
      </c>
      <c r="F200" s="2">
        <f t="shared" si="74"/>
        <v>5.0726608630101842</v>
      </c>
      <c r="G200" s="2">
        <f t="shared" si="74"/>
        <v>7.8202287552165082</v>
      </c>
      <c r="H200" s="2">
        <f t="shared" si="74"/>
        <v>-2.2141710924240994</v>
      </c>
      <c r="I200" s="2">
        <f t="shared" si="74"/>
        <v>4.670130229854645</v>
      </c>
      <c r="J200" s="2">
        <f t="shared" si="74"/>
        <v>0.27589047469118611</v>
      </c>
      <c r="K200" s="2">
        <f t="shared" si="74"/>
        <v>8.8048668436364252</v>
      </c>
      <c r="L200" s="2">
        <f t="shared" si="74"/>
        <v>0.73331649294403733</v>
      </c>
      <c r="M200" s="2">
        <f t="shared" si="74"/>
        <v>1.540932289401177</v>
      </c>
      <c r="N200" s="2">
        <f t="shared" si="74"/>
        <v>0.53950363253589251</v>
      </c>
      <c r="O200" s="2">
        <f t="shared" si="74"/>
        <v>3.2280017837312558</v>
      </c>
      <c r="P200" s="2">
        <f t="shared" si="74"/>
        <v>0.89372394778598618</v>
      </c>
      <c r="Q200" s="2">
        <f t="shared" si="74"/>
        <v>-0.73393071439881852</v>
      </c>
      <c r="R200" s="2">
        <f t="shared" si="74"/>
        <v>3.1658450894248076</v>
      </c>
      <c r="S200" s="2">
        <f t="shared" si="74"/>
        <v>-0.6752818956067258</v>
      </c>
      <c r="T200" s="2">
        <f t="shared" si="74"/>
        <v>0.11062621790991131</v>
      </c>
      <c r="U200" s="2">
        <f t="shared" si="74"/>
        <v>1.3635175731485387</v>
      </c>
      <c r="V200" s="2">
        <f t="shared" si="74"/>
        <v>-0.20454437602095085</v>
      </c>
    </row>
    <row r="201" spans="1:22" ht="15.75" customHeight="1" x14ac:dyDescent="0.2">
      <c r="A201" s="1" t="str">
        <f t="shared" si="65"/>
        <v>AT39_S4_C3_N2-3</v>
      </c>
      <c r="C201" s="1">
        <f t="shared" si="66"/>
        <v>300</v>
      </c>
      <c r="D201" s="1">
        <f t="shared" si="66"/>
        <v>100</v>
      </c>
      <c r="E201" s="2">
        <f t="shared" ref="E201:V201" si="75">E177*$C$25/$C201/E$26</f>
        <v>3.2081481664535252</v>
      </c>
      <c r="F201" s="2">
        <f t="shared" si="75"/>
        <v>2.0556828231582744</v>
      </c>
      <c r="G201" s="2">
        <f t="shared" si="75"/>
        <v>7.6708109244876033</v>
      </c>
      <c r="H201" s="2">
        <f t="shared" si="75"/>
        <v>-4.6235608095162037</v>
      </c>
      <c r="I201" s="2">
        <f t="shared" si="75"/>
        <v>1.0437410651332435</v>
      </c>
      <c r="J201" s="2">
        <f t="shared" si="75"/>
        <v>0.83685012188798058</v>
      </c>
      <c r="K201" s="2">
        <f t="shared" si="75"/>
        <v>7.5158739850888949</v>
      </c>
      <c r="L201" s="2">
        <f t="shared" si="75"/>
        <v>1.3292232439567138</v>
      </c>
      <c r="M201" s="2">
        <f t="shared" si="75"/>
        <v>1.8935452744648511</v>
      </c>
      <c r="N201" s="2">
        <f t="shared" si="75"/>
        <v>-0.32416341693113099</v>
      </c>
      <c r="O201" s="2">
        <f t="shared" si="75"/>
        <v>2.8363421049987951</v>
      </c>
      <c r="P201" s="2">
        <f t="shared" si="75"/>
        <v>0.14918358762118061</v>
      </c>
      <c r="Q201" s="2">
        <f t="shared" si="75"/>
        <v>-0.29303177918395756</v>
      </c>
      <c r="R201" s="2">
        <f t="shared" si="75"/>
        <v>1.9887926601176538</v>
      </c>
      <c r="S201" s="2">
        <f t="shared" si="75"/>
        <v>-2.258283663937664E-2</v>
      </c>
      <c r="T201" s="2">
        <f t="shared" si="75"/>
        <v>-0.17221412187500934</v>
      </c>
      <c r="U201" s="2">
        <f t="shared" si="75"/>
        <v>0.62038211953496791</v>
      </c>
      <c r="V201" s="2">
        <f t="shared" si="75"/>
        <v>-0.60041060243616862</v>
      </c>
    </row>
    <row r="202" spans="1:22" ht="15.75" customHeight="1" x14ac:dyDescent="0.2">
      <c r="A202" s="1" t="str">
        <f t="shared" si="65"/>
        <v>AT39_S4_ML_1-1</v>
      </c>
      <c r="C202" s="1">
        <f t="shared" si="66"/>
        <v>300</v>
      </c>
      <c r="D202" s="1">
        <f t="shared" si="66"/>
        <v>100</v>
      </c>
      <c r="E202" s="2">
        <f t="shared" ref="E202:V202" si="76">E178*$C$25/$C202/E$26</f>
        <v>35.165462244045848</v>
      </c>
      <c r="F202" s="2">
        <f t="shared" si="76"/>
        <v>65.974891322556374</v>
      </c>
      <c r="G202" s="2">
        <f t="shared" si="76"/>
        <v>9.2038044783067967</v>
      </c>
      <c r="H202" s="2">
        <f t="shared" si="76"/>
        <v>75.829155011284087</v>
      </c>
      <c r="I202" s="2">
        <f t="shared" si="76"/>
        <v>10.915980564400185</v>
      </c>
      <c r="J202" s="2">
        <f t="shared" si="76"/>
        <v>15.497701719393122</v>
      </c>
      <c r="K202" s="2">
        <f t="shared" si="76"/>
        <v>78.103599745126473</v>
      </c>
      <c r="L202" s="2">
        <f t="shared" si="76"/>
        <v>2.1616717143454851</v>
      </c>
      <c r="M202" s="2">
        <f t="shared" si="76"/>
        <v>3.1134688156198407</v>
      </c>
      <c r="N202" s="2">
        <f t="shared" si="76"/>
        <v>5.2651691672197769</v>
      </c>
      <c r="O202" s="2">
        <f t="shared" si="76"/>
        <v>34.595659601867617</v>
      </c>
      <c r="P202" s="2">
        <f t="shared" si="76"/>
        <v>0.43134396355651505</v>
      </c>
      <c r="Q202" s="2">
        <f t="shared" si="76"/>
        <v>-0.87317550362896423</v>
      </c>
      <c r="R202" s="2">
        <f t="shared" si="76"/>
        <v>13.762808309020633</v>
      </c>
      <c r="S202" s="2">
        <f t="shared" si="76"/>
        <v>5.8219654458100276</v>
      </c>
      <c r="T202" s="2">
        <f t="shared" si="76"/>
        <v>6.8930996008060239</v>
      </c>
      <c r="U202" s="2">
        <f t="shared" si="76"/>
        <v>10.386745186147865</v>
      </c>
      <c r="V202" s="2">
        <f t="shared" si="76"/>
        <v>9.7020956404449485</v>
      </c>
    </row>
    <row r="203" spans="1:22" ht="15.75" customHeight="1" x14ac:dyDescent="0.2">
      <c r="A203" s="1" t="str">
        <f t="shared" si="65"/>
        <v>AT39_S4_ML_1-2</v>
      </c>
      <c r="C203" s="1">
        <f t="shared" si="66"/>
        <v>300</v>
      </c>
      <c r="D203" s="1">
        <f t="shared" si="66"/>
        <v>100</v>
      </c>
      <c r="E203" s="2">
        <f t="shared" ref="E203:V203" si="77">E179*$C$25/$C203/E$26</f>
        <v>29.903086975719834</v>
      </c>
      <c r="F203" s="2">
        <f t="shared" si="77"/>
        <v>63.901451987176529</v>
      </c>
      <c r="G203" s="2">
        <f t="shared" si="77"/>
        <v>8.3769979903907004</v>
      </c>
      <c r="H203" s="2">
        <f t="shared" si="77"/>
        <v>72.566028528171771</v>
      </c>
      <c r="I203" s="2">
        <f t="shared" si="77"/>
        <v>10.605483439213105</v>
      </c>
      <c r="J203" s="2">
        <f t="shared" si="77"/>
        <v>14.043584169485261</v>
      </c>
      <c r="K203" s="2">
        <f t="shared" si="77"/>
        <v>73.328224829789576</v>
      </c>
      <c r="L203" s="2">
        <f t="shared" si="77"/>
        <v>2.2213181337639663</v>
      </c>
      <c r="M203" s="2">
        <f t="shared" si="77"/>
        <v>2.6755243911489521</v>
      </c>
      <c r="N203" s="2">
        <f t="shared" si="77"/>
        <v>4.4441665781403099</v>
      </c>
      <c r="O203" s="2">
        <f t="shared" si="77"/>
        <v>33.31092510175317</v>
      </c>
      <c r="P203" s="2">
        <f t="shared" si="77"/>
        <v>0.27008631045159964</v>
      </c>
      <c r="Q203" s="2">
        <f t="shared" si="77"/>
        <v>-0.48684199413830104</v>
      </c>
      <c r="R203" s="2">
        <f t="shared" si="77"/>
        <v>12.305981899087181</v>
      </c>
      <c r="S203" s="2">
        <f t="shared" si="77"/>
        <v>5.9461710473265983</v>
      </c>
      <c r="T203" s="2">
        <f t="shared" si="77"/>
        <v>6.5269468566847539</v>
      </c>
      <c r="U203" s="2">
        <f t="shared" si="77"/>
        <v>13.831679072665111</v>
      </c>
      <c r="V203" s="2">
        <f t="shared" si="77"/>
        <v>9.3723420421631527</v>
      </c>
    </row>
    <row r="204" spans="1:22" ht="15.75" customHeight="1" x14ac:dyDescent="0.2">
      <c r="A204" s="1" t="str">
        <f t="shared" si="65"/>
        <v>AT39_S4_ML_1-3</v>
      </c>
      <c r="C204" s="1">
        <f t="shared" si="66"/>
        <v>300</v>
      </c>
      <c r="D204" s="1">
        <f t="shared" si="66"/>
        <v>100</v>
      </c>
      <c r="E204" s="2">
        <f t="shared" ref="E204:V204" si="78">E180*$C$25/$C204/E$26</f>
        <v>33.533441350561404</v>
      </c>
      <c r="F204" s="2">
        <f t="shared" si="78"/>
        <v>65.74682602796716</v>
      </c>
      <c r="G204" s="2">
        <f t="shared" si="78"/>
        <v>8.645783138405827</v>
      </c>
      <c r="H204" s="2">
        <f t="shared" si="78"/>
        <v>71.224027484543242</v>
      </c>
      <c r="I204" s="2">
        <f t="shared" si="78"/>
        <v>10.829379325402424</v>
      </c>
      <c r="J204" s="2">
        <f t="shared" si="78"/>
        <v>16.250354940175733</v>
      </c>
      <c r="K204" s="2">
        <f t="shared" si="78"/>
        <v>78.620966049956138</v>
      </c>
      <c r="L204" s="2">
        <f t="shared" si="78"/>
        <v>2.1061132115226631</v>
      </c>
      <c r="M204" s="2">
        <f t="shared" si="78"/>
        <v>3.0547752329587938</v>
      </c>
      <c r="N204" s="2">
        <f t="shared" si="78"/>
        <v>5.5471005338348469</v>
      </c>
      <c r="O204" s="2">
        <f t="shared" si="78"/>
        <v>33.077517487273219</v>
      </c>
      <c r="P204" s="2">
        <f t="shared" si="78"/>
        <v>0.21190390093937381</v>
      </c>
      <c r="Q204" s="2">
        <f t="shared" si="78"/>
        <v>-0.78875352420662082</v>
      </c>
      <c r="R204" s="2">
        <f t="shared" si="78"/>
        <v>13.930858903040757</v>
      </c>
      <c r="S204" s="2">
        <f t="shared" si="78"/>
        <v>6.3556915117504174</v>
      </c>
      <c r="T204" s="2">
        <f t="shared" si="78"/>
        <v>7.9725752600299042</v>
      </c>
      <c r="U204" s="2">
        <f t="shared" si="78"/>
        <v>12.793788607281963</v>
      </c>
      <c r="V204" s="2">
        <f t="shared" si="78"/>
        <v>10.248266903065536</v>
      </c>
    </row>
    <row r="205" spans="1:22" ht="15.75" customHeight="1" x14ac:dyDescent="0.2">
      <c r="A205" s="1" t="str">
        <f t="shared" si="65"/>
        <v>AT38_S6_C1_N23-1</v>
      </c>
      <c r="C205" s="1">
        <f t="shared" si="66"/>
        <v>300</v>
      </c>
      <c r="D205" s="1">
        <f t="shared" si="66"/>
        <v>100</v>
      </c>
      <c r="E205" s="2">
        <f t="shared" ref="E205:V205" si="79">E181*$C$25/$C205/E$26</f>
        <v>6.2704631406177782</v>
      </c>
      <c r="F205" s="2">
        <f t="shared" si="79"/>
        <v>5.6288143742442251</v>
      </c>
      <c r="G205" s="2">
        <f t="shared" si="79"/>
        <v>13.801950403279861</v>
      </c>
      <c r="H205" s="2">
        <f t="shared" si="79"/>
        <v>-1.9543634060629624</v>
      </c>
      <c r="I205" s="2">
        <f t="shared" si="79"/>
        <v>3.669840657458951</v>
      </c>
      <c r="J205" s="2">
        <f t="shared" si="79"/>
        <v>2.7767326022821806</v>
      </c>
      <c r="K205" s="2">
        <f t="shared" si="79"/>
        <v>13.017739156615804</v>
      </c>
      <c r="L205" s="2">
        <f t="shared" si="79"/>
        <v>1.0716844984301876</v>
      </c>
      <c r="M205" s="2">
        <f t="shared" si="79"/>
        <v>2.7838817745231927</v>
      </c>
      <c r="N205" s="2">
        <f t="shared" si="79"/>
        <v>0.36798097084267523</v>
      </c>
      <c r="O205" s="2">
        <f t="shared" si="79"/>
        <v>6.4696166482584259</v>
      </c>
      <c r="P205" s="2">
        <f t="shared" si="79"/>
        <v>0.14788704367661845</v>
      </c>
      <c r="Q205" s="2">
        <f t="shared" si="79"/>
        <v>-0.4963652052316751</v>
      </c>
      <c r="R205" s="2">
        <f t="shared" si="79"/>
        <v>2.8604678327012589</v>
      </c>
      <c r="S205" s="2">
        <f t="shared" si="79"/>
        <v>-0.12255319883564153</v>
      </c>
      <c r="T205" s="2">
        <f t="shared" si="79"/>
        <v>0.63391248413391399</v>
      </c>
      <c r="U205" s="2">
        <f t="shared" si="79"/>
        <v>1.0851786759164201</v>
      </c>
      <c r="V205" s="2">
        <f t="shared" si="79"/>
        <v>1.1274226952711521</v>
      </c>
    </row>
    <row r="206" spans="1:22" ht="15.75" customHeight="1" x14ac:dyDescent="0.2">
      <c r="A206" s="1" t="str">
        <f t="shared" si="65"/>
        <v>AT38_S6_C1_N23-2</v>
      </c>
      <c r="C206" s="1">
        <f t="shared" si="66"/>
        <v>300</v>
      </c>
      <c r="D206" s="1">
        <f t="shared" si="66"/>
        <v>100</v>
      </c>
      <c r="E206" s="2">
        <f t="shared" ref="E206:V206" si="80">E182*$C$25/$C206/E$26</f>
        <v>2.7762925708103854</v>
      </c>
      <c r="F206" s="2">
        <f t="shared" si="80"/>
        <v>3.423422975566301</v>
      </c>
      <c r="G206" s="2">
        <f t="shared" si="80"/>
        <v>12.143746376782813</v>
      </c>
      <c r="H206" s="2">
        <f t="shared" si="80"/>
        <v>23.609551780201986</v>
      </c>
      <c r="I206" s="2">
        <f t="shared" si="80"/>
        <v>14.928001727167345</v>
      </c>
      <c r="J206" s="2">
        <f t="shared" si="80"/>
        <v>7.9588135722014668</v>
      </c>
      <c r="K206" s="2">
        <f t="shared" si="80"/>
        <v>27.461127549972851</v>
      </c>
      <c r="L206" s="2">
        <f t="shared" si="80"/>
        <v>1.2229374124695758</v>
      </c>
      <c r="M206" s="2">
        <f t="shared" si="80"/>
        <v>2.2513503841485405</v>
      </c>
      <c r="N206" s="2">
        <f t="shared" si="80"/>
        <v>2.4057855011104956</v>
      </c>
      <c r="O206" s="2">
        <f t="shared" si="80"/>
        <v>18.337954255496662</v>
      </c>
      <c r="P206" s="2">
        <f t="shared" si="80"/>
        <v>0.21320044488393597</v>
      </c>
      <c r="Q206" s="2">
        <f t="shared" si="80"/>
        <v>-0.98874095716747712</v>
      </c>
      <c r="R206" s="2">
        <f t="shared" si="80"/>
        <v>8.6607736540052489</v>
      </c>
      <c r="S206" s="2">
        <f t="shared" si="80"/>
        <v>0.25419461241639801</v>
      </c>
      <c r="T206" s="2">
        <f t="shared" si="80"/>
        <v>3.5350824123528399</v>
      </c>
      <c r="U206" s="2">
        <f t="shared" si="80"/>
        <v>6.2123967775707465</v>
      </c>
      <c r="V206" s="2">
        <f t="shared" si="80"/>
        <v>3.8933591784040646</v>
      </c>
    </row>
    <row r="207" spans="1:22" ht="15.75" customHeight="1" x14ac:dyDescent="0.2">
      <c r="A207" s="1" t="str">
        <f t="shared" si="65"/>
        <v>AT38_S6_C1_N23-3</v>
      </c>
      <c r="C207" s="1">
        <f t="shared" si="66"/>
        <v>300</v>
      </c>
      <c r="D207" s="1">
        <f t="shared" si="66"/>
        <v>100</v>
      </c>
      <c r="E207" s="2">
        <f t="shared" ref="E207:V207" si="81">E183*$C$25/$C207/E$26</f>
        <v>6.9390018198764656</v>
      </c>
      <c r="F207" s="2">
        <f t="shared" si="81"/>
        <v>5.2512034079171874</v>
      </c>
      <c r="G207" s="2">
        <f t="shared" si="81"/>
        <v>13.668809933999075</v>
      </c>
      <c r="H207" s="2">
        <f t="shared" si="81"/>
        <v>0.73457357579536986</v>
      </c>
      <c r="I207" s="2">
        <f t="shared" si="81"/>
        <v>2.6864488877945272</v>
      </c>
      <c r="J207" s="2">
        <f t="shared" si="81"/>
        <v>3.4926710318071019</v>
      </c>
      <c r="K207" s="2">
        <f t="shared" si="81"/>
        <v>12.9202084634651</v>
      </c>
      <c r="L207" s="2">
        <f t="shared" si="81"/>
        <v>1.4264041702989743</v>
      </c>
      <c r="M207" s="2">
        <f t="shared" si="81"/>
        <v>3.2787138252655574</v>
      </c>
      <c r="N207" s="2">
        <f t="shared" si="81"/>
        <v>0.2590136328258078</v>
      </c>
      <c r="O207" s="2">
        <f t="shared" si="81"/>
        <v>6.7206078254331016</v>
      </c>
      <c r="P207" s="2">
        <f t="shared" si="81"/>
        <v>0.13719055613398085</v>
      </c>
      <c r="Q207" s="2">
        <f t="shared" si="81"/>
        <v>-0.57203612581145857</v>
      </c>
      <c r="R207" s="2">
        <f t="shared" si="81"/>
        <v>4.1983553873102206</v>
      </c>
      <c r="S207" s="2">
        <f t="shared" si="81"/>
        <v>9.8042559068513238E-2</v>
      </c>
      <c r="T207" s="2">
        <f t="shared" si="81"/>
        <v>0.20596091856821391</v>
      </c>
      <c r="U207" s="2">
        <f t="shared" si="81"/>
        <v>2.066715315275458</v>
      </c>
      <c r="V207" s="2">
        <f t="shared" si="81"/>
        <v>1.2820452908648263</v>
      </c>
    </row>
    <row r="208" spans="1:22" ht="15.75" customHeight="1" x14ac:dyDescent="0.2">
      <c r="A208" s="1" t="str">
        <f t="shared" si="65"/>
        <v>AT38_S6_ML_2-1</v>
      </c>
      <c r="C208" s="1">
        <f t="shared" si="66"/>
        <v>300</v>
      </c>
      <c r="D208" s="1">
        <f t="shared" si="66"/>
        <v>100</v>
      </c>
      <c r="E208" s="2">
        <f t="shared" ref="E208:V208" si="82">E184*$C$25/$C208/E$26</f>
        <v>32.772050076961229</v>
      </c>
      <c r="F208" s="2">
        <f t="shared" si="82"/>
        <v>66.912239683318148</v>
      </c>
      <c r="G208" s="2">
        <f t="shared" si="82"/>
        <v>16.374608248567505</v>
      </c>
      <c r="H208" s="2">
        <f t="shared" si="82"/>
        <v>70.169121191541706</v>
      </c>
      <c r="I208" s="2">
        <f t="shared" si="82"/>
        <v>11.648017518436971</v>
      </c>
      <c r="J208" s="2">
        <f t="shared" si="82"/>
        <v>18.726838215874604</v>
      </c>
      <c r="K208" s="2">
        <f t="shared" si="82"/>
        <v>74.601567414319888</v>
      </c>
      <c r="L208" s="2">
        <f t="shared" si="82"/>
        <v>4.7288833364194289</v>
      </c>
      <c r="M208" s="2">
        <f t="shared" si="82"/>
        <v>5.0510342770804773</v>
      </c>
      <c r="N208" s="2">
        <f t="shared" si="82"/>
        <v>2.8817248531365491</v>
      </c>
      <c r="O208" s="2">
        <f t="shared" si="82"/>
        <v>35.715051891481679</v>
      </c>
      <c r="P208" s="2">
        <f t="shared" si="82"/>
        <v>2.5965723509752796</v>
      </c>
      <c r="Q208" s="2">
        <f t="shared" si="82"/>
        <v>-0.28402333625779286</v>
      </c>
      <c r="R208" s="2">
        <f t="shared" si="82"/>
        <v>13.053597561126844</v>
      </c>
      <c r="S208" s="2">
        <f t="shared" si="82"/>
        <v>4.8431922578058266</v>
      </c>
      <c r="T208" s="2">
        <f t="shared" si="82"/>
        <v>5.3333648411419761</v>
      </c>
      <c r="U208" s="2">
        <f t="shared" si="82"/>
        <v>9.4110889460261244</v>
      </c>
      <c r="V208" s="2">
        <f t="shared" si="82"/>
        <v>8.4373205871333443</v>
      </c>
    </row>
    <row r="209" spans="1:24" ht="15.75" customHeight="1" x14ac:dyDescent="0.2">
      <c r="A209" s="1" t="str">
        <f t="shared" si="65"/>
        <v>AT38_S6_ML_2-2</v>
      </c>
      <c r="C209" s="1">
        <f t="shared" si="66"/>
        <v>300</v>
      </c>
      <c r="D209" s="1">
        <f t="shared" si="66"/>
        <v>100</v>
      </c>
      <c r="E209" s="2">
        <f t="shared" ref="E209:V209" si="83">E185*$C$25/$C209/E$26</f>
        <v>30.521740143508776</v>
      </c>
      <c r="F209" s="2">
        <f t="shared" si="83"/>
        <v>68.189079525454176</v>
      </c>
      <c r="G209" s="2">
        <f t="shared" si="83"/>
        <v>16.554076592739097</v>
      </c>
      <c r="H209" s="2">
        <f t="shared" si="83"/>
        <v>64.421130132729559</v>
      </c>
      <c r="I209" s="2">
        <f t="shared" si="83"/>
        <v>12.893626976913419</v>
      </c>
      <c r="J209" s="2">
        <f t="shared" si="83"/>
        <v>15.120669055323786</v>
      </c>
      <c r="K209" s="2">
        <f t="shared" si="83"/>
        <v>76.053867480003476</v>
      </c>
      <c r="L209" s="2">
        <f t="shared" si="83"/>
        <v>4.4068669973159151</v>
      </c>
      <c r="M209" s="2">
        <f t="shared" si="83"/>
        <v>5.1973167446357023</v>
      </c>
      <c r="N209" s="2">
        <f t="shared" si="83"/>
        <v>2.1627710409300214</v>
      </c>
      <c r="O209" s="2">
        <f t="shared" si="83"/>
        <v>35.084879692970794</v>
      </c>
      <c r="P209" s="2">
        <f t="shared" si="83"/>
        <v>3.1634861907350729</v>
      </c>
      <c r="Q209" s="2">
        <f t="shared" si="83"/>
        <v>-1.0023823135985266</v>
      </c>
      <c r="R209" s="2">
        <f t="shared" si="83"/>
        <v>13.092235232328147</v>
      </c>
      <c r="S209" s="2">
        <f t="shared" si="83"/>
        <v>4.8453954613803987</v>
      </c>
      <c r="T209" s="2">
        <f t="shared" si="83"/>
        <v>4.7687387489687989</v>
      </c>
      <c r="U209" s="2">
        <f t="shared" si="83"/>
        <v>9.5845607235264261</v>
      </c>
      <c r="V209" s="2">
        <f t="shared" si="83"/>
        <v>8.89120401782891</v>
      </c>
    </row>
    <row r="210" spans="1:24" ht="15.75" customHeight="1" x14ac:dyDescent="0.2">
      <c r="A210" s="1" t="str">
        <f t="shared" si="65"/>
        <v>AT38_S6_ML_2-3</v>
      </c>
      <c r="C210" s="1">
        <f t="shared" si="66"/>
        <v>300</v>
      </c>
      <c r="D210" s="1">
        <f t="shared" si="66"/>
        <v>100</v>
      </c>
      <c r="E210" s="2">
        <f t="shared" ref="E210:V210" si="84">E186*$C$25/$C210/E$26</f>
        <v>16.907000918300536</v>
      </c>
      <c r="F210" s="2">
        <f t="shared" si="84"/>
        <v>42.460382027714942</v>
      </c>
      <c r="G210" s="2">
        <f t="shared" si="84"/>
        <v>15.222254531688986</v>
      </c>
      <c r="H210" s="2">
        <f t="shared" si="84"/>
        <v>60.982089171477739</v>
      </c>
      <c r="I210" s="2">
        <f t="shared" si="84"/>
        <v>9.6637326834221664</v>
      </c>
      <c r="J210" s="2">
        <f t="shared" si="84"/>
        <v>13.834945307626665</v>
      </c>
      <c r="K210" s="2">
        <f t="shared" si="84"/>
        <v>66.832907481518291</v>
      </c>
      <c r="L210" s="2">
        <f t="shared" si="84"/>
        <v>4.4107690995208628</v>
      </c>
      <c r="M210" s="2">
        <f t="shared" si="84"/>
        <v>4.8884982020191172</v>
      </c>
      <c r="N210" s="2">
        <f t="shared" si="84"/>
        <v>1.6283121925615762</v>
      </c>
      <c r="O210" s="2">
        <f t="shared" si="84"/>
        <v>32.521650021440038</v>
      </c>
      <c r="P210" s="2">
        <f t="shared" si="84"/>
        <v>2.7871643108259132</v>
      </c>
      <c r="Q210" s="2">
        <f t="shared" si="84"/>
        <v>-9.0084429261654952E-4</v>
      </c>
      <c r="R210" s="2">
        <f t="shared" si="84"/>
        <v>12.123965881741285</v>
      </c>
      <c r="S210" s="2">
        <f t="shared" si="84"/>
        <v>4.5881714440489612</v>
      </c>
      <c r="T210" s="2">
        <f t="shared" si="84"/>
        <v>4.82737380822324</v>
      </c>
      <c r="U210" s="2">
        <f t="shared" si="84"/>
        <v>7.949809735557503</v>
      </c>
      <c r="V210" s="2">
        <f t="shared" si="84"/>
        <v>7.9996280041439212</v>
      </c>
    </row>
    <row r="211" spans="1:24" ht="15.75" customHeight="1" x14ac:dyDescent="0.2">
      <c r="A211" s="1" t="str">
        <f t="shared" si="65"/>
        <v>Ref-1</v>
      </c>
      <c r="C211" s="1">
        <f t="shared" si="66"/>
        <v>300</v>
      </c>
      <c r="D211" s="1">
        <f t="shared" si="66"/>
        <v>100</v>
      </c>
      <c r="E211" s="2">
        <f t="shared" ref="E211:V211" si="85">E187*$C$25/$C211/E$26</f>
        <v>2.9929486242738497</v>
      </c>
      <c r="F211" s="2">
        <f t="shared" si="85"/>
        <v>5.3144100752747763</v>
      </c>
      <c r="G211" s="2">
        <f t="shared" si="85"/>
        <v>16.875032771036658</v>
      </c>
      <c r="H211" s="2">
        <f t="shared" si="85"/>
        <v>2.9445354934125008</v>
      </c>
      <c r="I211" s="2">
        <f t="shared" si="85"/>
        <v>2.9112500134158816</v>
      </c>
      <c r="J211" s="2">
        <f t="shared" si="85"/>
        <v>1.9132289540484748</v>
      </c>
      <c r="K211" s="2">
        <f t="shared" si="85"/>
        <v>14.954970901267297</v>
      </c>
      <c r="L211" s="2">
        <f t="shared" si="85"/>
        <v>0.86357238083299481</v>
      </c>
      <c r="M211" s="2">
        <f t="shared" si="85"/>
        <v>1.7619362025748881</v>
      </c>
      <c r="N211" s="2">
        <f t="shared" si="85"/>
        <v>0.86438773291951598</v>
      </c>
      <c r="O211" s="2">
        <f t="shared" si="85"/>
        <v>5.933885197769202</v>
      </c>
      <c r="P211" s="2">
        <f t="shared" si="85"/>
        <v>0.13573194419634843</v>
      </c>
      <c r="Q211" s="2">
        <f t="shared" si="85"/>
        <v>-0.91332742067129835</v>
      </c>
      <c r="R211" s="2">
        <f t="shared" si="85"/>
        <v>3.8231510139578115</v>
      </c>
      <c r="S211" s="2">
        <f t="shared" si="85"/>
        <v>1.0366072818367522</v>
      </c>
      <c r="T211" s="2">
        <f t="shared" si="85"/>
        <v>0.54195246314493151</v>
      </c>
      <c r="U211" s="2">
        <f t="shared" si="85"/>
        <v>2.5104404410565908</v>
      </c>
      <c r="V211" s="2">
        <f t="shared" si="85"/>
        <v>1.4161594793640513</v>
      </c>
    </row>
    <row r="212" spans="1:24" ht="15.75" customHeight="1" x14ac:dyDescent="0.2">
      <c r="A212" s="1" t="str">
        <f t="shared" si="65"/>
        <v>Ref-2</v>
      </c>
      <c r="C212" s="1">
        <f t="shared" si="66"/>
        <v>300</v>
      </c>
      <c r="D212" s="1">
        <f t="shared" si="66"/>
        <v>100</v>
      </c>
      <c r="E212" s="2">
        <f t="shared" ref="E212:V212" si="86">E188*$C$25/$C212/E$26</f>
        <v>6.4339565322229797</v>
      </c>
      <c r="F212" s="2">
        <f t="shared" si="86"/>
        <v>7.583333948873987</v>
      </c>
      <c r="G212" s="2">
        <f t="shared" si="86"/>
        <v>16.462255579442001</v>
      </c>
      <c r="H212" s="2">
        <f t="shared" si="86"/>
        <v>4.7872831951113781</v>
      </c>
      <c r="I212" s="2">
        <f t="shared" si="86"/>
        <v>3.4598251092274577</v>
      </c>
      <c r="J212" s="2">
        <f t="shared" si="86"/>
        <v>2.5518545058288407</v>
      </c>
      <c r="K212" s="2">
        <f t="shared" si="86"/>
        <v>17.137163456622876</v>
      </c>
      <c r="L212" s="2">
        <f t="shared" si="86"/>
        <v>0.86357238083299481</v>
      </c>
      <c r="M212" s="2">
        <f t="shared" si="86"/>
        <v>1.9626231063659292</v>
      </c>
      <c r="N212" s="2">
        <f t="shared" si="86"/>
        <v>0.7597444956176036</v>
      </c>
      <c r="O212" s="2">
        <f t="shared" si="86"/>
        <v>6.4508986621640414</v>
      </c>
      <c r="P212" s="2">
        <f t="shared" si="86"/>
        <v>0.51416070801542135</v>
      </c>
      <c r="Q212" s="2">
        <f t="shared" si="86"/>
        <v>-0.49610782114807045</v>
      </c>
      <c r="R212" s="2">
        <f t="shared" si="86"/>
        <v>3.1178971360063237</v>
      </c>
      <c r="S212" s="2">
        <f t="shared" si="86"/>
        <v>-0.47974757836334281</v>
      </c>
      <c r="T212" s="2">
        <f t="shared" si="86"/>
        <v>0.76657957863407422</v>
      </c>
      <c r="U212" s="2">
        <f t="shared" si="86"/>
        <v>2.346769328951789</v>
      </c>
      <c r="V212" s="2">
        <f t="shared" si="86"/>
        <v>1.6231324825409239</v>
      </c>
    </row>
    <row r="213" spans="1:24" ht="15.75" customHeight="1" x14ac:dyDescent="0.2">
      <c r="A213" s="1" t="str">
        <f t="shared" si="65"/>
        <v>Ref-3</v>
      </c>
      <c r="C213" s="1">
        <f t="shared" si="66"/>
        <v>300</v>
      </c>
      <c r="D213" s="1">
        <f t="shared" si="66"/>
        <v>100</v>
      </c>
      <c r="E213" s="2">
        <f t="shared" ref="E213:V213" si="87">E189*$C$25/$C213/E$26</f>
        <v>7.5995296870743196</v>
      </c>
      <c r="F213" s="2">
        <f t="shared" si="87"/>
        <v>7.7827281778577211</v>
      </c>
      <c r="G213" s="2">
        <f t="shared" si="87"/>
        <v>16.154237816654476</v>
      </c>
      <c r="H213" s="2">
        <f t="shared" si="87"/>
        <v>3.9233863519708865</v>
      </c>
      <c r="I213" s="2">
        <f t="shared" si="87"/>
        <v>3.212694744282639</v>
      </c>
      <c r="J213" s="2">
        <f t="shared" si="87"/>
        <v>2.9691322295460276</v>
      </c>
      <c r="K213" s="2">
        <f t="shared" si="87"/>
        <v>18.121769826314033</v>
      </c>
      <c r="L213" s="2">
        <f t="shared" si="87"/>
        <v>1.0623937788945985</v>
      </c>
      <c r="M213" s="2">
        <f t="shared" si="87"/>
        <v>2.0912974991228399</v>
      </c>
      <c r="N213" s="2">
        <f t="shared" si="87"/>
        <v>0.99987622198810788</v>
      </c>
      <c r="O213" s="2">
        <f t="shared" si="87"/>
        <v>6.4653625605097025</v>
      </c>
      <c r="P213" s="2">
        <f t="shared" si="87"/>
        <v>0.18046271028374208</v>
      </c>
      <c r="Q213" s="2">
        <f t="shared" si="87"/>
        <v>-1.0404751579720231</v>
      </c>
      <c r="R213" s="2">
        <f t="shared" si="87"/>
        <v>3.7856771280336567</v>
      </c>
      <c r="S213" s="2">
        <f t="shared" si="87"/>
        <v>0.84134836504019084</v>
      </c>
      <c r="T213" s="2">
        <f t="shared" si="87"/>
        <v>0.49259777298112012</v>
      </c>
      <c r="U213" s="2">
        <f t="shared" si="87"/>
        <v>2.0179570049328603</v>
      </c>
      <c r="V213" s="2">
        <f t="shared" si="87"/>
        <v>1.4212865811376636</v>
      </c>
    </row>
    <row r="214" spans="1:24" ht="15.75" customHeight="1" x14ac:dyDescent="0.2"/>
    <row r="215" spans="1:24" ht="15.75" customHeight="1" x14ac:dyDescent="0.2">
      <c r="A215" s="5" t="s">
        <v>58</v>
      </c>
      <c r="C215" s="1" t="s">
        <v>57</v>
      </c>
      <c r="D215" s="4">
        <v>0.5</v>
      </c>
      <c r="E215" s="1" t="s">
        <v>56</v>
      </c>
      <c r="F215" s="4">
        <v>5</v>
      </c>
      <c r="G215" s="1" t="s">
        <v>55</v>
      </c>
      <c r="H215" s="14">
        <f>0.5+0.56+F215/1000</f>
        <v>1.0649999999999999</v>
      </c>
      <c r="J215" s="1" t="s">
        <v>54</v>
      </c>
      <c r="K215" s="2">
        <f>D215/H215</f>
        <v>0.46948356807511737</v>
      </c>
    </row>
    <row r="216" spans="1:24" ht="15.75" customHeight="1" x14ac:dyDescent="0.2">
      <c r="A216" s="1" t="s">
        <v>25</v>
      </c>
      <c r="C216" s="1" t="s">
        <v>53</v>
      </c>
      <c r="D216" s="1" t="s">
        <v>52</v>
      </c>
      <c r="E216" s="1" t="s">
        <v>23</v>
      </c>
      <c r="F216" s="1" t="s">
        <v>22</v>
      </c>
      <c r="G216" s="1" t="s">
        <v>21</v>
      </c>
      <c r="H216" s="1" t="s">
        <v>20</v>
      </c>
      <c r="I216" s="1" t="s">
        <v>19</v>
      </c>
      <c r="J216" s="1" t="s">
        <v>18</v>
      </c>
      <c r="K216" s="1" t="s">
        <v>17</v>
      </c>
      <c r="L216" s="1" t="s">
        <v>16</v>
      </c>
      <c r="M216" s="1" t="s">
        <v>15</v>
      </c>
      <c r="N216" s="1" t="s">
        <v>14</v>
      </c>
      <c r="O216" s="1" t="s">
        <v>13</v>
      </c>
      <c r="P216" s="1" t="s">
        <v>12</v>
      </c>
      <c r="Q216" s="1" t="s">
        <v>11</v>
      </c>
      <c r="R216" s="1" t="s">
        <v>10</v>
      </c>
      <c r="S216" s="1" t="s">
        <v>9</v>
      </c>
      <c r="T216" s="1" t="s">
        <v>8</v>
      </c>
      <c r="U216" s="1" t="s">
        <v>7</v>
      </c>
      <c r="V216" s="1" t="s">
        <v>6</v>
      </c>
      <c r="W216" s="1" t="s">
        <v>51</v>
      </c>
      <c r="X216" s="8" t="s">
        <v>50</v>
      </c>
    </row>
    <row r="217" spans="1:24" ht="15.75" customHeight="1" x14ac:dyDescent="0.2">
      <c r="A217" s="1" t="str">
        <f t="shared" ref="A217:A237" si="88">A193</f>
        <v>AT38_S1_C1_N24-1</v>
      </c>
      <c r="C217" s="1">
        <f t="shared" ref="C217:D237" si="89">C193</f>
        <v>300</v>
      </c>
      <c r="D217" s="1">
        <f t="shared" si="89"/>
        <v>100</v>
      </c>
      <c r="E217" s="2">
        <f t="shared" ref="E217:G237" si="90">E193/$K$215</f>
        <v>11.967000754332632</v>
      </c>
      <c r="F217" s="2">
        <f t="shared" si="90"/>
        <v>10.706917852605997</v>
      </c>
      <c r="G217" s="2">
        <f t="shared" si="90"/>
        <v>30.768983655957779</v>
      </c>
      <c r="H217" s="2">
        <v>0</v>
      </c>
      <c r="I217" s="2">
        <f t="shared" ref="I217:R217" si="91">I193/$K$215</f>
        <v>6.0287135694487226</v>
      </c>
      <c r="J217" s="2">
        <f t="shared" si="91"/>
        <v>4.3721968031295591</v>
      </c>
      <c r="K217" s="2">
        <f t="shared" si="91"/>
        <v>22.433786625192411</v>
      </c>
      <c r="L217" s="2">
        <f t="shared" si="91"/>
        <v>2.2787301351341385</v>
      </c>
      <c r="M217" s="2">
        <f t="shared" si="91"/>
        <v>1.762744368059221</v>
      </c>
      <c r="N217" s="2">
        <f t="shared" si="91"/>
        <v>0.69967841258616259</v>
      </c>
      <c r="O217" s="2">
        <f t="shared" si="91"/>
        <v>10.059751905687502</v>
      </c>
      <c r="P217" s="2">
        <f t="shared" si="91"/>
        <v>0.44686764627275061</v>
      </c>
      <c r="Q217" s="2">
        <f t="shared" si="91"/>
        <v>20.743580661027206</v>
      </c>
      <c r="R217" s="2">
        <f t="shared" si="91"/>
        <v>5.4958863598635324</v>
      </c>
      <c r="S217" s="2">
        <v>0</v>
      </c>
      <c r="T217" s="2">
        <f t="shared" ref="T217:V218" si="92">T193/$K$215</f>
        <v>1.390666471993282</v>
      </c>
      <c r="U217" s="13">
        <f t="shared" si="92"/>
        <v>43.48088479292619</v>
      </c>
      <c r="V217" s="2">
        <f t="shared" si="92"/>
        <v>1.0570113970717503</v>
      </c>
      <c r="W217" s="11">
        <f t="shared" ref="W217:W237" si="93">SUM(E217:V217)-L217</f>
        <v>171.41467127615471</v>
      </c>
      <c r="X217" s="8" t="s">
        <v>49</v>
      </c>
    </row>
    <row r="218" spans="1:24" ht="15.75" customHeight="1" x14ac:dyDescent="0.2">
      <c r="A218" s="1" t="str">
        <f t="shared" si="88"/>
        <v>AT38_S1_C1_N24-2</v>
      </c>
      <c r="C218" s="1">
        <f t="shared" si="89"/>
        <v>300</v>
      </c>
      <c r="D218" s="1">
        <f t="shared" si="89"/>
        <v>100</v>
      </c>
      <c r="E218" s="2">
        <f t="shared" si="90"/>
        <v>11.074294064664343</v>
      </c>
      <c r="F218" s="2">
        <f t="shared" si="90"/>
        <v>8.5493647785059892</v>
      </c>
      <c r="G218" s="2">
        <f t="shared" si="90"/>
        <v>27.501040403254866</v>
      </c>
      <c r="H218" s="13">
        <f>H194/$K$215</f>
        <v>13.788076647242066</v>
      </c>
      <c r="I218" s="2">
        <f t="shared" ref="I218:R218" si="94">I194/$K$215</f>
        <v>5.67328941124988</v>
      </c>
      <c r="J218" s="2">
        <f t="shared" si="94"/>
        <v>3.9593778083891462</v>
      </c>
      <c r="K218" s="13">
        <f t="shared" si="94"/>
        <v>62.424775318617726</v>
      </c>
      <c r="L218" s="2">
        <f t="shared" si="94"/>
        <v>2.2122383135618353</v>
      </c>
      <c r="M218" s="13">
        <f t="shared" si="94"/>
        <v>5.0704144465860574</v>
      </c>
      <c r="N218" s="2">
        <f t="shared" si="94"/>
        <v>1.9694765321370056</v>
      </c>
      <c r="O218" s="2">
        <f t="shared" si="94"/>
        <v>15.84140599139789</v>
      </c>
      <c r="P218" s="2">
        <f t="shared" si="94"/>
        <v>0.78827521843478254</v>
      </c>
      <c r="Q218" s="2">
        <f t="shared" si="94"/>
        <v>16.462467443135921</v>
      </c>
      <c r="R218" s="2">
        <f t="shared" si="94"/>
        <v>8.4779581161739515</v>
      </c>
      <c r="S218" s="2">
        <v>0</v>
      </c>
      <c r="T218" s="2">
        <f t="shared" si="92"/>
        <v>2.515599066362908</v>
      </c>
      <c r="U218" s="2">
        <f t="shared" si="92"/>
        <v>5.1520529877665169</v>
      </c>
      <c r="V218" s="2">
        <f t="shared" si="92"/>
        <v>3.6090128125141478</v>
      </c>
      <c r="W218" s="11">
        <f t="shared" si="93"/>
        <v>192.85688104643324</v>
      </c>
      <c r="X218" s="8" t="s">
        <v>48</v>
      </c>
    </row>
    <row r="219" spans="1:24" ht="15.75" customHeight="1" x14ac:dyDescent="0.2">
      <c r="A219" s="1" t="str">
        <f t="shared" si="88"/>
        <v>AT38_S1_C1_N24-3</v>
      </c>
      <c r="C219" s="1">
        <f t="shared" si="89"/>
        <v>300</v>
      </c>
      <c r="D219" s="1">
        <f t="shared" si="89"/>
        <v>100</v>
      </c>
      <c r="E219" s="13">
        <f t="shared" si="90"/>
        <v>6.5518156046679987</v>
      </c>
      <c r="F219" s="2">
        <f t="shared" si="90"/>
        <v>7.0392858176691817</v>
      </c>
      <c r="G219" s="2">
        <f t="shared" si="90"/>
        <v>31.89356151631393</v>
      </c>
      <c r="H219" s="2">
        <v>0</v>
      </c>
      <c r="I219" s="2">
        <f t="shared" ref="I219:R219" si="95">I195/$K$215</f>
        <v>3.6037310217376319</v>
      </c>
      <c r="J219" s="2">
        <f t="shared" si="95"/>
        <v>4.1774424868494737</v>
      </c>
      <c r="K219" s="2">
        <f t="shared" si="95"/>
        <v>16.061954475228205</v>
      </c>
      <c r="L219" s="2">
        <f t="shared" si="95"/>
        <v>2.1964069274731921</v>
      </c>
      <c r="M219" s="2">
        <f t="shared" si="95"/>
        <v>3.6197325703081877</v>
      </c>
      <c r="N219" s="2">
        <f t="shared" si="95"/>
        <v>0.74511606289891053</v>
      </c>
      <c r="O219" s="2">
        <f t="shared" si="95"/>
        <v>7.4936181102536175</v>
      </c>
      <c r="P219" s="2">
        <f t="shared" si="95"/>
        <v>0.39784856108871774</v>
      </c>
      <c r="Q219" s="2">
        <f t="shared" si="95"/>
        <v>16.031560158046595</v>
      </c>
      <c r="R219" s="2">
        <f t="shared" si="95"/>
        <v>4.1840722506037871</v>
      </c>
      <c r="S219" s="2">
        <v>0</v>
      </c>
      <c r="T219" s="13">
        <v>0</v>
      </c>
      <c r="U219" s="2">
        <v>0</v>
      </c>
      <c r="V219" s="2">
        <f>V195/$K$215</f>
        <v>0.19599830690672482</v>
      </c>
      <c r="W219" s="12">
        <f t="shared" si="93"/>
        <v>101.99573694257299</v>
      </c>
    </row>
    <row r="220" spans="1:24" ht="15.75" customHeight="1" x14ac:dyDescent="0.2">
      <c r="A220" s="1" t="str">
        <f t="shared" si="88"/>
        <v>AT38_S1_ML_2-1</v>
      </c>
      <c r="C220" s="1">
        <f t="shared" si="89"/>
        <v>300</v>
      </c>
      <c r="D220" s="1">
        <f t="shared" si="89"/>
        <v>100</v>
      </c>
      <c r="E220" s="2">
        <f t="shared" si="90"/>
        <v>101.89071840291709</v>
      </c>
      <c r="F220" s="2">
        <f t="shared" si="90"/>
        <v>168.48449236595704</v>
      </c>
      <c r="G220" s="2">
        <f t="shared" si="90"/>
        <v>35.11438806814818</v>
      </c>
      <c r="H220" s="2">
        <f>H196/$K$215</f>
        <v>221.43498372094365</v>
      </c>
      <c r="I220" s="2">
        <f t="shared" ref="I220:R220" si="96">I196/$K$215</f>
        <v>22.522194125865902</v>
      </c>
      <c r="J220" s="2">
        <f t="shared" si="96"/>
        <v>40.242332515519166</v>
      </c>
      <c r="K220" s="2">
        <f t="shared" si="96"/>
        <v>204.08825228197378</v>
      </c>
      <c r="L220" s="2">
        <f t="shared" si="96"/>
        <v>8.8376733916591839</v>
      </c>
      <c r="M220" s="2">
        <f t="shared" si="96"/>
        <v>6.7716118208887091</v>
      </c>
      <c r="N220" s="2">
        <f t="shared" si="96"/>
        <v>13.182137780259801</v>
      </c>
      <c r="O220" s="2">
        <f t="shared" si="96"/>
        <v>91.881242094936326</v>
      </c>
      <c r="P220" s="2">
        <f t="shared" si="96"/>
        <v>1.8418403450662499</v>
      </c>
      <c r="Q220" s="2">
        <f t="shared" si="96"/>
        <v>158.18052725250112</v>
      </c>
      <c r="R220" s="2">
        <f t="shared" si="96"/>
        <v>29.388156032367554</v>
      </c>
      <c r="S220" s="2">
        <f t="shared" ref="S220:U222" si="97">S196/$K$215</f>
        <v>10.974168020967635</v>
      </c>
      <c r="T220" s="2">
        <f t="shared" si="97"/>
        <v>16.542663920197906</v>
      </c>
      <c r="U220" s="2">
        <f t="shared" si="97"/>
        <v>32.82711557774531</v>
      </c>
      <c r="V220" s="2">
        <f>V196/$K$215</f>
        <v>21.716152585190244</v>
      </c>
      <c r="W220" s="11">
        <f t="shared" si="93"/>
        <v>1177.0829769114457</v>
      </c>
    </row>
    <row r="221" spans="1:24" ht="15.75" customHeight="1" x14ac:dyDescent="0.2">
      <c r="A221" s="1" t="str">
        <f t="shared" si="88"/>
        <v>AT38_S1_ML_2-2</v>
      </c>
      <c r="C221" s="1">
        <f t="shared" si="89"/>
        <v>300</v>
      </c>
      <c r="D221" s="1">
        <f t="shared" si="89"/>
        <v>100</v>
      </c>
      <c r="E221" s="2">
        <f t="shared" si="90"/>
        <v>95.270262883361468</v>
      </c>
      <c r="F221" s="2">
        <f t="shared" si="90"/>
        <v>156.7515397047126</v>
      </c>
      <c r="G221" s="2">
        <f t="shared" si="90"/>
        <v>35.812248637618197</v>
      </c>
      <c r="H221" s="2">
        <f>H197/$K$215</f>
        <v>200.10564934020587</v>
      </c>
      <c r="I221" s="2">
        <f t="shared" ref="I221:R221" si="98">I197/$K$215</f>
        <v>23.960601478576585</v>
      </c>
      <c r="J221" s="2">
        <f t="shared" si="98"/>
        <v>32.840164602541712</v>
      </c>
      <c r="K221" s="2">
        <f t="shared" si="98"/>
        <v>195.06603942272884</v>
      </c>
      <c r="L221" s="2">
        <f t="shared" si="98"/>
        <v>7.4983381285599346</v>
      </c>
      <c r="M221" s="2">
        <f t="shared" si="98"/>
        <v>6.0859398435694372</v>
      </c>
      <c r="N221" s="2">
        <f t="shared" si="98"/>
        <v>12.705042451975947</v>
      </c>
      <c r="O221" s="2">
        <f t="shared" si="98"/>
        <v>83.624670363300183</v>
      </c>
      <c r="P221" s="2">
        <f t="shared" si="98"/>
        <v>1.5252875203214746</v>
      </c>
      <c r="Q221" s="2">
        <f t="shared" si="98"/>
        <v>157.95191613560257</v>
      </c>
      <c r="R221" s="2">
        <f t="shared" si="98"/>
        <v>28.242425720009557</v>
      </c>
      <c r="S221" s="2">
        <f t="shared" si="97"/>
        <v>7.4217005452898501</v>
      </c>
      <c r="T221" s="2">
        <f t="shared" si="97"/>
        <v>16.473029514396277</v>
      </c>
      <c r="U221" s="2">
        <f t="shared" si="97"/>
        <v>24.434675940764617</v>
      </c>
      <c r="V221" s="2">
        <f>V197/$K$215</f>
        <v>22.51623951543705</v>
      </c>
      <c r="W221" s="11">
        <f t="shared" si="93"/>
        <v>1100.7874336204125</v>
      </c>
      <c r="X221" s="8"/>
    </row>
    <row r="222" spans="1:24" ht="15.75" customHeight="1" x14ac:dyDescent="0.2">
      <c r="A222" s="1" t="str">
        <f t="shared" si="88"/>
        <v>AT38_S1_ML_2-3</v>
      </c>
      <c r="C222" s="1">
        <f t="shared" si="89"/>
        <v>300</v>
      </c>
      <c r="D222" s="1">
        <f t="shared" si="89"/>
        <v>100</v>
      </c>
      <c r="E222" s="2">
        <f t="shared" si="90"/>
        <v>93.81990535974748</v>
      </c>
      <c r="F222" s="2">
        <f t="shared" si="90"/>
        <v>158.03538440946818</v>
      </c>
      <c r="G222" s="2">
        <f t="shared" si="90"/>
        <v>34.746344404758887</v>
      </c>
      <c r="H222" s="2">
        <f>H198/$K$215</f>
        <v>209.28760132170967</v>
      </c>
      <c r="I222" s="2">
        <f t="shared" ref="I222:R222" si="99">I198/$K$215</f>
        <v>21.226470612432148</v>
      </c>
      <c r="J222" s="2">
        <f t="shared" si="99"/>
        <v>37.466895521736177</v>
      </c>
      <c r="K222" s="2">
        <f t="shared" si="99"/>
        <v>196.51442465175248</v>
      </c>
      <c r="L222" s="2">
        <f t="shared" si="99"/>
        <v>8.2582446608148263</v>
      </c>
      <c r="M222" s="2">
        <f t="shared" si="99"/>
        <v>7.5597018425060201</v>
      </c>
      <c r="N222" s="2">
        <f t="shared" si="99"/>
        <v>10.589735623227082</v>
      </c>
      <c r="O222" s="2">
        <f t="shared" si="99"/>
        <v>83.644000938030388</v>
      </c>
      <c r="P222" s="2">
        <f t="shared" si="99"/>
        <v>1.4993971584284993</v>
      </c>
      <c r="Q222" s="2">
        <f t="shared" si="99"/>
        <v>158.12734912698755</v>
      </c>
      <c r="R222" s="2">
        <f t="shared" si="99"/>
        <v>31.990466032180262</v>
      </c>
      <c r="S222" s="2">
        <f t="shared" si="97"/>
        <v>13.063647735030427</v>
      </c>
      <c r="T222" s="2">
        <f t="shared" si="97"/>
        <v>16.34364429587453</v>
      </c>
      <c r="U222" s="2">
        <f t="shared" si="97"/>
        <v>27.278951546855332</v>
      </c>
      <c r="V222" s="2">
        <f>V198/$K$215</f>
        <v>21.40979746031844</v>
      </c>
      <c r="W222" s="11">
        <f t="shared" si="93"/>
        <v>1122.6037180410435</v>
      </c>
    </row>
    <row r="223" spans="1:24" ht="15.75" customHeight="1" x14ac:dyDescent="0.2">
      <c r="A223" s="1" t="str">
        <f t="shared" si="88"/>
        <v>AT39_S4_C3_N23-1</v>
      </c>
      <c r="C223" s="1">
        <f t="shared" si="89"/>
        <v>300</v>
      </c>
      <c r="D223" s="1">
        <f t="shared" si="89"/>
        <v>100</v>
      </c>
      <c r="E223" s="2">
        <f t="shared" si="90"/>
        <v>6.4277208432892614</v>
      </c>
      <c r="F223" s="2">
        <f t="shared" si="90"/>
        <v>5.2738258561026194</v>
      </c>
      <c r="G223" s="2">
        <f t="shared" si="90"/>
        <v>15.943224780732914</v>
      </c>
      <c r="H223" s="2">
        <v>0</v>
      </c>
      <c r="I223" s="2">
        <f t="shared" ref="I223:P224" si="100">I199/$K$215</f>
        <v>2.9590828650044685</v>
      </c>
      <c r="J223" s="13">
        <f t="shared" si="100"/>
        <v>4.281211195909906</v>
      </c>
      <c r="K223" s="2">
        <f t="shared" si="100"/>
        <v>21.397983446064103</v>
      </c>
      <c r="L223" s="2">
        <f t="shared" si="100"/>
        <v>2.1295193212486723</v>
      </c>
      <c r="M223" s="2">
        <f t="shared" si="100"/>
        <v>3.4211473482655097</v>
      </c>
      <c r="N223" s="2">
        <f t="shared" si="100"/>
        <v>0.57933004148753342</v>
      </c>
      <c r="O223" s="2">
        <f t="shared" si="100"/>
        <v>8.4565223640016427</v>
      </c>
      <c r="P223" s="2">
        <f t="shared" si="100"/>
        <v>0.54904827454369232</v>
      </c>
      <c r="Q223" s="2">
        <v>0</v>
      </c>
      <c r="R223" s="2">
        <f t="shared" ref="R223:R237" si="101">R199/$K$215</f>
        <v>4.4750907245778873</v>
      </c>
      <c r="S223" s="2">
        <v>0</v>
      </c>
      <c r="T223" s="2">
        <f>T199/$K$215</f>
        <v>0.93961522409108345</v>
      </c>
      <c r="U223" s="2">
        <f>U199/$K$215</f>
        <v>0.40289555374348918</v>
      </c>
      <c r="V223" s="2">
        <f>V199/$K$215</f>
        <v>0.80870855665032781</v>
      </c>
      <c r="W223" s="11">
        <f t="shared" si="93"/>
        <v>75.91540707446444</v>
      </c>
    </row>
    <row r="224" spans="1:24" ht="15.75" customHeight="1" x14ac:dyDescent="0.2">
      <c r="A224" s="1" t="str">
        <f t="shared" si="88"/>
        <v>AT39_S4_C3_N2-2</v>
      </c>
      <c r="C224" s="1">
        <f t="shared" si="89"/>
        <v>300</v>
      </c>
      <c r="D224" s="1">
        <f t="shared" si="89"/>
        <v>100</v>
      </c>
      <c r="E224" s="13">
        <f t="shared" si="90"/>
        <v>12.554124094105779</v>
      </c>
      <c r="F224" s="13">
        <f t="shared" si="90"/>
        <v>10.804767638211692</v>
      </c>
      <c r="G224" s="2">
        <f t="shared" si="90"/>
        <v>16.657087248611163</v>
      </c>
      <c r="H224" s="2">
        <v>0</v>
      </c>
      <c r="I224" s="13">
        <f t="shared" si="100"/>
        <v>9.9473773895903932</v>
      </c>
      <c r="J224" s="2">
        <f t="shared" si="100"/>
        <v>0.58764671109222644</v>
      </c>
      <c r="K224" s="2">
        <f t="shared" si="100"/>
        <v>18.754366376945587</v>
      </c>
      <c r="L224" s="2">
        <f t="shared" si="100"/>
        <v>1.5619641299707996</v>
      </c>
      <c r="M224" s="2">
        <f t="shared" si="100"/>
        <v>3.282185776424507</v>
      </c>
      <c r="N224" s="2">
        <f t="shared" si="100"/>
        <v>1.1491427373014511</v>
      </c>
      <c r="O224" s="2">
        <f t="shared" si="100"/>
        <v>6.875643799347575</v>
      </c>
      <c r="P224" s="2">
        <f t="shared" si="100"/>
        <v>1.9036320087841505</v>
      </c>
      <c r="Q224" s="2">
        <v>0</v>
      </c>
      <c r="R224" s="2">
        <f t="shared" si="101"/>
        <v>6.7432500404748401</v>
      </c>
      <c r="S224" s="2">
        <v>0</v>
      </c>
      <c r="T224" s="2">
        <f>T200/$K$215</f>
        <v>0.23563384414811109</v>
      </c>
      <c r="U224" s="2">
        <f>U200/$K$215</f>
        <v>2.9042924308063873</v>
      </c>
      <c r="V224" s="2">
        <v>0</v>
      </c>
      <c r="W224" s="11">
        <f t="shared" si="93"/>
        <v>92.399150095843865</v>
      </c>
      <c r="X224" s="8"/>
    </row>
    <row r="225" spans="1:24" ht="15.75" customHeight="1" x14ac:dyDescent="0.2">
      <c r="A225" s="1" t="str">
        <f t="shared" si="88"/>
        <v>AT39_S4_C3_N2-3</v>
      </c>
      <c r="C225" s="1">
        <f t="shared" si="89"/>
        <v>300</v>
      </c>
      <c r="D225" s="1">
        <f t="shared" si="89"/>
        <v>100</v>
      </c>
      <c r="E225" s="2">
        <f t="shared" si="90"/>
        <v>6.8333555945460089</v>
      </c>
      <c r="F225" s="2">
        <f t="shared" si="90"/>
        <v>4.3786044133271247</v>
      </c>
      <c r="G225" s="2">
        <f t="shared" si="90"/>
        <v>16.338827269158596</v>
      </c>
      <c r="H225" s="2">
        <v>0</v>
      </c>
      <c r="I225" s="2">
        <f t="shared" ref="I225:M237" si="102">I201/$K$215</f>
        <v>2.2231684687338085</v>
      </c>
      <c r="J225" s="2">
        <f t="shared" si="102"/>
        <v>1.7824907596213986</v>
      </c>
      <c r="K225" s="2">
        <f t="shared" si="102"/>
        <v>16.008811588239347</v>
      </c>
      <c r="L225" s="2">
        <f t="shared" si="102"/>
        <v>2.8312455096278004</v>
      </c>
      <c r="M225" s="2">
        <f t="shared" si="102"/>
        <v>4.0332514346101327</v>
      </c>
      <c r="N225" s="2">
        <v>0</v>
      </c>
      <c r="O225" s="2">
        <f t="shared" ref="O225:P237" si="103">O201/$K$215</f>
        <v>6.0414086836474334</v>
      </c>
      <c r="P225" s="2">
        <f t="shared" si="103"/>
        <v>0.31776104163311469</v>
      </c>
      <c r="Q225" s="2">
        <v>0</v>
      </c>
      <c r="R225" s="2">
        <f t="shared" si="101"/>
        <v>4.2361283660506022</v>
      </c>
      <c r="S225" s="2">
        <v>0</v>
      </c>
      <c r="T225" s="2">
        <v>0</v>
      </c>
      <c r="U225" s="2">
        <f t="shared" ref="U225:U237" si="104">U201/$K$215</f>
        <v>1.3214139146094817</v>
      </c>
      <c r="V225" s="2">
        <v>0</v>
      </c>
      <c r="W225" s="11">
        <f t="shared" si="93"/>
        <v>63.515221534177037</v>
      </c>
      <c r="X225" s="8"/>
    </row>
    <row r="226" spans="1:24" ht="15.75" customHeight="1" x14ac:dyDescent="0.2">
      <c r="A226" s="1" t="str">
        <f t="shared" si="88"/>
        <v>AT39_S4_ML_1-1</v>
      </c>
      <c r="C226" s="1">
        <f t="shared" si="89"/>
        <v>300</v>
      </c>
      <c r="D226" s="1">
        <f t="shared" si="89"/>
        <v>100</v>
      </c>
      <c r="E226" s="2">
        <f t="shared" si="90"/>
        <v>74.902434579817651</v>
      </c>
      <c r="F226" s="2">
        <f t="shared" si="90"/>
        <v>140.52651851704508</v>
      </c>
      <c r="G226" s="2">
        <f t="shared" si="90"/>
        <v>19.604103538793478</v>
      </c>
      <c r="H226" s="2">
        <f>H202/$K$215</f>
        <v>161.5161001740351</v>
      </c>
      <c r="I226" s="2">
        <f t="shared" si="102"/>
        <v>23.251038602172393</v>
      </c>
      <c r="J226" s="2">
        <f t="shared" si="102"/>
        <v>33.010104662307349</v>
      </c>
      <c r="K226" s="2">
        <f t="shared" si="102"/>
        <v>166.36066745711938</v>
      </c>
      <c r="L226" s="2">
        <f t="shared" si="102"/>
        <v>4.6043607515558831</v>
      </c>
      <c r="M226" s="2">
        <f t="shared" si="102"/>
        <v>6.6316885772702605</v>
      </c>
      <c r="N226" s="2">
        <f t="shared" ref="N226:N237" si="105">N202/$K$215</f>
        <v>11.214810326178124</v>
      </c>
      <c r="O226" s="2">
        <f t="shared" si="103"/>
        <v>73.688754951978026</v>
      </c>
      <c r="P226" s="2">
        <f t="shared" si="103"/>
        <v>0.91876264237537708</v>
      </c>
      <c r="Q226" s="2">
        <v>0</v>
      </c>
      <c r="R226" s="2">
        <f t="shared" si="101"/>
        <v>29.314781698213949</v>
      </c>
      <c r="S226" s="2">
        <f t="shared" ref="S226:T228" si="106">S202/$K$215</f>
        <v>12.40078639957536</v>
      </c>
      <c r="T226" s="2">
        <f t="shared" si="106"/>
        <v>14.682302149716831</v>
      </c>
      <c r="U226" s="2">
        <f t="shared" si="104"/>
        <v>22.12376724649495</v>
      </c>
      <c r="V226" s="2">
        <f t="shared" ref="V226:V237" si="107">V202/$K$215</f>
        <v>20.665463714147741</v>
      </c>
      <c r="W226" s="11">
        <f t="shared" si="93"/>
        <v>810.81208523724104</v>
      </c>
    </row>
    <row r="227" spans="1:24" ht="15.75" customHeight="1" x14ac:dyDescent="0.2">
      <c r="A227" s="1" t="str">
        <f t="shared" si="88"/>
        <v>AT39_S4_ML_1-2</v>
      </c>
      <c r="C227" s="1">
        <f t="shared" si="89"/>
        <v>300</v>
      </c>
      <c r="D227" s="1">
        <f t="shared" si="89"/>
        <v>100</v>
      </c>
      <c r="E227" s="2">
        <f t="shared" si="90"/>
        <v>63.693575258283246</v>
      </c>
      <c r="F227" s="2">
        <f t="shared" si="90"/>
        <v>136.11009273268601</v>
      </c>
      <c r="G227" s="2">
        <f t="shared" si="90"/>
        <v>17.84300571953219</v>
      </c>
      <c r="H227" s="2">
        <f>H203/$K$215</f>
        <v>154.56564076500587</v>
      </c>
      <c r="I227" s="2">
        <f t="shared" si="102"/>
        <v>22.589679725523911</v>
      </c>
      <c r="J227" s="2">
        <f t="shared" si="102"/>
        <v>29.912834281003605</v>
      </c>
      <c r="K227" s="2">
        <f t="shared" si="102"/>
        <v>156.1891188874518</v>
      </c>
      <c r="L227" s="2">
        <f t="shared" si="102"/>
        <v>4.7314076249172476</v>
      </c>
      <c r="M227" s="2">
        <f t="shared" si="102"/>
        <v>5.6988669531472684</v>
      </c>
      <c r="N227" s="2">
        <f t="shared" si="105"/>
        <v>9.46607481143886</v>
      </c>
      <c r="O227" s="2">
        <f t="shared" si="103"/>
        <v>70.952270466734248</v>
      </c>
      <c r="P227" s="2">
        <f t="shared" si="103"/>
        <v>0.57528384126190724</v>
      </c>
      <c r="Q227" s="2">
        <v>0</v>
      </c>
      <c r="R227" s="2">
        <f t="shared" si="101"/>
        <v>26.211741445055694</v>
      </c>
      <c r="S227" s="2">
        <f t="shared" si="106"/>
        <v>12.665344330805654</v>
      </c>
      <c r="T227" s="2">
        <f t="shared" si="106"/>
        <v>13.902396804738526</v>
      </c>
      <c r="U227" s="2">
        <f t="shared" si="104"/>
        <v>29.461476424776684</v>
      </c>
      <c r="V227" s="2">
        <f t="shared" si="107"/>
        <v>19.963088549807516</v>
      </c>
      <c r="W227" s="11">
        <f t="shared" si="93"/>
        <v>769.80049099725284</v>
      </c>
    </row>
    <row r="228" spans="1:24" ht="15.75" customHeight="1" x14ac:dyDescent="0.2">
      <c r="A228" s="1" t="str">
        <f t="shared" si="88"/>
        <v>AT39_S4_ML_1-3</v>
      </c>
      <c r="C228" s="1">
        <f t="shared" si="89"/>
        <v>300</v>
      </c>
      <c r="D228" s="1">
        <f t="shared" si="89"/>
        <v>100</v>
      </c>
      <c r="E228" s="2">
        <f t="shared" si="90"/>
        <v>71.426230076695788</v>
      </c>
      <c r="F228" s="2">
        <f t="shared" si="90"/>
        <v>140.04073943957005</v>
      </c>
      <c r="G228" s="2">
        <f t="shared" si="90"/>
        <v>18.415518084804411</v>
      </c>
      <c r="H228" s="2">
        <f>H204/$K$215</f>
        <v>151.70717854207712</v>
      </c>
      <c r="I228" s="2">
        <f t="shared" si="102"/>
        <v>23.066577963107164</v>
      </c>
      <c r="J228" s="2">
        <f t="shared" si="102"/>
        <v>34.613256022574312</v>
      </c>
      <c r="K228" s="2">
        <f t="shared" si="102"/>
        <v>167.46265768640657</v>
      </c>
      <c r="L228" s="2">
        <f t="shared" si="102"/>
        <v>4.4860211405432722</v>
      </c>
      <c r="M228" s="2">
        <f t="shared" si="102"/>
        <v>6.5066712462022309</v>
      </c>
      <c r="N228" s="2">
        <f t="shared" si="105"/>
        <v>11.815324137068224</v>
      </c>
      <c r="O228" s="2">
        <f t="shared" si="103"/>
        <v>70.455112247891961</v>
      </c>
      <c r="P228" s="2">
        <f t="shared" si="103"/>
        <v>0.45135530900086618</v>
      </c>
      <c r="Q228" s="2">
        <v>0</v>
      </c>
      <c r="R228" s="2">
        <f t="shared" si="101"/>
        <v>29.672729463476813</v>
      </c>
      <c r="S228" s="2">
        <f t="shared" si="106"/>
        <v>13.537622920028388</v>
      </c>
      <c r="T228" s="2">
        <f t="shared" si="106"/>
        <v>16.981585303863696</v>
      </c>
      <c r="U228" s="2">
        <f t="shared" si="104"/>
        <v>27.25076973351058</v>
      </c>
      <c r="V228" s="2">
        <f t="shared" si="107"/>
        <v>21.828808503529594</v>
      </c>
      <c r="W228" s="11">
        <f t="shared" si="93"/>
        <v>805.23213667980781</v>
      </c>
      <c r="X228" s="8"/>
    </row>
    <row r="229" spans="1:24" ht="15.75" customHeight="1" x14ac:dyDescent="0.2">
      <c r="A229" s="1" t="str">
        <f t="shared" si="88"/>
        <v>AT38_S6_C1_N23-1</v>
      </c>
      <c r="C229" s="1">
        <f t="shared" si="89"/>
        <v>300</v>
      </c>
      <c r="D229" s="1">
        <f t="shared" si="89"/>
        <v>100</v>
      </c>
      <c r="E229" s="2">
        <f t="shared" si="90"/>
        <v>13.356086489515867</v>
      </c>
      <c r="F229" s="2">
        <f t="shared" si="90"/>
        <v>11.9893746171402</v>
      </c>
      <c r="G229" s="2">
        <f t="shared" si="90"/>
        <v>29.398154358986105</v>
      </c>
      <c r="H229" s="2">
        <v>0</v>
      </c>
      <c r="I229" s="2">
        <f t="shared" si="102"/>
        <v>7.8167606003875658</v>
      </c>
      <c r="J229" s="2">
        <f t="shared" si="102"/>
        <v>5.9144404428610446</v>
      </c>
      <c r="K229" s="2">
        <f t="shared" si="102"/>
        <v>27.727784403591663</v>
      </c>
      <c r="L229" s="2">
        <f t="shared" si="102"/>
        <v>2.2826879816562995</v>
      </c>
      <c r="M229" s="2">
        <f t="shared" si="102"/>
        <v>5.9296681797344002</v>
      </c>
      <c r="N229" s="2">
        <f t="shared" si="105"/>
        <v>0.78379946789489818</v>
      </c>
      <c r="O229" s="2">
        <f t="shared" si="103"/>
        <v>13.780283460790447</v>
      </c>
      <c r="P229" s="2">
        <f t="shared" si="103"/>
        <v>0.31499940303119728</v>
      </c>
      <c r="Q229" s="2">
        <v>0</v>
      </c>
      <c r="R229" s="2">
        <f t="shared" si="101"/>
        <v>6.0927964836536814</v>
      </c>
      <c r="S229" s="2">
        <v>0</v>
      </c>
      <c r="T229" s="2">
        <f t="shared" ref="T229:T237" si="108">T205/$K$215</f>
        <v>1.3502335912052368</v>
      </c>
      <c r="U229" s="2">
        <f t="shared" si="104"/>
        <v>2.311430579701975</v>
      </c>
      <c r="V229" s="2">
        <f t="shared" si="107"/>
        <v>2.401410340927554</v>
      </c>
      <c r="W229" s="11">
        <f t="shared" si="93"/>
        <v>129.16722241942182</v>
      </c>
      <c r="X229" s="8"/>
    </row>
    <row r="230" spans="1:24" ht="15.75" customHeight="1" x14ac:dyDescent="0.2">
      <c r="A230" s="1" t="str">
        <f t="shared" si="88"/>
        <v>AT38_S6_C1_N23-2</v>
      </c>
      <c r="C230" s="1">
        <f t="shared" si="89"/>
        <v>300</v>
      </c>
      <c r="D230" s="1">
        <f t="shared" si="89"/>
        <v>100</v>
      </c>
      <c r="E230" s="13">
        <f t="shared" si="90"/>
        <v>5.9135031758261212</v>
      </c>
      <c r="F230" s="13">
        <f t="shared" si="90"/>
        <v>7.2918909379562216</v>
      </c>
      <c r="G230" s="2">
        <f t="shared" si="90"/>
        <v>25.866179782547391</v>
      </c>
      <c r="H230" s="13">
        <f t="shared" ref="H230:H237" si="109">H206/$K$215</f>
        <v>50.288345291830232</v>
      </c>
      <c r="I230" s="13">
        <f t="shared" si="102"/>
        <v>31.796643678866445</v>
      </c>
      <c r="J230" s="13">
        <f t="shared" si="102"/>
        <v>16.952272908789123</v>
      </c>
      <c r="K230" s="13">
        <f t="shared" si="102"/>
        <v>58.492201681442168</v>
      </c>
      <c r="L230" s="2">
        <f t="shared" si="102"/>
        <v>2.6048566885601963</v>
      </c>
      <c r="M230" s="2">
        <f t="shared" si="102"/>
        <v>4.7953763182363911</v>
      </c>
      <c r="N230" s="13">
        <f t="shared" si="105"/>
        <v>5.1243231173653552</v>
      </c>
      <c r="O230" s="13">
        <f t="shared" si="103"/>
        <v>39.059842564207891</v>
      </c>
      <c r="P230" s="2">
        <f t="shared" si="103"/>
        <v>0.45411694760278359</v>
      </c>
      <c r="Q230" s="2">
        <v>0</v>
      </c>
      <c r="R230" s="13">
        <f t="shared" si="101"/>
        <v>18.447447883031181</v>
      </c>
      <c r="S230" s="2">
        <f t="shared" ref="S230:S235" si="110">S206/$K$215</f>
        <v>0.54143452444692775</v>
      </c>
      <c r="T230" s="13">
        <f t="shared" si="108"/>
        <v>7.5297255383115491</v>
      </c>
      <c r="U230" s="13">
        <f t="shared" si="104"/>
        <v>13.23240513622569</v>
      </c>
      <c r="V230" s="13">
        <f t="shared" si="107"/>
        <v>8.2928550500006573</v>
      </c>
      <c r="W230" s="12">
        <f t="shared" si="93"/>
        <v>294.07856453668609</v>
      </c>
      <c r="X230" s="8"/>
    </row>
    <row r="231" spans="1:24" ht="15.75" customHeight="1" x14ac:dyDescent="0.2">
      <c r="A231" s="1" t="str">
        <f t="shared" si="88"/>
        <v>AT38_S6_C1_N23-3</v>
      </c>
      <c r="C231" s="1">
        <f t="shared" si="89"/>
        <v>300</v>
      </c>
      <c r="D231" s="1">
        <f t="shared" si="89"/>
        <v>100</v>
      </c>
      <c r="E231" s="2">
        <f t="shared" si="90"/>
        <v>14.780073876336871</v>
      </c>
      <c r="F231" s="2">
        <f t="shared" si="90"/>
        <v>11.185063258863609</v>
      </c>
      <c r="G231" s="2">
        <f t="shared" si="90"/>
        <v>29.114565159418028</v>
      </c>
      <c r="H231" s="2">
        <f t="shared" si="109"/>
        <v>1.5646417164441377</v>
      </c>
      <c r="I231" s="2">
        <f t="shared" si="102"/>
        <v>5.7221361310023431</v>
      </c>
      <c r="J231" s="2">
        <f t="shared" si="102"/>
        <v>7.4393892977491269</v>
      </c>
      <c r="K231" s="2">
        <f t="shared" si="102"/>
        <v>27.520044027180663</v>
      </c>
      <c r="L231" s="2">
        <f t="shared" si="102"/>
        <v>3.0382408827368153</v>
      </c>
      <c r="M231" s="2">
        <f t="shared" si="102"/>
        <v>6.9836604478156374</v>
      </c>
      <c r="N231" s="2">
        <f t="shared" si="105"/>
        <v>0.55169903791897057</v>
      </c>
      <c r="O231" s="2">
        <f t="shared" si="103"/>
        <v>14.314894668172506</v>
      </c>
      <c r="P231" s="2">
        <f t="shared" si="103"/>
        <v>0.29221588456537922</v>
      </c>
      <c r="Q231" s="2">
        <v>0</v>
      </c>
      <c r="R231" s="2">
        <f t="shared" si="101"/>
        <v>8.9424969749707692</v>
      </c>
      <c r="S231" s="2">
        <f t="shared" si="110"/>
        <v>0.20883065081593319</v>
      </c>
      <c r="T231" s="2">
        <f t="shared" si="108"/>
        <v>0.43869675655029561</v>
      </c>
      <c r="U231" s="2">
        <f t="shared" si="104"/>
        <v>4.4021036215367255</v>
      </c>
      <c r="V231" s="2">
        <f t="shared" si="107"/>
        <v>2.7307564695420798</v>
      </c>
      <c r="W231" s="11">
        <f t="shared" si="93"/>
        <v>136.1912679788831</v>
      </c>
    </row>
    <row r="232" spans="1:24" ht="15.75" customHeight="1" x14ac:dyDescent="0.2">
      <c r="A232" s="1" t="str">
        <f t="shared" si="88"/>
        <v>AT38_S6_ML_2-1</v>
      </c>
      <c r="C232" s="1">
        <f t="shared" si="89"/>
        <v>300</v>
      </c>
      <c r="D232" s="1">
        <f t="shared" si="89"/>
        <v>100</v>
      </c>
      <c r="E232" s="2">
        <f t="shared" si="90"/>
        <v>69.804466663927414</v>
      </c>
      <c r="F232" s="2">
        <f t="shared" si="90"/>
        <v>142.52307052546766</v>
      </c>
      <c r="G232" s="2">
        <f t="shared" si="90"/>
        <v>34.877915569448781</v>
      </c>
      <c r="H232" s="2">
        <f t="shared" si="109"/>
        <v>149.46022813798382</v>
      </c>
      <c r="I232" s="2">
        <f t="shared" si="102"/>
        <v>24.810277314270749</v>
      </c>
      <c r="J232" s="2">
        <f t="shared" si="102"/>
        <v>39.888165399812905</v>
      </c>
      <c r="K232" s="2">
        <f t="shared" si="102"/>
        <v>158.90133859250136</v>
      </c>
      <c r="L232" s="2">
        <f t="shared" si="102"/>
        <v>10.072521506573384</v>
      </c>
      <c r="M232" s="2">
        <f t="shared" si="102"/>
        <v>10.758703010181417</v>
      </c>
      <c r="N232" s="2">
        <f t="shared" si="105"/>
        <v>6.1380739371808497</v>
      </c>
      <c r="O232" s="2">
        <f t="shared" si="103"/>
        <v>76.073060528855976</v>
      </c>
      <c r="P232" s="2">
        <f t="shared" si="103"/>
        <v>5.5306991075773455</v>
      </c>
      <c r="Q232" s="2">
        <v>0</v>
      </c>
      <c r="R232" s="2">
        <f t="shared" si="101"/>
        <v>27.804162805200178</v>
      </c>
      <c r="S232" s="2">
        <f t="shared" si="110"/>
        <v>10.31599950912641</v>
      </c>
      <c r="T232" s="2">
        <f t="shared" si="108"/>
        <v>11.360067111632409</v>
      </c>
      <c r="U232" s="2">
        <f t="shared" si="104"/>
        <v>20.045619455035645</v>
      </c>
      <c r="V232" s="2">
        <f t="shared" si="107"/>
        <v>17.971492850594025</v>
      </c>
      <c r="W232" s="11">
        <f t="shared" si="93"/>
        <v>806.26334051879678</v>
      </c>
    </row>
    <row r="233" spans="1:24" ht="15.75" customHeight="1" x14ac:dyDescent="0.2">
      <c r="A233" s="1" t="str">
        <f t="shared" si="88"/>
        <v>AT38_S6_ML_2-2</v>
      </c>
      <c r="C233" s="1">
        <f t="shared" si="89"/>
        <v>300</v>
      </c>
      <c r="D233" s="1">
        <f t="shared" si="89"/>
        <v>100</v>
      </c>
      <c r="E233" s="2">
        <f t="shared" si="90"/>
        <v>65.011306505673687</v>
      </c>
      <c r="F233" s="2">
        <f t="shared" si="90"/>
        <v>145.24273938921741</v>
      </c>
      <c r="G233" s="2">
        <f t="shared" si="90"/>
        <v>35.260183142534274</v>
      </c>
      <c r="H233" s="2">
        <f t="shared" si="109"/>
        <v>137.21700718271396</v>
      </c>
      <c r="I233" s="2">
        <f t="shared" si="102"/>
        <v>27.463425460825583</v>
      </c>
      <c r="J233" s="2">
        <f t="shared" si="102"/>
        <v>32.207025087839661</v>
      </c>
      <c r="K233" s="2">
        <f t="shared" si="102"/>
        <v>161.9947377324074</v>
      </c>
      <c r="L233" s="2">
        <f t="shared" si="102"/>
        <v>9.3866267042828984</v>
      </c>
      <c r="M233" s="2">
        <f t="shared" si="102"/>
        <v>11.070284666074047</v>
      </c>
      <c r="N233" s="2">
        <f t="shared" si="105"/>
        <v>4.6067023171809458</v>
      </c>
      <c r="O233" s="2">
        <f t="shared" si="103"/>
        <v>74.730793746027786</v>
      </c>
      <c r="P233" s="2">
        <f t="shared" si="103"/>
        <v>6.7382255862657052</v>
      </c>
      <c r="Q233" s="2">
        <v>0</v>
      </c>
      <c r="R233" s="2">
        <f t="shared" si="101"/>
        <v>27.886461044858951</v>
      </c>
      <c r="S233" s="2">
        <f t="shared" si="110"/>
        <v>10.320692332740249</v>
      </c>
      <c r="T233" s="2">
        <f t="shared" si="108"/>
        <v>10.157413535303542</v>
      </c>
      <c r="U233" s="2">
        <f t="shared" si="104"/>
        <v>20.415114341111288</v>
      </c>
      <c r="V233" s="2">
        <f t="shared" si="107"/>
        <v>18.938264557975579</v>
      </c>
      <c r="W233" s="11">
        <f t="shared" si="93"/>
        <v>789.26037662875001</v>
      </c>
    </row>
    <row r="234" spans="1:24" ht="15.75" customHeight="1" x14ac:dyDescent="0.2">
      <c r="A234" s="1" t="str">
        <f t="shared" si="88"/>
        <v>AT38_S6_ML_2-3</v>
      </c>
      <c r="C234" s="1">
        <f t="shared" si="89"/>
        <v>300</v>
      </c>
      <c r="D234" s="1">
        <f t="shared" si="89"/>
        <v>100</v>
      </c>
      <c r="E234" s="13">
        <f t="shared" si="90"/>
        <v>36.011911955980139</v>
      </c>
      <c r="F234" s="13">
        <f t="shared" si="90"/>
        <v>90.440613719032825</v>
      </c>
      <c r="G234" s="2">
        <f t="shared" si="90"/>
        <v>32.423402152497538</v>
      </c>
      <c r="H234" s="2">
        <f t="shared" si="109"/>
        <v>129.89184993524759</v>
      </c>
      <c r="I234" s="2">
        <f t="shared" si="102"/>
        <v>20.583750615689215</v>
      </c>
      <c r="J234" s="2">
        <f t="shared" si="102"/>
        <v>29.468433505244796</v>
      </c>
      <c r="K234" s="2">
        <f t="shared" si="102"/>
        <v>142.35409293563396</v>
      </c>
      <c r="L234" s="2">
        <f t="shared" si="102"/>
        <v>9.3949381819794375</v>
      </c>
      <c r="M234" s="2">
        <f t="shared" si="102"/>
        <v>10.41250117030072</v>
      </c>
      <c r="N234" s="2">
        <f t="shared" si="105"/>
        <v>3.4683049701561575</v>
      </c>
      <c r="O234" s="2">
        <f t="shared" si="103"/>
        <v>69.271114545667288</v>
      </c>
      <c r="P234" s="2">
        <f t="shared" si="103"/>
        <v>5.9366599820591954</v>
      </c>
      <c r="Q234" s="2">
        <v>0</v>
      </c>
      <c r="R234" s="2">
        <f t="shared" si="101"/>
        <v>25.824047328108936</v>
      </c>
      <c r="S234" s="2">
        <f t="shared" si="110"/>
        <v>9.7728051758242866</v>
      </c>
      <c r="T234" s="2">
        <f t="shared" si="108"/>
        <v>10.2823062115155</v>
      </c>
      <c r="U234" s="2">
        <f t="shared" si="104"/>
        <v>16.93309473673748</v>
      </c>
      <c r="V234" s="2">
        <f t="shared" si="107"/>
        <v>17.039207648826551</v>
      </c>
      <c r="W234" s="12">
        <f t="shared" si="93"/>
        <v>650.1140965885221</v>
      </c>
    </row>
    <row r="235" spans="1:24" ht="15.75" customHeight="1" x14ac:dyDescent="0.2">
      <c r="A235" s="1" t="str">
        <f t="shared" si="88"/>
        <v>Ref-1</v>
      </c>
      <c r="C235" s="1">
        <f t="shared" si="89"/>
        <v>300</v>
      </c>
      <c r="D235" s="1">
        <f t="shared" si="89"/>
        <v>100</v>
      </c>
      <c r="E235" s="13">
        <f t="shared" si="90"/>
        <v>6.3749805697032995</v>
      </c>
      <c r="F235" s="2">
        <f t="shared" si="90"/>
        <v>11.319693460335273</v>
      </c>
      <c r="G235" s="2">
        <f t="shared" si="90"/>
        <v>35.943819802308077</v>
      </c>
      <c r="H235" s="2">
        <f t="shared" si="109"/>
        <v>6.2718606009686262</v>
      </c>
      <c r="I235" s="2">
        <f t="shared" si="102"/>
        <v>6.2009625285758281</v>
      </c>
      <c r="J235" s="2">
        <f t="shared" si="102"/>
        <v>4.0751776721232513</v>
      </c>
      <c r="K235" s="2">
        <f t="shared" si="102"/>
        <v>31.85408801969934</v>
      </c>
      <c r="L235" s="2">
        <f t="shared" si="102"/>
        <v>1.839409171174279</v>
      </c>
      <c r="M235" s="2">
        <f t="shared" si="102"/>
        <v>3.7529241114845115</v>
      </c>
      <c r="N235" s="2">
        <f t="shared" si="105"/>
        <v>1.8411458711185691</v>
      </c>
      <c r="O235" s="2">
        <f t="shared" si="103"/>
        <v>12.6391754712484</v>
      </c>
      <c r="P235" s="2">
        <f t="shared" si="103"/>
        <v>0.28910904113822217</v>
      </c>
      <c r="Q235" s="2">
        <v>0</v>
      </c>
      <c r="R235" s="2">
        <f t="shared" si="101"/>
        <v>8.1433116597301378</v>
      </c>
      <c r="S235" s="2">
        <f t="shared" si="110"/>
        <v>2.2079735103122822</v>
      </c>
      <c r="T235" s="2">
        <f t="shared" si="108"/>
        <v>1.1543587464987042</v>
      </c>
      <c r="U235" s="2">
        <f t="shared" si="104"/>
        <v>5.3472381394505382</v>
      </c>
      <c r="V235" s="2">
        <f t="shared" si="107"/>
        <v>3.0164196910454293</v>
      </c>
      <c r="W235" s="11">
        <f t="shared" si="93"/>
        <v>140.43223889574048</v>
      </c>
    </row>
    <row r="236" spans="1:24" ht="15.75" customHeight="1" x14ac:dyDescent="0.2">
      <c r="A236" s="1" t="str">
        <f t="shared" si="88"/>
        <v>Ref-2</v>
      </c>
      <c r="C236" s="1">
        <f t="shared" si="89"/>
        <v>300</v>
      </c>
      <c r="D236" s="1">
        <f t="shared" si="89"/>
        <v>100</v>
      </c>
      <c r="E236" s="2">
        <f t="shared" si="90"/>
        <v>13.704327413634946</v>
      </c>
      <c r="F236" s="2">
        <f t="shared" si="90"/>
        <v>16.152501311101592</v>
      </c>
      <c r="G236" s="2">
        <f t="shared" si="90"/>
        <v>35.064604384211464</v>
      </c>
      <c r="H236" s="2">
        <f t="shared" si="109"/>
        <v>10.196913205587235</v>
      </c>
      <c r="I236" s="2">
        <f t="shared" si="102"/>
        <v>7.3694274826544852</v>
      </c>
      <c r="J236" s="2">
        <f t="shared" si="102"/>
        <v>5.4354500974154307</v>
      </c>
      <c r="K236" s="2">
        <f t="shared" si="102"/>
        <v>36.502158162606726</v>
      </c>
      <c r="L236" s="2">
        <f t="shared" si="102"/>
        <v>1.839409171174279</v>
      </c>
      <c r="M236" s="2">
        <f t="shared" si="102"/>
        <v>4.1803872165594287</v>
      </c>
      <c r="N236" s="2">
        <f t="shared" si="105"/>
        <v>1.6182557756654956</v>
      </c>
      <c r="O236" s="2">
        <f t="shared" si="103"/>
        <v>13.740414150409409</v>
      </c>
      <c r="P236" s="2">
        <f t="shared" si="103"/>
        <v>1.0951623080728474</v>
      </c>
      <c r="Q236" s="2">
        <v>0</v>
      </c>
      <c r="R236" s="2">
        <f t="shared" si="101"/>
        <v>6.641120899693469</v>
      </c>
      <c r="S236" s="13">
        <v>0</v>
      </c>
      <c r="T236" s="2">
        <f t="shared" si="108"/>
        <v>1.632814502490578</v>
      </c>
      <c r="U236" s="2">
        <f t="shared" si="104"/>
        <v>4.9986186706673106</v>
      </c>
      <c r="V236" s="2">
        <f t="shared" si="107"/>
        <v>3.4572721878121677</v>
      </c>
      <c r="W236" s="11">
        <f t="shared" si="93"/>
        <v>161.78942776858261</v>
      </c>
    </row>
    <row r="237" spans="1:24" ht="15.75" customHeight="1" x14ac:dyDescent="0.2">
      <c r="A237" s="1" t="str">
        <f t="shared" si="88"/>
        <v>Ref-3</v>
      </c>
      <c r="C237" s="1">
        <f t="shared" si="89"/>
        <v>300</v>
      </c>
      <c r="D237" s="1">
        <f t="shared" si="89"/>
        <v>100</v>
      </c>
      <c r="E237" s="2">
        <f t="shared" si="90"/>
        <v>16.186998233468302</v>
      </c>
      <c r="F237" s="2">
        <f t="shared" si="90"/>
        <v>16.577211018836945</v>
      </c>
      <c r="G237" s="2">
        <f t="shared" si="90"/>
        <v>34.408526549474033</v>
      </c>
      <c r="H237" s="2">
        <f t="shared" si="109"/>
        <v>8.3568129296979876</v>
      </c>
      <c r="I237" s="2">
        <f t="shared" si="102"/>
        <v>6.8430398053220207</v>
      </c>
      <c r="J237" s="2">
        <f t="shared" si="102"/>
        <v>6.3242516489330391</v>
      </c>
      <c r="K237" s="2">
        <f t="shared" si="102"/>
        <v>38.599369730048892</v>
      </c>
      <c r="L237" s="2">
        <f t="shared" si="102"/>
        <v>2.2628987490454948</v>
      </c>
      <c r="M237" s="2">
        <f t="shared" si="102"/>
        <v>4.4544636731316487</v>
      </c>
      <c r="N237" s="2">
        <f t="shared" si="105"/>
        <v>2.1297363528346698</v>
      </c>
      <c r="O237" s="2">
        <f t="shared" si="103"/>
        <v>13.771222253885666</v>
      </c>
      <c r="P237" s="2">
        <f t="shared" si="103"/>
        <v>0.38438557290437064</v>
      </c>
      <c r="Q237" s="2">
        <v>0</v>
      </c>
      <c r="R237" s="2">
        <f t="shared" si="101"/>
        <v>8.0634922827116888</v>
      </c>
      <c r="S237" s="13">
        <v>0</v>
      </c>
      <c r="T237" s="2">
        <f t="shared" si="108"/>
        <v>1.0492332564497859</v>
      </c>
      <c r="U237" s="2">
        <f t="shared" si="104"/>
        <v>4.2982484205069929</v>
      </c>
      <c r="V237" s="2">
        <f t="shared" si="107"/>
        <v>3.0273404178232233</v>
      </c>
      <c r="W237" s="11">
        <f t="shared" si="93"/>
        <v>164.47433214602921</v>
      </c>
    </row>
    <row r="238" spans="1:24" ht="15.75" customHeight="1" x14ac:dyDescent="0.2"/>
    <row r="239" spans="1:24" ht="15.75" customHeight="1" x14ac:dyDescent="0.2">
      <c r="A239" s="5" t="s">
        <v>47</v>
      </c>
      <c r="C239" s="1" t="s">
        <v>46</v>
      </c>
      <c r="D239" s="1" t="s">
        <v>45</v>
      </c>
      <c r="E239" s="1">
        <v>4</v>
      </c>
      <c r="F239" s="1">
        <v>5</v>
      </c>
      <c r="G239" s="1">
        <v>6</v>
      </c>
      <c r="H239" s="1">
        <v>3</v>
      </c>
      <c r="I239" s="1">
        <v>6</v>
      </c>
      <c r="J239" s="1">
        <v>4</v>
      </c>
      <c r="K239" s="1">
        <v>2</v>
      </c>
      <c r="L239" s="1">
        <v>2</v>
      </c>
      <c r="M239" s="1">
        <v>3</v>
      </c>
      <c r="N239" s="1">
        <v>9</v>
      </c>
      <c r="O239" s="1">
        <v>3</v>
      </c>
      <c r="P239" s="1">
        <v>4</v>
      </c>
      <c r="Q239" s="1">
        <v>5</v>
      </c>
      <c r="R239" s="1">
        <v>5</v>
      </c>
      <c r="S239" s="1">
        <v>9</v>
      </c>
      <c r="T239" s="1">
        <v>6</v>
      </c>
      <c r="U239" s="1">
        <v>6</v>
      </c>
      <c r="V239" s="1">
        <v>6</v>
      </c>
    </row>
    <row r="240" spans="1:24" ht="15.75" customHeight="1" x14ac:dyDescent="0.2">
      <c r="A240" s="1" t="s">
        <v>25</v>
      </c>
      <c r="B240" s="5" t="s">
        <v>44</v>
      </c>
      <c r="C240" s="5" t="s">
        <v>43</v>
      </c>
      <c r="D240" s="5" t="s">
        <v>42</v>
      </c>
      <c r="E240" s="1" t="s">
        <v>23</v>
      </c>
      <c r="F240" s="1" t="s">
        <v>22</v>
      </c>
      <c r="G240" s="1" t="s">
        <v>21</v>
      </c>
      <c r="H240" s="1" t="s">
        <v>20</v>
      </c>
      <c r="I240" s="1" t="s">
        <v>19</v>
      </c>
      <c r="J240" s="1" t="s">
        <v>18</v>
      </c>
      <c r="K240" s="1" t="s">
        <v>17</v>
      </c>
      <c r="L240" s="1" t="s">
        <v>16</v>
      </c>
      <c r="M240" s="1" t="s">
        <v>15</v>
      </c>
      <c r="N240" s="1" t="s">
        <v>14</v>
      </c>
      <c r="O240" s="1" t="s">
        <v>13</v>
      </c>
      <c r="P240" s="1" t="s">
        <v>12</v>
      </c>
      <c r="Q240" s="1" t="s">
        <v>11</v>
      </c>
      <c r="R240" s="1" t="s">
        <v>10</v>
      </c>
      <c r="S240" s="1" t="s">
        <v>9</v>
      </c>
      <c r="T240" s="1" t="s">
        <v>8</v>
      </c>
      <c r="U240" s="1" t="s">
        <v>7</v>
      </c>
      <c r="V240" s="1" t="s">
        <v>6</v>
      </c>
    </row>
    <row r="241" spans="1:23" ht="15.75" customHeight="1" x14ac:dyDescent="0.2">
      <c r="A241" s="4" t="s">
        <v>131</v>
      </c>
      <c r="B241" s="2">
        <f t="shared" ref="B241:B247" si="111">SUM(E241:V241)</f>
        <v>184.38126038564195</v>
      </c>
      <c r="C241" s="2">
        <f t="shared" ref="C241:C247" si="112">E241*4+F241*5+G241*6+H241*3+I241*6+J241*4+K241*2+M241*3+N241*9+O241*3+P241*4+Q241*5+R241*5+S241*9+T241*6+U241*6+V241*6</f>
        <v>789.49157555788952</v>
      </c>
      <c r="D241" s="9">
        <f t="array" ref="D241">SUM(E241:V241)-L241</f>
        <v>182.13577616129396</v>
      </c>
      <c r="E241" s="2">
        <f t="shared" ref="E241:W241" si="113">AVERAGE(E217:E218)</f>
        <v>11.520647409498487</v>
      </c>
      <c r="F241" s="2">
        <f t="shared" si="113"/>
        <v>9.6281413155559932</v>
      </c>
      <c r="G241" s="2">
        <f t="shared" si="113"/>
        <v>29.135012029606322</v>
      </c>
      <c r="H241" s="2">
        <f t="shared" si="113"/>
        <v>6.8940383236210332</v>
      </c>
      <c r="I241" s="2">
        <f t="shared" si="113"/>
        <v>5.8510014903493008</v>
      </c>
      <c r="J241" s="2">
        <f t="shared" si="113"/>
        <v>4.1657873057593529</v>
      </c>
      <c r="K241" s="2">
        <f t="shared" si="113"/>
        <v>42.429280971905072</v>
      </c>
      <c r="L241" s="2">
        <f t="shared" si="113"/>
        <v>2.2454842243479867</v>
      </c>
      <c r="M241" s="2">
        <f t="shared" si="113"/>
        <v>3.4165794073226392</v>
      </c>
      <c r="N241" s="2">
        <f t="shared" si="113"/>
        <v>1.334577472361584</v>
      </c>
      <c r="O241" s="2">
        <f t="shared" si="113"/>
        <v>12.950578948542695</v>
      </c>
      <c r="P241" s="2">
        <f t="shared" si="113"/>
        <v>0.61757143235376655</v>
      </c>
      <c r="Q241" s="2">
        <f t="shared" si="113"/>
        <v>18.603024052081565</v>
      </c>
      <c r="R241" s="2">
        <f t="shared" si="113"/>
        <v>6.9869222380187423</v>
      </c>
      <c r="S241" s="2">
        <f t="shared" si="113"/>
        <v>0</v>
      </c>
      <c r="T241" s="2">
        <f t="shared" si="113"/>
        <v>1.9531327691780951</v>
      </c>
      <c r="U241" s="2">
        <f t="shared" si="113"/>
        <v>24.316468890346354</v>
      </c>
      <c r="V241" s="2">
        <f t="shared" si="113"/>
        <v>2.3330121047929491</v>
      </c>
      <c r="W241" s="2">
        <f t="shared" si="113"/>
        <v>182.13577616129396</v>
      </c>
    </row>
    <row r="242" spans="1:23" ht="15.75" customHeight="1" x14ac:dyDescent="0.2">
      <c r="A242" s="4" t="s">
        <v>130</v>
      </c>
      <c r="B242" s="2">
        <f t="shared" si="111"/>
        <v>1141.6894615846447</v>
      </c>
      <c r="C242" s="2">
        <f t="shared" si="112"/>
        <v>4544.2823777415015</v>
      </c>
      <c r="D242" s="9">
        <f t="shared" ref="D242:D247" si="114">SUM(E242:V242)-L242</f>
        <v>1133.4913761909668</v>
      </c>
      <c r="E242" s="2">
        <f t="shared" ref="E242:W242" si="115">AVERAGE(E220:E222)</f>
        <v>96.993628882008693</v>
      </c>
      <c r="F242" s="2">
        <f t="shared" si="115"/>
        <v>161.09047216004595</v>
      </c>
      <c r="G242" s="2">
        <f t="shared" si="115"/>
        <v>35.224327036841757</v>
      </c>
      <c r="H242" s="2">
        <f t="shared" si="115"/>
        <v>210.27607812761971</v>
      </c>
      <c r="I242" s="2">
        <f t="shared" si="115"/>
        <v>22.569755405624878</v>
      </c>
      <c r="J242" s="2">
        <f t="shared" si="115"/>
        <v>36.849797546599014</v>
      </c>
      <c r="K242" s="2">
        <f t="shared" si="115"/>
        <v>198.55623878548502</v>
      </c>
      <c r="L242" s="2">
        <f t="shared" si="115"/>
        <v>8.1980853936779798</v>
      </c>
      <c r="M242" s="2">
        <f t="shared" si="115"/>
        <v>6.8057511689880554</v>
      </c>
      <c r="N242" s="2">
        <f t="shared" si="115"/>
        <v>12.158971951820945</v>
      </c>
      <c r="O242" s="2">
        <f t="shared" si="115"/>
        <v>86.383304465422313</v>
      </c>
      <c r="P242" s="2">
        <f t="shared" si="115"/>
        <v>1.6221750079387414</v>
      </c>
      <c r="Q242" s="2">
        <f t="shared" si="115"/>
        <v>158.08659750503043</v>
      </c>
      <c r="R242" s="2">
        <f t="shared" si="115"/>
        <v>29.873682594852458</v>
      </c>
      <c r="S242" s="2">
        <f t="shared" si="115"/>
        <v>10.486505433762638</v>
      </c>
      <c r="T242" s="2">
        <f t="shared" si="115"/>
        <v>16.453112576822903</v>
      </c>
      <c r="U242" s="2">
        <f t="shared" si="115"/>
        <v>28.180247688455086</v>
      </c>
      <c r="V242" s="2">
        <f t="shared" si="115"/>
        <v>21.880729853648578</v>
      </c>
      <c r="W242" s="2">
        <f t="shared" si="115"/>
        <v>1133.4913761909672</v>
      </c>
    </row>
    <row r="243" spans="1:23" ht="15.75" customHeight="1" x14ac:dyDescent="0.2">
      <c r="A243" s="4" t="s">
        <v>129</v>
      </c>
      <c r="B243" s="2">
        <f t="shared" si="111"/>
        <v>79.450835888444203</v>
      </c>
      <c r="C243" s="2">
        <f t="shared" si="112"/>
        <v>322.9344395378655</v>
      </c>
      <c r="D243" s="9">
        <f t="shared" si="114"/>
        <v>77.276592901495107</v>
      </c>
      <c r="E243" s="2">
        <f t="shared" ref="E243:W243" si="116">AVERAGE(E223:E225)</f>
        <v>8.6050668439803495</v>
      </c>
      <c r="F243" s="2">
        <f t="shared" si="116"/>
        <v>6.8190659692138125</v>
      </c>
      <c r="G243" s="2">
        <f t="shared" si="116"/>
        <v>16.313046432834224</v>
      </c>
      <c r="H243" s="2">
        <f t="shared" si="116"/>
        <v>0</v>
      </c>
      <c r="I243" s="2">
        <f t="shared" si="116"/>
        <v>5.0432095744428898</v>
      </c>
      <c r="J243" s="2">
        <f t="shared" si="116"/>
        <v>2.2171162222078435</v>
      </c>
      <c r="K243" s="2">
        <f t="shared" si="116"/>
        <v>18.720387137083012</v>
      </c>
      <c r="L243" s="2">
        <f t="shared" si="116"/>
        <v>2.1742429869490909</v>
      </c>
      <c r="M243" s="2">
        <f t="shared" si="116"/>
        <v>3.5788615197667166</v>
      </c>
      <c r="N243" s="2">
        <f t="shared" si="116"/>
        <v>0.57615759292966151</v>
      </c>
      <c r="O243" s="2">
        <f t="shared" si="116"/>
        <v>7.1245249489988831</v>
      </c>
      <c r="P243" s="2">
        <f t="shared" si="116"/>
        <v>0.92348044165365251</v>
      </c>
      <c r="Q243" s="2">
        <f t="shared" si="116"/>
        <v>0</v>
      </c>
      <c r="R243" s="2">
        <f t="shared" si="116"/>
        <v>5.1514897103677759</v>
      </c>
      <c r="S243" s="2">
        <f t="shared" si="116"/>
        <v>0</v>
      </c>
      <c r="T243" s="2">
        <f t="shared" si="116"/>
        <v>0.39174968941306482</v>
      </c>
      <c r="U243" s="2">
        <f t="shared" si="116"/>
        <v>1.5428672997197861</v>
      </c>
      <c r="V243" s="2">
        <f t="shared" si="116"/>
        <v>0.2695695188834426</v>
      </c>
      <c r="W243" s="2">
        <f t="shared" si="116"/>
        <v>77.276592901495121</v>
      </c>
    </row>
    <row r="244" spans="1:23" ht="15.75" customHeight="1" x14ac:dyDescent="0.2">
      <c r="A244" s="4" t="s">
        <v>128</v>
      </c>
      <c r="B244" s="2">
        <f t="shared" si="111"/>
        <v>799.88883414377267</v>
      </c>
      <c r="C244" s="2">
        <f t="shared" si="112"/>
        <v>3114.0890872404902</v>
      </c>
      <c r="D244" s="9">
        <f t="shared" si="114"/>
        <v>795.28157097143389</v>
      </c>
      <c r="E244" s="2">
        <f t="shared" ref="E244:W244" si="117">AVERAGE(E226:E228)</f>
        <v>70.007413304932228</v>
      </c>
      <c r="F244" s="2">
        <f t="shared" si="117"/>
        <v>138.89245022976706</v>
      </c>
      <c r="G244" s="2">
        <f t="shared" si="117"/>
        <v>18.62087578104336</v>
      </c>
      <c r="H244" s="2">
        <f t="shared" si="117"/>
        <v>155.92963982703938</v>
      </c>
      <c r="I244" s="2">
        <f t="shared" si="117"/>
        <v>22.969098763601156</v>
      </c>
      <c r="J244" s="2">
        <f t="shared" si="117"/>
        <v>32.512064988628424</v>
      </c>
      <c r="K244" s="2">
        <f t="shared" si="117"/>
        <v>163.33748134365928</v>
      </c>
      <c r="L244" s="2">
        <f t="shared" si="117"/>
        <v>4.6072631723388007</v>
      </c>
      <c r="M244" s="2">
        <f t="shared" si="117"/>
        <v>6.2790755922065857</v>
      </c>
      <c r="N244" s="2">
        <f t="shared" si="117"/>
        <v>10.832069758228402</v>
      </c>
      <c r="O244" s="2">
        <f t="shared" si="117"/>
        <v>71.698712555534755</v>
      </c>
      <c r="P244" s="2">
        <f t="shared" si="117"/>
        <v>0.64846726421271683</v>
      </c>
      <c r="Q244" s="2">
        <f t="shared" si="117"/>
        <v>0</v>
      </c>
      <c r="R244" s="2">
        <f t="shared" si="117"/>
        <v>28.399750868915486</v>
      </c>
      <c r="S244" s="2">
        <f t="shared" si="117"/>
        <v>12.867917883469801</v>
      </c>
      <c r="T244" s="2">
        <f t="shared" si="117"/>
        <v>15.188761419439684</v>
      </c>
      <c r="U244" s="2">
        <f t="shared" si="117"/>
        <v>26.278671134927407</v>
      </c>
      <c r="V244" s="2">
        <f t="shared" si="117"/>
        <v>20.819120255828285</v>
      </c>
      <c r="W244" s="2">
        <f t="shared" si="117"/>
        <v>795.28157097143378</v>
      </c>
    </row>
    <row r="245" spans="1:23" ht="15.75" customHeight="1" x14ac:dyDescent="0.2">
      <c r="A245" s="4" t="s">
        <v>5</v>
      </c>
      <c r="B245" s="2">
        <f t="shared" si="111"/>
        <v>135.339709631349</v>
      </c>
      <c r="C245" s="2">
        <f t="shared" si="112"/>
        <v>562.83451429750539</v>
      </c>
      <c r="D245" s="9">
        <f t="shared" si="114"/>
        <v>132.67924519915243</v>
      </c>
      <c r="E245" s="2">
        <f t="shared" ref="E245:W245" si="118">AVERAGE(E229,E231)</f>
        <v>14.068080182926369</v>
      </c>
      <c r="F245" s="2">
        <f t="shared" si="118"/>
        <v>11.587218938001904</v>
      </c>
      <c r="G245" s="2">
        <f t="shared" si="118"/>
        <v>29.256359759202066</v>
      </c>
      <c r="H245" s="2">
        <f t="shared" si="118"/>
        <v>0.78232085822206887</v>
      </c>
      <c r="I245" s="2">
        <f t="shared" si="118"/>
        <v>6.769448365694954</v>
      </c>
      <c r="J245" s="2">
        <f t="shared" si="118"/>
        <v>6.6769148703050858</v>
      </c>
      <c r="K245" s="2">
        <f t="shared" si="118"/>
        <v>27.623914215386165</v>
      </c>
      <c r="L245" s="2">
        <f t="shared" si="118"/>
        <v>2.6604644321965574</v>
      </c>
      <c r="M245" s="2">
        <f t="shared" si="118"/>
        <v>6.4566643137750184</v>
      </c>
      <c r="N245" s="2">
        <f t="shared" si="118"/>
        <v>0.66774925290693443</v>
      </c>
      <c r="O245" s="2">
        <f t="shared" si="118"/>
        <v>14.047589064481476</v>
      </c>
      <c r="P245" s="2">
        <f t="shared" si="118"/>
        <v>0.30360764379828825</v>
      </c>
      <c r="Q245" s="2">
        <f t="shared" si="118"/>
        <v>0</v>
      </c>
      <c r="R245" s="2">
        <f t="shared" si="118"/>
        <v>7.5176467293122258</v>
      </c>
      <c r="S245" s="2">
        <f t="shared" si="118"/>
        <v>0.10441532540796659</v>
      </c>
      <c r="T245" s="2">
        <f t="shared" si="118"/>
        <v>0.89446517387776625</v>
      </c>
      <c r="U245" s="2">
        <f t="shared" si="118"/>
        <v>3.3567671006193502</v>
      </c>
      <c r="V245" s="2">
        <f t="shared" si="118"/>
        <v>2.5660834052348171</v>
      </c>
      <c r="W245" s="2">
        <f t="shared" si="118"/>
        <v>132.67924519915246</v>
      </c>
    </row>
    <row r="246" spans="1:23" ht="15.75" customHeight="1" x14ac:dyDescent="0.2">
      <c r="A246" s="4" t="s">
        <v>127</v>
      </c>
      <c r="B246" s="2">
        <f t="shared" si="111"/>
        <v>807.49143267920169</v>
      </c>
      <c r="C246" s="2">
        <f t="shared" si="112"/>
        <v>3111.9779797959422</v>
      </c>
      <c r="D246" s="9">
        <f t="shared" si="114"/>
        <v>797.76185857377357</v>
      </c>
      <c r="E246" s="2">
        <f t="shared" ref="E246:W246" si="119">AVERAGE(E232:E233)</f>
        <v>67.407886584800551</v>
      </c>
      <c r="F246" s="2">
        <f t="shared" si="119"/>
        <v>143.88290495734253</v>
      </c>
      <c r="G246" s="2">
        <f t="shared" si="119"/>
        <v>35.069049355991524</v>
      </c>
      <c r="H246" s="2">
        <f t="shared" si="119"/>
        <v>143.33861766034889</v>
      </c>
      <c r="I246" s="2">
        <f t="shared" si="119"/>
        <v>26.136851387548166</v>
      </c>
      <c r="J246" s="2">
        <f t="shared" si="119"/>
        <v>36.047595243826279</v>
      </c>
      <c r="K246" s="2">
        <f t="shared" si="119"/>
        <v>160.4480381624544</v>
      </c>
      <c r="L246" s="2">
        <f t="shared" si="119"/>
        <v>9.7295741054281422</v>
      </c>
      <c r="M246" s="2">
        <f t="shared" si="119"/>
        <v>10.914493838127733</v>
      </c>
      <c r="N246" s="2">
        <f t="shared" si="119"/>
        <v>5.3723881271808978</v>
      </c>
      <c r="O246" s="2">
        <f t="shared" si="119"/>
        <v>75.401927137441874</v>
      </c>
      <c r="P246" s="2">
        <f t="shared" si="119"/>
        <v>6.1344623469215254</v>
      </c>
      <c r="Q246" s="2">
        <f t="shared" si="119"/>
        <v>0</v>
      </c>
      <c r="R246" s="2">
        <f t="shared" si="119"/>
        <v>27.845311925029563</v>
      </c>
      <c r="S246" s="2">
        <f t="shared" si="119"/>
        <v>10.318345920933329</v>
      </c>
      <c r="T246" s="2">
        <f t="shared" si="119"/>
        <v>10.758740323467975</v>
      </c>
      <c r="U246" s="2">
        <f t="shared" si="119"/>
        <v>20.230366898073466</v>
      </c>
      <c r="V246" s="2">
        <f t="shared" si="119"/>
        <v>18.454878704284802</v>
      </c>
      <c r="W246" s="2">
        <f t="shared" si="119"/>
        <v>797.76185857377345</v>
      </c>
    </row>
    <row r="247" spans="1:23" ht="15.75" customHeight="1" x14ac:dyDescent="0.2">
      <c r="A247" s="4" t="s">
        <v>0</v>
      </c>
      <c r="B247" s="2">
        <f t="shared" si="111"/>
        <v>165.18303391741583</v>
      </c>
      <c r="C247" s="2">
        <f t="shared" si="112"/>
        <v>685.31215397676669</v>
      </c>
      <c r="D247" s="9">
        <f t="shared" si="114"/>
        <v>163.13187995730593</v>
      </c>
      <c r="E247" s="2">
        <f t="shared" ref="E247:W247" si="120">AVERAGE(E236:E237)</f>
        <v>14.945662823551624</v>
      </c>
      <c r="F247" s="2">
        <f t="shared" si="120"/>
        <v>16.364856164969268</v>
      </c>
      <c r="G247" s="2">
        <f t="shared" si="120"/>
        <v>34.736565466842748</v>
      </c>
      <c r="H247" s="2">
        <f t="shared" si="120"/>
        <v>9.276863067642612</v>
      </c>
      <c r="I247" s="2">
        <f t="shared" si="120"/>
        <v>7.1062336439882525</v>
      </c>
      <c r="J247" s="2">
        <f t="shared" si="120"/>
        <v>5.8798508731742345</v>
      </c>
      <c r="K247" s="2">
        <f t="shared" si="120"/>
        <v>37.550763946327805</v>
      </c>
      <c r="L247" s="2">
        <f t="shared" si="120"/>
        <v>2.0511539601098869</v>
      </c>
      <c r="M247" s="2">
        <f t="shared" si="120"/>
        <v>4.3174254448455383</v>
      </c>
      <c r="N247" s="2">
        <f t="shared" si="120"/>
        <v>1.8739960642500826</v>
      </c>
      <c r="O247" s="2">
        <f t="shared" si="120"/>
        <v>13.755818202147537</v>
      </c>
      <c r="P247" s="2">
        <f t="shared" si="120"/>
        <v>0.73977394048860901</v>
      </c>
      <c r="Q247" s="2">
        <f t="shared" si="120"/>
        <v>0</v>
      </c>
      <c r="R247" s="2">
        <f t="shared" si="120"/>
        <v>7.3523065912025789</v>
      </c>
      <c r="S247" s="2">
        <f t="shared" si="120"/>
        <v>0</v>
      </c>
      <c r="T247" s="2">
        <f t="shared" si="120"/>
        <v>1.3410238794701819</v>
      </c>
      <c r="U247" s="2">
        <f t="shared" si="120"/>
        <v>4.6484335455871513</v>
      </c>
      <c r="V247" s="2">
        <f t="shared" si="120"/>
        <v>3.2423063028176955</v>
      </c>
      <c r="W247" s="20">
        <f t="shared" si="120"/>
        <v>163.1318799573059</v>
      </c>
    </row>
    <row r="248" spans="1:23" ht="15.75" customHeight="1" x14ac:dyDescent="0.2">
      <c r="D248" s="8"/>
    </row>
    <row r="249" spans="1:23" ht="15.75" customHeight="1" x14ac:dyDescent="0.2">
      <c r="A249" s="5" t="s">
        <v>41</v>
      </c>
    </row>
    <row r="250" spans="1:23" ht="15.75" customHeight="1" x14ac:dyDescent="0.2">
      <c r="A250" s="1" t="s">
        <v>25</v>
      </c>
      <c r="B250" s="1" t="s">
        <v>40</v>
      </c>
      <c r="C250" s="1" t="s">
        <v>39</v>
      </c>
      <c r="E250" s="1" t="s">
        <v>23</v>
      </c>
      <c r="F250" s="1" t="s">
        <v>22</v>
      </c>
      <c r="G250" s="1" t="s">
        <v>21</v>
      </c>
      <c r="H250" s="1" t="s">
        <v>20</v>
      </c>
      <c r="I250" s="1" t="s">
        <v>19</v>
      </c>
      <c r="J250" s="1" t="s">
        <v>18</v>
      </c>
      <c r="K250" s="1" t="s">
        <v>17</v>
      </c>
      <c r="L250" s="1" t="s">
        <v>16</v>
      </c>
      <c r="M250" s="1" t="s">
        <v>15</v>
      </c>
      <c r="N250" s="1" t="s">
        <v>14</v>
      </c>
      <c r="O250" s="1" t="s">
        <v>13</v>
      </c>
      <c r="P250" s="1" t="s">
        <v>12</v>
      </c>
      <c r="Q250" s="1" t="s">
        <v>11</v>
      </c>
      <c r="R250" s="1" t="s">
        <v>10</v>
      </c>
      <c r="S250" s="1" t="s">
        <v>9</v>
      </c>
      <c r="T250" s="1" t="s">
        <v>8</v>
      </c>
      <c r="U250" s="1" t="s">
        <v>7</v>
      </c>
      <c r="V250" s="1" t="s">
        <v>6</v>
      </c>
    </row>
    <row r="251" spans="1:23" ht="15.75" customHeight="1" x14ac:dyDescent="0.2">
      <c r="A251" s="4" t="s">
        <v>131</v>
      </c>
      <c r="B251" s="2">
        <f>STDEV(L217:L219)</f>
        <v>4.3682387070530661E-2</v>
      </c>
      <c r="C251" s="2">
        <f>STDEV(W217:W219)</f>
        <v>47.494744115718213</v>
      </c>
      <c r="D251" s="2"/>
      <c r="E251" s="2">
        <f t="shared" ref="E251:W251" si="121">STDEV(E217:E218)</f>
        <v>0.63123895387504214</v>
      </c>
      <c r="F251" s="2">
        <f t="shared" si="121"/>
        <v>1.5256204094659964</v>
      </c>
      <c r="G251" s="2">
        <f t="shared" si="121"/>
        <v>2.3107848345190534</v>
      </c>
      <c r="H251" s="2">
        <f t="shared" si="121"/>
        <v>9.7496424967847428</v>
      </c>
      <c r="I251" s="2">
        <f t="shared" si="121"/>
        <v>0.25132283245992187</v>
      </c>
      <c r="J251" s="2">
        <f t="shared" si="121"/>
        <v>0.29190711058355961</v>
      </c>
      <c r="K251" s="2">
        <f t="shared" si="121"/>
        <v>28.277899291475578</v>
      </c>
      <c r="L251" s="2">
        <f t="shared" si="121"/>
        <v>4.7016817927221524E-2</v>
      </c>
      <c r="M251" s="2">
        <f t="shared" si="121"/>
        <v>2.3388759424541665</v>
      </c>
      <c r="N251" s="2">
        <f t="shared" si="121"/>
        <v>0.89788286107232773</v>
      </c>
      <c r="O251" s="2">
        <f t="shared" si="121"/>
        <v>4.0882468104807277</v>
      </c>
      <c r="P251" s="2">
        <f t="shared" si="121"/>
        <v>0.24141160942420853</v>
      </c>
      <c r="Q251" s="2">
        <f t="shared" si="121"/>
        <v>3.0272041873982576</v>
      </c>
      <c r="R251" s="2">
        <f t="shared" si="121"/>
        <v>2.1086431608719716</v>
      </c>
      <c r="S251" s="2">
        <f t="shared" si="121"/>
        <v>0</v>
      </c>
      <c r="T251" s="2">
        <f t="shared" si="121"/>
        <v>0.79544746585653825</v>
      </c>
      <c r="U251" s="2">
        <f t="shared" si="121"/>
        <v>27.102576884387027</v>
      </c>
      <c r="V251" s="2">
        <f t="shared" si="121"/>
        <v>1.8045375064569871</v>
      </c>
      <c r="W251" s="2">
        <f t="shared" si="121"/>
        <v>15.161931932188397</v>
      </c>
    </row>
    <row r="252" spans="1:23" ht="15.75" customHeight="1" x14ac:dyDescent="0.2">
      <c r="A252" s="4" t="s">
        <v>130</v>
      </c>
      <c r="B252" s="2">
        <f>STDEV(L220:L222)</f>
        <v>0.67169121611951688</v>
      </c>
      <c r="C252" s="2">
        <f>STDEV(W220:W222)</f>
        <v>39.295779754455594</v>
      </c>
      <c r="D252" s="2"/>
      <c r="E252" s="2">
        <f t="shared" ref="E252:W252" si="122">STDEV(E220:E222)</f>
        <v>4.302557212684003</v>
      </c>
      <c r="F252" s="2">
        <f t="shared" si="122"/>
        <v>6.4355042856444786</v>
      </c>
      <c r="G252" s="2">
        <f t="shared" si="122"/>
        <v>0.54138977736461158</v>
      </c>
      <c r="H252" s="2">
        <f t="shared" si="122"/>
        <v>10.698969159605857</v>
      </c>
      <c r="I252" s="2">
        <f t="shared" si="122"/>
        <v>1.3676858026608909</v>
      </c>
      <c r="J252" s="2">
        <f t="shared" si="122"/>
        <v>3.7394691984514377</v>
      </c>
      <c r="K252" s="2">
        <f t="shared" si="122"/>
        <v>4.8452899744921067</v>
      </c>
      <c r="L252" s="2">
        <f t="shared" si="122"/>
        <v>0.67169121611951688</v>
      </c>
      <c r="M252" s="2">
        <f t="shared" si="122"/>
        <v>0.73747388339782882</v>
      </c>
      <c r="N252" s="2">
        <f t="shared" si="122"/>
        <v>1.3797760612873475</v>
      </c>
      <c r="O252" s="2">
        <f t="shared" si="122"/>
        <v>4.7613634655736572</v>
      </c>
      <c r="P252" s="2">
        <f t="shared" si="122"/>
        <v>0.19067570102465556</v>
      </c>
      <c r="Q252" s="2">
        <f t="shared" si="122"/>
        <v>0.1196297693364972</v>
      </c>
      <c r="R252" s="2">
        <f t="shared" si="122"/>
        <v>1.92061281302947</v>
      </c>
      <c r="S252" s="2">
        <f t="shared" si="122"/>
        <v>2.8524118079574379</v>
      </c>
      <c r="T252" s="2">
        <f t="shared" si="122"/>
        <v>0.10099364345433197</v>
      </c>
      <c r="U252" s="2">
        <f t="shared" si="122"/>
        <v>4.2681977245950229</v>
      </c>
      <c r="V252" s="2">
        <f t="shared" si="122"/>
        <v>0.57128606083439315</v>
      </c>
      <c r="W252" s="2">
        <f t="shared" si="122"/>
        <v>39.295779754455594</v>
      </c>
    </row>
    <row r="253" spans="1:23" ht="15.75" customHeight="1" x14ac:dyDescent="0.2">
      <c r="A253" s="4" t="s">
        <v>129</v>
      </c>
      <c r="B253" s="2">
        <f>STDEV(L223,L224)</f>
        <v>0.40132212445021226</v>
      </c>
      <c r="C253" s="2">
        <f>STDEV(W223,W224)</f>
        <v>11.655766469753821</v>
      </c>
      <c r="D253" s="2"/>
      <c r="E253" s="2">
        <f t="shared" ref="E253:W253" si="123">STDEV(E223:E225)</f>
        <v>3.4259925220923861</v>
      </c>
      <c r="F253" s="2">
        <f t="shared" si="123"/>
        <v>3.4806204480797116</v>
      </c>
      <c r="G253" s="2">
        <f t="shared" si="123"/>
        <v>0.35762885007014461</v>
      </c>
      <c r="H253" s="2">
        <f t="shared" si="123"/>
        <v>0</v>
      </c>
      <c r="I253" s="2">
        <f t="shared" si="123"/>
        <v>4.263043392812941</v>
      </c>
      <c r="J253" s="2">
        <f t="shared" si="123"/>
        <v>1.8847490868608965</v>
      </c>
      <c r="K253" s="2">
        <f t="shared" si="123"/>
        <v>2.6947466058701894</v>
      </c>
      <c r="L253" s="2">
        <f t="shared" si="123"/>
        <v>0.63582148429512531</v>
      </c>
      <c r="M253" s="2">
        <f t="shared" si="123"/>
        <v>0.39960008213923809</v>
      </c>
      <c r="N253" s="2">
        <f t="shared" si="123"/>
        <v>0.5745779372683546</v>
      </c>
      <c r="O253" s="2">
        <f t="shared" si="123"/>
        <v>1.2266417130716405</v>
      </c>
      <c r="P253" s="2">
        <f t="shared" si="123"/>
        <v>0.85667745793742955</v>
      </c>
      <c r="Q253" s="2">
        <f t="shared" si="123"/>
        <v>0</v>
      </c>
      <c r="R253" s="2">
        <f t="shared" si="123"/>
        <v>1.3836731780211506</v>
      </c>
      <c r="S253" s="2">
        <f t="shared" si="123"/>
        <v>0</v>
      </c>
      <c r="T253" s="2">
        <f t="shared" si="123"/>
        <v>0.48887453420384613</v>
      </c>
      <c r="U253" s="2">
        <f t="shared" si="123"/>
        <v>1.2653172667270505</v>
      </c>
      <c r="V253" s="2">
        <f t="shared" si="123"/>
        <v>0.46690810287802048</v>
      </c>
      <c r="W253" s="2">
        <f t="shared" si="123"/>
        <v>14.489994907888981</v>
      </c>
    </row>
    <row r="254" spans="1:23" ht="15.75" customHeight="1" x14ac:dyDescent="0.2">
      <c r="A254" s="4" t="s">
        <v>128</v>
      </c>
      <c r="B254" s="2">
        <f>STDEV(L225:L227)</f>
        <v>1.0622848514381493</v>
      </c>
      <c r="C254" s="2">
        <f>STDEV(W225:W227)</f>
        <v>420.11376142323451</v>
      </c>
      <c r="D254" s="2"/>
      <c r="E254" s="2">
        <f t="shared" ref="E254:W254" si="124">STDEV(E226:E228)</f>
        <v>5.73754412587523</v>
      </c>
      <c r="F254" s="2">
        <f t="shared" si="124"/>
        <v>2.4218031008321863</v>
      </c>
      <c r="G254" s="2">
        <f t="shared" si="124"/>
        <v>0.89832912665967912</v>
      </c>
      <c r="H254" s="2">
        <f t="shared" si="124"/>
        <v>5.0447106930323091</v>
      </c>
      <c r="I254" s="2">
        <f t="shared" si="124"/>
        <v>0.34128512519986054</v>
      </c>
      <c r="J254" s="2">
        <f t="shared" si="124"/>
        <v>2.3894609799233613</v>
      </c>
      <c r="K254" s="2">
        <f t="shared" si="124"/>
        <v>6.2151355552673406</v>
      </c>
      <c r="L254" s="2">
        <f t="shared" si="124"/>
        <v>0.12271898676714889</v>
      </c>
      <c r="M254" s="2">
        <f t="shared" si="124"/>
        <v>0.50634857746037265</v>
      </c>
      <c r="N254" s="2">
        <f t="shared" si="124"/>
        <v>1.2204961512673285</v>
      </c>
      <c r="O254" s="2">
        <f t="shared" si="124"/>
        <v>1.7412619356007004</v>
      </c>
      <c r="P254" s="2">
        <f t="shared" si="124"/>
        <v>0.24214512976553049</v>
      </c>
      <c r="Q254" s="2">
        <f t="shared" si="124"/>
        <v>0</v>
      </c>
      <c r="R254" s="2">
        <f t="shared" si="124"/>
        <v>1.903305172545541</v>
      </c>
      <c r="S254" s="2">
        <f t="shared" si="124"/>
        <v>0.59487507237920789</v>
      </c>
      <c r="T254" s="2">
        <f t="shared" si="124"/>
        <v>1.6008517099351625</v>
      </c>
      <c r="U254" s="2">
        <f t="shared" si="124"/>
        <v>3.7642032039045321</v>
      </c>
      <c r="V254" s="2">
        <f t="shared" si="124"/>
        <v>0.94230328771054184</v>
      </c>
      <c r="W254" s="2">
        <f t="shared" si="124"/>
        <v>22.242932224953133</v>
      </c>
    </row>
    <row r="255" spans="1:23" ht="15.75" customHeight="1" x14ac:dyDescent="0.2">
      <c r="A255" s="4" t="s">
        <v>5</v>
      </c>
      <c r="B255" s="2">
        <f>STDEV(L228:L230)</f>
        <v>1.1900454739325284</v>
      </c>
      <c r="C255" s="2">
        <f>STDEV(W228:W230)</f>
        <v>352.4999984320317</v>
      </c>
      <c r="D255" s="2"/>
      <c r="E255" s="2">
        <f t="shared" ref="E255:W255" si="125">STDEV(E229,E231)</f>
        <v>1.0069111375452433</v>
      </c>
      <c r="F255" s="2">
        <f t="shared" si="125"/>
        <v>0.56873401562274017</v>
      </c>
      <c r="G255" s="2">
        <f t="shared" si="125"/>
        <v>0.20052784608585225</v>
      </c>
      <c r="H255" s="2">
        <f t="shared" si="125"/>
        <v>1.1063687678250091</v>
      </c>
      <c r="I255" s="2">
        <f t="shared" si="125"/>
        <v>1.4811231663415725</v>
      </c>
      <c r="J255" s="2">
        <f t="shared" si="125"/>
        <v>1.0783016762540243</v>
      </c>
      <c r="K255" s="2">
        <f t="shared" si="125"/>
        <v>0.14689462888646365</v>
      </c>
      <c r="L255" s="2">
        <f t="shared" si="125"/>
        <v>0.53425657989920206</v>
      </c>
      <c r="M255" s="2">
        <f t="shared" si="125"/>
        <v>0.74528508007843242</v>
      </c>
      <c r="N255" s="2">
        <f t="shared" si="125"/>
        <v>0.16411978795229162</v>
      </c>
      <c r="O255" s="2">
        <f t="shared" si="125"/>
        <v>0.37802721003818218</v>
      </c>
      <c r="P255" s="2">
        <f t="shared" si="125"/>
        <v>1.6110380406468873E-2</v>
      </c>
      <c r="Q255" s="2">
        <f t="shared" si="125"/>
        <v>0</v>
      </c>
      <c r="R255" s="2">
        <f t="shared" si="125"/>
        <v>2.0150425417609439</v>
      </c>
      <c r="S255" s="2">
        <f t="shared" si="125"/>
        <v>0.14766556931154637</v>
      </c>
      <c r="T255" s="2">
        <f t="shared" si="125"/>
        <v>0.64455387708582934</v>
      </c>
      <c r="U255" s="2">
        <f t="shared" si="125"/>
        <v>1.4783290851252584</v>
      </c>
      <c r="V255" s="2">
        <f t="shared" si="125"/>
        <v>0.23288288090086806</v>
      </c>
      <c r="W255" s="2">
        <f t="shared" si="125"/>
        <v>4.9667502464583322</v>
      </c>
    </row>
    <row r="256" spans="1:23" ht="15.75" customHeight="1" x14ac:dyDescent="0.2">
      <c r="A256" s="4" t="s">
        <v>127</v>
      </c>
      <c r="B256" s="2">
        <f>STDEV(L231:L233)</f>
        <v>3.878435210964573</v>
      </c>
      <c r="C256" s="2">
        <f>STDEV(W231:W233)</f>
        <v>382.0525583066011</v>
      </c>
      <c r="D256" s="2"/>
      <c r="E256" s="2">
        <f t="shared" ref="E256:W256" si="126">STDEV(E232:E233)</f>
        <v>3.3892760512143956</v>
      </c>
      <c r="F256" s="2">
        <f t="shared" si="126"/>
        <v>1.9230962961393578</v>
      </c>
      <c r="G256" s="2">
        <f t="shared" si="126"/>
        <v>0.27030399315647591</v>
      </c>
      <c r="H256" s="2">
        <f t="shared" si="126"/>
        <v>8.6572645610365608</v>
      </c>
      <c r="I256" s="2">
        <f t="shared" si="126"/>
        <v>1.876059045921443</v>
      </c>
      <c r="J256" s="2">
        <f t="shared" si="126"/>
        <v>5.4313864018417028</v>
      </c>
      <c r="K256" s="2">
        <f t="shared" si="126"/>
        <v>2.1873635087441947</v>
      </c>
      <c r="L256" s="2">
        <f t="shared" si="126"/>
        <v>0.48500086588020885</v>
      </c>
      <c r="M256" s="2">
        <f t="shared" si="126"/>
        <v>0.22032150177501164</v>
      </c>
      <c r="N256" s="2">
        <f t="shared" si="126"/>
        <v>1.0828432570185622</v>
      </c>
      <c r="O256" s="2">
        <f t="shared" si="126"/>
        <v>0.94912594429926422</v>
      </c>
      <c r="P256" s="2">
        <f t="shared" si="126"/>
        <v>0.8538501615428522</v>
      </c>
      <c r="Q256" s="2">
        <f t="shared" si="126"/>
        <v>0</v>
      </c>
      <c r="R256" s="2">
        <f t="shared" si="126"/>
        <v>5.8193643342433751E-2</v>
      </c>
      <c r="S256" s="2">
        <f t="shared" si="126"/>
        <v>3.3183274002577937E-3</v>
      </c>
      <c r="T256" s="2">
        <f t="shared" si="126"/>
        <v>0.85040449924039496</v>
      </c>
      <c r="U256" s="2">
        <f t="shared" si="126"/>
        <v>0.26127233955783774</v>
      </c>
      <c r="V256" s="2">
        <f t="shared" si="126"/>
        <v>0.68361083014879331</v>
      </c>
      <c r="W256" s="2">
        <f t="shared" si="126"/>
        <v>12.022911066922072</v>
      </c>
    </row>
    <row r="257" spans="1:23" ht="15.75" customHeight="1" x14ac:dyDescent="0.2">
      <c r="A257" s="4" t="s">
        <v>0</v>
      </c>
      <c r="B257" s="2">
        <f>STDEV(L234:L236)</f>
        <v>4.3621867082583865</v>
      </c>
      <c r="C257" s="2">
        <f>STDEV(W234:W236)</f>
        <v>288.29750483248449</v>
      </c>
      <c r="D257" s="2"/>
      <c r="E257" s="2">
        <f t="shared" ref="E257:W257" si="127">STDEV(E236:E237)</f>
        <v>1.7555133721581311</v>
      </c>
      <c r="F257" s="2">
        <f t="shared" si="127"/>
        <v>0.3003151143754248</v>
      </c>
      <c r="G257" s="2">
        <f t="shared" si="127"/>
        <v>0.46391708592902448</v>
      </c>
      <c r="H257" s="2">
        <f t="shared" si="127"/>
        <v>1.3011473831445235</v>
      </c>
      <c r="I257" s="2">
        <f t="shared" si="127"/>
        <v>0.37221229617482199</v>
      </c>
      <c r="J257" s="2">
        <f t="shared" si="127"/>
        <v>0.62847760420722543</v>
      </c>
      <c r="K257" s="2">
        <f t="shared" si="127"/>
        <v>1.482952520921224</v>
      </c>
      <c r="L257" s="2">
        <f t="shared" si="127"/>
        <v>0.29945235227456557</v>
      </c>
      <c r="M257" s="2">
        <f t="shared" si="127"/>
        <v>0.19380132100579708</v>
      </c>
      <c r="N257" s="2">
        <f t="shared" si="127"/>
        <v>0.36167138456153369</v>
      </c>
      <c r="O257" s="2">
        <f t="shared" si="127"/>
        <v>2.1784618883558374E-2</v>
      </c>
      <c r="P257" s="2">
        <f t="shared" si="127"/>
        <v>0.50259504934726462</v>
      </c>
      <c r="Q257" s="2">
        <f t="shared" si="127"/>
        <v>0</v>
      </c>
      <c r="R257" s="2">
        <f t="shared" si="127"/>
        <v>1.0057684502978714</v>
      </c>
      <c r="S257" s="2">
        <f t="shared" si="127"/>
        <v>0</v>
      </c>
      <c r="T257" s="2">
        <f t="shared" si="127"/>
        <v>0.41265425644873976</v>
      </c>
      <c r="U257" s="2">
        <f t="shared" si="127"/>
        <v>0.4952365532296793</v>
      </c>
      <c r="V257" s="2">
        <f t="shared" si="127"/>
        <v>0.30400767000671763</v>
      </c>
      <c r="W257" s="2">
        <f t="shared" si="127"/>
        <v>1.8985140921299364</v>
      </c>
    </row>
    <row r="258" spans="1:23" ht="15.75" customHeight="1" x14ac:dyDescent="0.2"/>
    <row r="259" spans="1:23" ht="15.75" customHeight="1" x14ac:dyDescent="0.2">
      <c r="A259" s="5" t="s">
        <v>38</v>
      </c>
    </row>
    <row r="260" spans="1:23" ht="15.75" customHeight="1" x14ac:dyDescent="0.2">
      <c r="A260" s="1" t="s">
        <v>25</v>
      </c>
      <c r="E260" s="1" t="s">
        <v>35</v>
      </c>
    </row>
    <row r="261" spans="1:23" ht="15.75" customHeight="1" x14ac:dyDescent="0.2">
      <c r="A261" s="4" t="s">
        <v>131</v>
      </c>
      <c r="E261" s="2">
        <f t="shared" ref="E261:E267" si="128">(M241+P241)/D241*100</f>
        <v>2.2149140189261245</v>
      </c>
    </row>
    <row r="262" spans="1:23" ht="15.75" customHeight="1" x14ac:dyDescent="0.2">
      <c r="A262" s="4" t="s">
        <v>130</v>
      </c>
      <c r="E262" s="2">
        <f t="shared" si="128"/>
        <v>0.74353685912003697</v>
      </c>
    </row>
    <row r="263" spans="1:23" ht="15.75" customHeight="1" x14ac:dyDescent="0.2">
      <c r="A263" s="4" t="s">
        <v>129</v>
      </c>
      <c r="E263" s="2">
        <f t="shared" si="128"/>
        <v>5.8262687217066222</v>
      </c>
    </row>
    <row r="264" spans="1:23" ht="15.75" customHeight="1" x14ac:dyDescent="0.2">
      <c r="A264" s="4" t="s">
        <v>128</v>
      </c>
      <c r="E264" s="2">
        <f t="shared" si="128"/>
        <v>0.87108052157644378</v>
      </c>
    </row>
    <row r="265" spans="1:23" ht="15.75" customHeight="1" x14ac:dyDescent="0.2">
      <c r="A265" s="4" t="s">
        <v>5</v>
      </c>
      <c r="E265" s="2">
        <f t="shared" si="128"/>
        <v>5.0951992886499262</v>
      </c>
    </row>
    <row r="266" spans="1:23" ht="15.75" customHeight="1" x14ac:dyDescent="0.2">
      <c r="A266" s="4" t="s">
        <v>127</v>
      </c>
      <c r="E266" s="2">
        <f t="shared" si="128"/>
        <v>2.1370984338019268</v>
      </c>
    </row>
    <row r="267" spans="1:23" ht="15.75" customHeight="1" x14ac:dyDescent="0.2">
      <c r="A267" s="4" t="s">
        <v>0</v>
      </c>
      <c r="E267" s="2">
        <f t="shared" si="128"/>
        <v>3.1000681084884776</v>
      </c>
    </row>
    <row r="268" spans="1:23" ht="15.75" customHeight="1" x14ac:dyDescent="0.2"/>
    <row r="269" spans="1:23" ht="15.75" customHeight="1" x14ac:dyDescent="0.2">
      <c r="A269" s="5" t="s">
        <v>34</v>
      </c>
    </row>
    <row r="270" spans="1:23" ht="15.75" customHeight="1" x14ac:dyDescent="0.2">
      <c r="A270" s="1" t="s">
        <v>25</v>
      </c>
      <c r="E270" s="1" t="s">
        <v>23</v>
      </c>
      <c r="F270" s="1" t="s">
        <v>22</v>
      </c>
      <c r="G270" s="1" t="s">
        <v>21</v>
      </c>
      <c r="H270" s="1" t="s">
        <v>20</v>
      </c>
      <c r="I270" s="1" t="s">
        <v>19</v>
      </c>
      <c r="J270" s="1" t="s">
        <v>18</v>
      </c>
      <c r="K270" s="1" t="s">
        <v>17</v>
      </c>
      <c r="L270" s="1" t="s">
        <v>16</v>
      </c>
      <c r="M270" s="1" t="s">
        <v>15</v>
      </c>
      <c r="N270" s="1" t="s">
        <v>14</v>
      </c>
      <c r="O270" s="1" t="s">
        <v>13</v>
      </c>
      <c r="P270" s="1" t="s">
        <v>12</v>
      </c>
      <c r="Q270" s="1" t="s">
        <v>11</v>
      </c>
      <c r="R270" s="1" t="s">
        <v>10</v>
      </c>
      <c r="S270" s="1" t="s">
        <v>9</v>
      </c>
      <c r="T270" s="1" t="s">
        <v>8</v>
      </c>
      <c r="U270" s="1" t="s">
        <v>7</v>
      </c>
      <c r="V270" s="1" t="s">
        <v>6</v>
      </c>
    </row>
    <row r="271" spans="1:23" ht="15.75" customHeight="1" x14ac:dyDescent="0.2">
      <c r="A271" s="4" t="s">
        <v>131</v>
      </c>
      <c r="B271" s="3"/>
      <c r="E271" s="2">
        <f t="shared" ref="E271:V271" si="129">E241/$D241*100</f>
        <v>6.3253072253614508</v>
      </c>
      <c r="F271" s="2">
        <f t="shared" si="129"/>
        <v>5.286243877221354</v>
      </c>
      <c r="G271" s="2">
        <f t="shared" si="129"/>
        <v>15.99631475136726</v>
      </c>
      <c r="H271" s="2">
        <f t="shared" si="129"/>
        <v>3.7851093667154556</v>
      </c>
      <c r="I271" s="2">
        <f t="shared" si="129"/>
        <v>3.2124394304432702</v>
      </c>
      <c r="J271" s="2">
        <f t="shared" si="129"/>
        <v>2.2871878296278578</v>
      </c>
      <c r="K271" s="2">
        <f t="shared" si="129"/>
        <v>23.295412832199961</v>
      </c>
      <c r="L271" s="2">
        <f t="shared" si="129"/>
        <v>1.2328627970154822</v>
      </c>
      <c r="M271" s="2">
        <f t="shared" si="129"/>
        <v>1.875842011564504</v>
      </c>
      <c r="N271" s="2">
        <f t="shared" si="129"/>
        <v>0.73273768640583947</v>
      </c>
      <c r="O271" s="2">
        <f t="shared" si="129"/>
        <v>7.1103981993488485</v>
      </c>
      <c r="P271" s="2">
        <f t="shared" si="129"/>
        <v>0.33907200736162013</v>
      </c>
      <c r="Q271" s="2">
        <f t="shared" si="129"/>
        <v>10.213822042083203</v>
      </c>
      <c r="R271" s="2">
        <f t="shared" si="129"/>
        <v>3.8361064395340621</v>
      </c>
      <c r="S271" s="2">
        <f t="shared" si="129"/>
        <v>0</v>
      </c>
      <c r="T271" s="2">
        <f t="shared" si="129"/>
        <v>1.072349875649065</v>
      </c>
      <c r="U271" s="2">
        <f t="shared" si="129"/>
        <v>13.35073723726437</v>
      </c>
      <c r="V271" s="2">
        <f t="shared" si="129"/>
        <v>1.2809191878518713</v>
      </c>
    </row>
    <row r="272" spans="1:23" ht="15.75" customHeight="1" x14ac:dyDescent="0.2">
      <c r="A272" s="4" t="s">
        <v>130</v>
      </c>
      <c r="B272" s="3"/>
      <c r="E272" s="2">
        <f t="shared" ref="E272:V272" si="130">E242/$D242*100</f>
        <v>8.5570680923881621</v>
      </c>
      <c r="F272" s="2">
        <f t="shared" si="130"/>
        <v>14.21188334942444</v>
      </c>
      <c r="G272" s="2">
        <f t="shared" si="130"/>
        <v>3.1075955033033513</v>
      </c>
      <c r="H272" s="2">
        <f t="shared" si="130"/>
        <v>18.551184644583753</v>
      </c>
      <c r="I272" s="2">
        <f t="shared" si="130"/>
        <v>1.9911713383712943</v>
      </c>
      <c r="J272" s="2">
        <f t="shared" si="130"/>
        <v>3.2509993742017391</v>
      </c>
      <c r="K272" s="2">
        <f t="shared" si="130"/>
        <v>17.517225358407398</v>
      </c>
      <c r="L272" s="2">
        <f t="shared" si="130"/>
        <v>0.72325961766265734</v>
      </c>
      <c r="M272" s="2">
        <f t="shared" si="130"/>
        <v>0.60042372725043525</v>
      </c>
      <c r="N272" s="2">
        <f t="shared" si="130"/>
        <v>1.0727008786498646</v>
      </c>
      <c r="O272" s="2">
        <f t="shared" si="130"/>
        <v>7.6209935320115525</v>
      </c>
      <c r="P272" s="2">
        <f t="shared" si="130"/>
        <v>0.1431131318696017</v>
      </c>
      <c r="Q272" s="2">
        <f t="shared" si="130"/>
        <v>13.946872541392546</v>
      </c>
      <c r="R272" s="2">
        <f t="shared" si="130"/>
        <v>2.6355456444001604</v>
      </c>
      <c r="S272" s="2">
        <f t="shared" si="130"/>
        <v>0.92515087931254858</v>
      </c>
      <c r="T272" s="2">
        <f t="shared" si="130"/>
        <v>1.4515428103310897</v>
      </c>
      <c r="U272" s="2">
        <f t="shared" si="130"/>
        <v>2.4861457511175078</v>
      </c>
      <c r="V272" s="2">
        <f t="shared" si="130"/>
        <v>1.9303834429845883</v>
      </c>
    </row>
    <row r="273" spans="1:22" ht="15.75" customHeight="1" x14ac:dyDescent="0.2">
      <c r="A273" s="4" t="s">
        <v>129</v>
      </c>
      <c r="B273" s="3"/>
      <c r="E273" s="2">
        <f t="shared" ref="E273:V273" si="131">E243/$D243*100</f>
        <v>11.135411799209722</v>
      </c>
      <c r="F273" s="2">
        <f t="shared" si="131"/>
        <v>8.8242321680849898</v>
      </c>
      <c r="G273" s="2">
        <f t="shared" si="131"/>
        <v>21.109945224459562</v>
      </c>
      <c r="H273" s="2">
        <f t="shared" si="131"/>
        <v>0</v>
      </c>
      <c r="I273" s="2">
        <f t="shared" si="131"/>
        <v>6.5261800308296412</v>
      </c>
      <c r="J273" s="2">
        <f t="shared" si="131"/>
        <v>2.8690657014783421</v>
      </c>
      <c r="K273" s="2">
        <f t="shared" si="131"/>
        <v>24.225171470675463</v>
      </c>
      <c r="L273" s="2">
        <f t="shared" si="131"/>
        <v>2.8135854665857361</v>
      </c>
      <c r="M273" s="2">
        <f t="shared" si="131"/>
        <v>4.6312361678894289</v>
      </c>
      <c r="N273" s="2">
        <f t="shared" si="131"/>
        <v>0.74557841035265715</v>
      </c>
      <c r="O273" s="2">
        <f t="shared" si="131"/>
        <v>9.2195122500814097</v>
      </c>
      <c r="P273" s="2">
        <f t="shared" si="131"/>
        <v>1.1950325538171929</v>
      </c>
      <c r="Q273" s="2">
        <f t="shared" si="131"/>
        <v>0</v>
      </c>
      <c r="R273" s="2">
        <f t="shared" si="131"/>
        <v>6.6663002559318425</v>
      </c>
      <c r="S273" s="2">
        <f t="shared" si="131"/>
        <v>0</v>
      </c>
      <c r="T273" s="2">
        <f t="shared" si="131"/>
        <v>0.50694482598686808</v>
      </c>
      <c r="U273" s="2">
        <f t="shared" si="131"/>
        <v>1.9965519205621389</v>
      </c>
      <c r="V273" s="2">
        <f t="shared" si="131"/>
        <v>0.34883722064074996</v>
      </c>
    </row>
    <row r="274" spans="1:22" ht="15.75" customHeight="1" x14ac:dyDescent="0.2">
      <c r="A274" s="4" t="s">
        <v>128</v>
      </c>
      <c r="B274" s="3"/>
      <c r="E274" s="2">
        <f t="shared" ref="E274:V274" si="132">E244/$D244*100</f>
        <v>8.80284616924021</v>
      </c>
      <c r="F274" s="2">
        <f t="shared" si="132"/>
        <v>17.464562904445323</v>
      </c>
      <c r="G274" s="2">
        <f t="shared" si="132"/>
        <v>2.3414192483170484</v>
      </c>
      <c r="H274" s="2">
        <f t="shared" si="132"/>
        <v>19.606846872683324</v>
      </c>
      <c r="I274" s="2">
        <f t="shared" si="132"/>
        <v>2.8881718880451959</v>
      </c>
      <c r="J274" s="2">
        <f t="shared" si="132"/>
        <v>4.0881200037007073</v>
      </c>
      <c r="K274" s="2">
        <f t="shared" si="132"/>
        <v>20.538320930050354</v>
      </c>
      <c r="L274" s="2">
        <f t="shared" si="132"/>
        <v>0.57932477508702274</v>
      </c>
      <c r="M274" s="2">
        <f t="shared" si="132"/>
        <v>0.78954119162307701</v>
      </c>
      <c r="N274" s="2">
        <f t="shared" si="132"/>
        <v>1.3620420934684885</v>
      </c>
      <c r="O274" s="2">
        <f t="shared" si="132"/>
        <v>9.0155128916108307</v>
      </c>
      <c r="P274" s="2">
        <f t="shared" si="132"/>
        <v>8.1539329953366851E-2</v>
      </c>
      <c r="Q274" s="2">
        <f t="shared" si="132"/>
        <v>0</v>
      </c>
      <c r="R274" s="2">
        <f t="shared" si="132"/>
        <v>3.5710309286087547</v>
      </c>
      <c r="S274" s="2">
        <f t="shared" si="132"/>
        <v>1.6180329524990351</v>
      </c>
      <c r="T274" s="2">
        <f t="shared" si="132"/>
        <v>1.909859598643366</v>
      </c>
      <c r="U274" s="2">
        <f t="shared" si="132"/>
        <v>3.3043229082786487</v>
      </c>
      <c r="V274" s="2">
        <f t="shared" si="132"/>
        <v>2.6178300888322856</v>
      </c>
    </row>
    <row r="275" spans="1:22" ht="15.75" customHeight="1" x14ac:dyDescent="0.2">
      <c r="A275" s="4" t="s">
        <v>5</v>
      </c>
      <c r="B275" s="3"/>
      <c r="E275" s="2">
        <f t="shared" ref="E275:V275" si="133">E245/$D245*100</f>
        <v>10.603075229897554</v>
      </c>
      <c r="F275" s="2">
        <f t="shared" si="133"/>
        <v>8.7332565998618783</v>
      </c>
      <c r="G275" s="2">
        <f t="shared" si="133"/>
        <v>22.050441811971478</v>
      </c>
      <c r="H275" s="2">
        <f t="shared" si="133"/>
        <v>0.5896331841862682</v>
      </c>
      <c r="I275" s="2">
        <f t="shared" si="133"/>
        <v>5.1021155234445041</v>
      </c>
      <c r="J275" s="2">
        <f t="shared" si="133"/>
        <v>5.0323732700491268</v>
      </c>
      <c r="K275" s="2">
        <f t="shared" si="133"/>
        <v>20.820071876292698</v>
      </c>
      <c r="L275" s="2">
        <f t="shared" si="133"/>
        <v>2.0051850824167583</v>
      </c>
      <c r="M275" s="2">
        <f t="shared" si="133"/>
        <v>4.8663710017972459</v>
      </c>
      <c r="N275" s="2">
        <f t="shared" si="133"/>
        <v>0.50328086499485158</v>
      </c>
      <c r="O275" s="2">
        <f t="shared" si="133"/>
        <v>10.587631127533136</v>
      </c>
      <c r="P275" s="2">
        <f t="shared" si="133"/>
        <v>0.22882828685268081</v>
      </c>
      <c r="Q275" s="2">
        <f t="shared" si="133"/>
        <v>0</v>
      </c>
      <c r="R275" s="2">
        <f t="shared" si="133"/>
        <v>5.6660306727161336</v>
      </c>
      <c r="S275" s="2">
        <f t="shared" si="133"/>
        <v>7.8697557595567028E-2</v>
      </c>
      <c r="T275" s="2">
        <f t="shared" si="133"/>
        <v>0.67415606151148055</v>
      </c>
      <c r="U275" s="2">
        <f t="shared" si="133"/>
        <v>2.5299865819863689</v>
      </c>
      <c r="V275" s="2">
        <f t="shared" si="133"/>
        <v>1.9340503493090491</v>
      </c>
    </row>
    <row r="276" spans="1:22" ht="15.75" customHeight="1" x14ac:dyDescent="0.2">
      <c r="A276" s="4" t="s">
        <v>127</v>
      </c>
      <c r="B276" s="3"/>
      <c r="E276" s="2">
        <f t="shared" ref="E276:V276" si="134">E246/$D246*100</f>
        <v>8.4496251431863811</v>
      </c>
      <c r="F276" s="2">
        <f t="shared" si="134"/>
        <v>18.035821518789351</v>
      </c>
      <c r="G276" s="2">
        <f t="shared" si="134"/>
        <v>4.3959295595664898</v>
      </c>
      <c r="H276" s="2">
        <f t="shared" si="134"/>
        <v>17.967594730162642</v>
      </c>
      <c r="I276" s="2">
        <f t="shared" si="134"/>
        <v>3.2762723746000129</v>
      </c>
      <c r="J276" s="2">
        <f t="shared" si="134"/>
        <v>4.5185909625049785</v>
      </c>
      <c r="K276" s="2">
        <f t="shared" si="134"/>
        <v>20.112272407871309</v>
      </c>
      <c r="L276" s="2">
        <f t="shared" si="134"/>
        <v>1.2196088344988725</v>
      </c>
      <c r="M276" s="2">
        <f t="shared" si="134"/>
        <v>1.3681393414371172</v>
      </c>
      <c r="N276" s="2">
        <f t="shared" si="134"/>
        <v>0.67343256254260775</v>
      </c>
      <c r="O276" s="2">
        <f t="shared" si="134"/>
        <v>9.4516836480806798</v>
      </c>
      <c r="P276" s="2">
        <f t="shared" si="134"/>
        <v>0.76895909236480964</v>
      </c>
      <c r="Q276" s="2">
        <f t="shared" si="134"/>
        <v>0</v>
      </c>
      <c r="R276" s="2">
        <f t="shared" si="134"/>
        <v>3.4904290830362568</v>
      </c>
      <c r="S276" s="2">
        <f t="shared" si="134"/>
        <v>1.2934117882472234</v>
      </c>
      <c r="T276" s="2">
        <f t="shared" si="134"/>
        <v>1.3486155307928969</v>
      </c>
      <c r="U276" s="2">
        <f t="shared" si="134"/>
        <v>2.5358904641343729</v>
      </c>
      <c r="V276" s="2">
        <f t="shared" si="134"/>
        <v>2.3133317926828627</v>
      </c>
    </row>
    <row r="277" spans="1:22" ht="15.75" customHeight="1" x14ac:dyDescent="0.2">
      <c r="A277" s="4" t="s">
        <v>0</v>
      </c>
      <c r="B277" s="3"/>
      <c r="E277" s="2">
        <f t="shared" ref="E277:V277" si="135">E247/$D247*100</f>
        <v>9.1617057484184752</v>
      </c>
      <c r="F277" s="2">
        <f t="shared" si="135"/>
        <v>10.031672637655005</v>
      </c>
      <c r="G277" s="2">
        <f t="shared" si="135"/>
        <v>21.293548186861962</v>
      </c>
      <c r="H277" s="2">
        <f t="shared" si="135"/>
        <v>5.6867260219587408</v>
      </c>
      <c r="I277" s="2">
        <f t="shared" si="135"/>
        <v>4.3561280884202773</v>
      </c>
      <c r="J277" s="2">
        <f t="shared" si="135"/>
        <v>3.604354265219698</v>
      </c>
      <c r="K277" s="2">
        <f t="shared" si="135"/>
        <v>23.018654573315413</v>
      </c>
      <c r="L277" s="2">
        <f t="shared" si="135"/>
        <v>1.2573593589718359</v>
      </c>
      <c r="M277" s="2">
        <f t="shared" si="135"/>
        <v>2.6465859683438171</v>
      </c>
      <c r="N277" s="2">
        <f t="shared" si="135"/>
        <v>1.1487613976744064</v>
      </c>
      <c r="O277" s="2">
        <f t="shared" si="135"/>
        <v>8.4323298461022098</v>
      </c>
      <c r="P277" s="2">
        <f t="shared" si="135"/>
        <v>0.45348214014466032</v>
      </c>
      <c r="Q277" s="2">
        <f t="shared" si="135"/>
        <v>0</v>
      </c>
      <c r="R277" s="2">
        <f t="shared" si="135"/>
        <v>4.5069710427702958</v>
      </c>
      <c r="S277" s="2">
        <f t="shared" si="135"/>
        <v>0</v>
      </c>
      <c r="T277" s="2">
        <f t="shared" si="135"/>
        <v>0.82204893355066333</v>
      </c>
      <c r="U277" s="2">
        <f t="shared" si="135"/>
        <v>2.8494942538538246</v>
      </c>
      <c r="V277" s="2">
        <f t="shared" si="135"/>
        <v>1.9875368957105479</v>
      </c>
    </row>
    <row r="278" spans="1:22" ht="15.75" customHeight="1" x14ac:dyDescent="0.2">
      <c r="D278" s="1" t="s">
        <v>33</v>
      </c>
      <c r="E278" s="7">
        <v>-4.2200000000000001E-2</v>
      </c>
      <c r="F278" s="7">
        <v>9.2799999999999994E-2</v>
      </c>
      <c r="G278" s="7">
        <v>6.0100000000000001E-2</v>
      </c>
      <c r="H278" s="7">
        <v>-8.2000000000000007E-3</v>
      </c>
      <c r="I278" s="7">
        <v>0.31030000000000002</v>
      </c>
      <c r="J278" s="7">
        <v>0.22539999999999999</v>
      </c>
      <c r="K278" s="7">
        <v>-0.41560000000000002</v>
      </c>
      <c r="L278" s="7" t="s">
        <v>30</v>
      </c>
      <c r="M278" s="7" t="s">
        <v>30</v>
      </c>
      <c r="N278" s="7">
        <v>0.24879999999999999</v>
      </c>
      <c r="O278" s="7">
        <v>-0.33279999999999998</v>
      </c>
      <c r="P278" s="7" t="s">
        <v>30</v>
      </c>
      <c r="Q278" s="7" t="s">
        <v>30</v>
      </c>
      <c r="R278" s="7">
        <v>0.35360000000000003</v>
      </c>
      <c r="S278" s="7">
        <v>0.24410000000000001</v>
      </c>
      <c r="T278" s="7">
        <v>0.22359999999999999</v>
      </c>
      <c r="U278" s="7">
        <v>0.37119999999999997</v>
      </c>
      <c r="V278" s="7">
        <v>0.3478</v>
      </c>
    </row>
    <row r="279" spans="1:22" ht="15.75" customHeight="1" x14ac:dyDescent="0.2">
      <c r="D279" s="1" t="s">
        <v>32</v>
      </c>
      <c r="E279" s="6">
        <v>11.6</v>
      </c>
      <c r="F279" s="6">
        <v>13.2</v>
      </c>
      <c r="G279" s="6">
        <v>1.2</v>
      </c>
      <c r="H279" s="6">
        <v>6.8</v>
      </c>
      <c r="I279" s="6">
        <v>2.8</v>
      </c>
      <c r="J279" s="6">
        <v>3.7</v>
      </c>
      <c r="K279" s="6">
        <v>28.9</v>
      </c>
      <c r="L279" s="7" t="s">
        <v>30</v>
      </c>
      <c r="M279" s="7" t="s">
        <v>30</v>
      </c>
      <c r="N279" s="6">
        <v>1.5</v>
      </c>
      <c r="O279" s="6">
        <v>17</v>
      </c>
      <c r="P279" s="7" t="s">
        <v>30</v>
      </c>
      <c r="Q279" s="7" t="s">
        <v>30</v>
      </c>
      <c r="R279" s="6">
        <v>1.7</v>
      </c>
      <c r="S279" s="6">
        <v>1.5</v>
      </c>
      <c r="T279" s="6">
        <v>2.2000000000000002</v>
      </c>
      <c r="U279" s="6">
        <v>1.7</v>
      </c>
      <c r="V279" s="6">
        <v>6.1</v>
      </c>
    </row>
    <row r="280" spans="1:22" ht="15.75" customHeight="1" x14ac:dyDescent="0.2">
      <c r="D280" s="1" t="s">
        <v>31</v>
      </c>
      <c r="E280" s="6">
        <v>2.2000000000000002</v>
      </c>
      <c r="F280" s="6">
        <v>3.4</v>
      </c>
      <c r="G280" s="6">
        <v>0.8</v>
      </c>
      <c r="H280" s="6">
        <v>2.4</v>
      </c>
      <c r="I280" s="6">
        <v>2.4</v>
      </c>
      <c r="J280" s="6">
        <v>1.6</v>
      </c>
      <c r="K280" s="6">
        <v>8.8000000000000007</v>
      </c>
      <c r="L280" s="7" t="s">
        <v>30</v>
      </c>
      <c r="M280" s="7" t="s">
        <v>30</v>
      </c>
      <c r="N280" s="6">
        <v>1.1000000000000001</v>
      </c>
      <c r="O280" s="6">
        <v>4.2</v>
      </c>
      <c r="P280" s="7" t="s">
        <v>30</v>
      </c>
      <c r="Q280" s="7" t="s">
        <v>30</v>
      </c>
      <c r="R280" s="6">
        <v>2.2000000000000002</v>
      </c>
      <c r="S280" s="6">
        <v>1.5</v>
      </c>
      <c r="T280" s="6">
        <v>1.1000000000000001</v>
      </c>
      <c r="U280" s="6">
        <v>1.7</v>
      </c>
      <c r="V280" s="6">
        <v>4</v>
      </c>
    </row>
    <row r="281" spans="1:22" ht="15.75" customHeight="1" x14ac:dyDescent="0.2"/>
    <row r="282" spans="1:22" ht="15.75" customHeight="1" x14ac:dyDescent="0.2">
      <c r="A282" s="5" t="s">
        <v>29</v>
      </c>
    </row>
    <row r="283" spans="1:22" ht="15.75" customHeight="1" x14ac:dyDescent="0.2">
      <c r="A283" s="1" t="s">
        <v>25</v>
      </c>
      <c r="E283" s="1" t="s">
        <v>27</v>
      </c>
    </row>
    <row r="284" spans="1:22" ht="15.75" customHeight="1" x14ac:dyDescent="0.2">
      <c r="A284" s="4" t="s">
        <v>131</v>
      </c>
      <c r="E284" s="2">
        <f t="shared" ref="E284:E290" si="136">(E271-E$279)/E$280*E$278+(F271-F$279)/F$280*F$278+(G271-G$279)/G$280*G$278+(H271-H$279)/H$280*H$278+(I271-I$279)/I$280*I$278+(J271-J$279)/J$280*J$278+(K271-K$279)/K$280*K$278+(N271-N$279)/N$280*N$278+(O271-O$279)/O$280*O$278+(R271-R$279)/R$280*R$278+(T271-T$279)/T$280*T$278+(U271-U$279)/U$280*U$278+(V271-V$279)/V$280*V$278</f>
        <v>3.9751937990525907</v>
      </c>
    </row>
    <row r="285" spans="1:22" ht="15.75" customHeight="1" x14ac:dyDescent="0.2">
      <c r="A285" s="4" t="s">
        <v>130</v>
      </c>
      <c r="E285" s="2">
        <f t="shared" si="136"/>
        <v>1.0127584532524794</v>
      </c>
    </row>
    <row r="286" spans="1:22" ht="15.75" customHeight="1" x14ac:dyDescent="0.2">
      <c r="A286" s="4" t="s">
        <v>129</v>
      </c>
      <c r="E286" s="2">
        <f t="shared" si="136"/>
        <v>2.4585643677484006</v>
      </c>
    </row>
    <row r="287" spans="1:22" ht="15.75" customHeight="1" x14ac:dyDescent="0.2">
      <c r="A287" s="4" t="s">
        <v>128</v>
      </c>
      <c r="E287" s="2">
        <f t="shared" si="136"/>
        <v>1.5637739651258524</v>
      </c>
    </row>
    <row r="288" spans="1:22" ht="15.75" customHeight="1" x14ac:dyDescent="0.2">
      <c r="A288" s="4" t="s">
        <v>5</v>
      </c>
      <c r="E288" s="2">
        <f t="shared" si="136"/>
        <v>2.7807022838904443</v>
      </c>
    </row>
    <row r="289" spans="1:5" ht="15.75" customHeight="1" x14ac:dyDescent="0.2">
      <c r="A289" s="4" t="s">
        <v>127</v>
      </c>
      <c r="E289" s="2">
        <f t="shared" si="136"/>
        <v>1.3654106826118597</v>
      </c>
    </row>
    <row r="290" spans="1:5" ht="15.75" customHeight="1" x14ac:dyDescent="0.2">
      <c r="A290" s="4" t="s">
        <v>0</v>
      </c>
      <c r="E290" s="2">
        <f t="shared" si="136"/>
        <v>2.6030217077591855</v>
      </c>
    </row>
    <row r="291" spans="1:5" ht="15.75" customHeight="1" x14ac:dyDescent="0.2"/>
    <row r="292" spans="1:5" ht="15.75" customHeight="1" x14ac:dyDescent="0.2"/>
    <row r="293" spans="1:5" ht="15.75" customHeight="1" x14ac:dyDescent="0.2"/>
    <row r="294" spans="1:5" ht="15.75" customHeight="1" x14ac:dyDescent="0.2"/>
    <row r="295" spans="1:5" ht="15.75" customHeight="1" x14ac:dyDescent="0.2"/>
    <row r="296" spans="1:5" ht="15.75" customHeight="1" x14ac:dyDescent="0.2"/>
    <row r="297" spans="1:5" ht="15.75" customHeight="1" x14ac:dyDescent="0.2"/>
    <row r="298" spans="1:5" ht="15.75" customHeight="1" x14ac:dyDescent="0.2"/>
    <row r="299" spans="1:5" ht="15.75" customHeight="1" x14ac:dyDescent="0.2"/>
    <row r="300" spans="1:5" ht="15.75" customHeight="1" x14ac:dyDescent="0.2"/>
    <row r="301" spans="1:5" ht="15.75" customHeight="1" x14ac:dyDescent="0.2"/>
    <row r="302" spans="1:5" ht="15.75" customHeight="1" x14ac:dyDescent="0.2"/>
    <row r="303" spans="1:5" ht="15.75" customHeight="1" x14ac:dyDescent="0.2"/>
    <row r="304" spans="1:5" ht="15.75" customHeight="1" x14ac:dyDescent="0.2">
      <c r="A304" s="5" t="s">
        <v>26</v>
      </c>
    </row>
    <row r="305" spans="1:22" ht="15.75" customHeight="1" x14ac:dyDescent="0.2">
      <c r="A305" s="1" t="s">
        <v>25</v>
      </c>
      <c r="B305" s="1" t="s">
        <v>24</v>
      </c>
      <c r="E305" s="1" t="s">
        <v>23</v>
      </c>
      <c r="F305" s="1" t="s">
        <v>22</v>
      </c>
      <c r="G305" s="1" t="s">
        <v>21</v>
      </c>
      <c r="H305" s="1" t="s">
        <v>20</v>
      </c>
      <c r="I305" s="1" t="s">
        <v>19</v>
      </c>
      <c r="J305" s="1" t="s">
        <v>18</v>
      </c>
      <c r="K305" s="1" t="s">
        <v>17</v>
      </c>
      <c r="L305" s="1" t="s">
        <v>16</v>
      </c>
      <c r="M305" s="1" t="s">
        <v>15</v>
      </c>
      <c r="N305" s="1" t="s">
        <v>14</v>
      </c>
      <c r="O305" s="1" t="s">
        <v>13</v>
      </c>
      <c r="P305" s="1" t="s">
        <v>12</v>
      </c>
      <c r="Q305" s="1" t="s">
        <v>11</v>
      </c>
      <c r="R305" s="1" t="s">
        <v>10</v>
      </c>
      <c r="S305" s="1" t="s">
        <v>9</v>
      </c>
      <c r="T305" s="1" t="s">
        <v>8</v>
      </c>
      <c r="U305" s="1" t="s">
        <v>7</v>
      </c>
      <c r="V305" s="1" t="s">
        <v>6</v>
      </c>
    </row>
    <row r="306" spans="1:22" ht="15.75" customHeight="1" x14ac:dyDescent="0.2">
      <c r="A306" s="4" t="s">
        <v>126</v>
      </c>
      <c r="B306" s="3"/>
      <c r="E306" s="2">
        <f t="shared" ref="E306:V306" si="137">E241/$B241*100</f>
        <v>6.2482745726992643</v>
      </c>
      <c r="F306" s="2">
        <f t="shared" si="137"/>
        <v>5.2218654408904079</v>
      </c>
      <c r="G306" s="2">
        <f t="shared" si="137"/>
        <v>15.801503888556296</v>
      </c>
      <c r="H306" s="2">
        <f t="shared" si="137"/>
        <v>3.7390124729605558</v>
      </c>
      <c r="I306" s="2">
        <f t="shared" si="137"/>
        <v>3.1733167883285209</v>
      </c>
      <c r="J306" s="2">
        <f t="shared" si="137"/>
        <v>2.2593333493037284</v>
      </c>
      <c r="K306" s="2">
        <f t="shared" si="137"/>
        <v>23.011710020401349</v>
      </c>
      <c r="L306" s="2">
        <f t="shared" si="137"/>
        <v>1.2178483972023253</v>
      </c>
      <c r="M306" s="2">
        <f t="shared" si="137"/>
        <v>1.8529970996926179</v>
      </c>
      <c r="N306" s="2">
        <f t="shared" si="137"/>
        <v>0.72381405223624862</v>
      </c>
      <c r="O306" s="2">
        <f t="shared" si="137"/>
        <v>7.0238043288433749</v>
      </c>
      <c r="P306" s="2">
        <f t="shared" si="137"/>
        <v>0.33494262435460481</v>
      </c>
      <c r="Q306" s="2">
        <f t="shared" si="137"/>
        <v>10.089433174050594</v>
      </c>
      <c r="R306" s="2">
        <f t="shared" si="137"/>
        <v>3.789388478745221</v>
      </c>
      <c r="S306" s="2">
        <f t="shared" si="137"/>
        <v>0</v>
      </c>
      <c r="T306" s="2">
        <f t="shared" si="137"/>
        <v>1.0592902798760717</v>
      </c>
      <c r="U306" s="2">
        <f t="shared" si="137"/>
        <v>13.188145497805651</v>
      </c>
      <c r="V306" s="2">
        <f t="shared" si="137"/>
        <v>1.2653195340531604</v>
      </c>
    </row>
    <row r="307" spans="1:22" ht="15.75" customHeight="1" x14ac:dyDescent="0.2">
      <c r="A307" s="4" t="s">
        <v>125</v>
      </c>
      <c r="B307" s="3"/>
      <c r="E307" s="2">
        <f t="shared" ref="E307:V307" si="138">E242/$B242*100</f>
        <v>8.4956226842440383</v>
      </c>
      <c r="F307" s="2">
        <f t="shared" si="138"/>
        <v>14.109832627906998</v>
      </c>
      <c r="G307" s="2">
        <f t="shared" si="138"/>
        <v>3.0852809123727054</v>
      </c>
      <c r="H307" s="2">
        <f t="shared" si="138"/>
        <v>18.417974869958094</v>
      </c>
      <c r="I307" s="2">
        <f t="shared" si="138"/>
        <v>1.976873411295087</v>
      </c>
      <c r="J307" s="2">
        <f t="shared" si="138"/>
        <v>3.227655048637494</v>
      </c>
      <c r="K307" s="2">
        <f t="shared" si="138"/>
        <v>17.391440095268329</v>
      </c>
      <c r="L307" s="2">
        <f t="shared" si="138"/>
        <v>0.71806613527808016</v>
      </c>
      <c r="M307" s="2">
        <f t="shared" si="138"/>
        <v>0.59611228779687553</v>
      </c>
      <c r="N307" s="2">
        <f t="shared" si="138"/>
        <v>1.0649981769074497</v>
      </c>
      <c r="O307" s="2">
        <f t="shared" si="138"/>
        <v>7.5662697582864453</v>
      </c>
      <c r="P307" s="2">
        <f t="shared" si="138"/>
        <v>0.14208548493451023</v>
      </c>
      <c r="Q307" s="2">
        <f t="shared" si="138"/>
        <v>13.846724772742409</v>
      </c>
      <c r="R307" s="2">
        <f t="shared" si="138"/>
        <v>2.616620683647926</v>
      </c>
      <c r="S307" s="2">
        <f t="shared" si="138"/>
        <v>0.9185076841479779</v>
      </c>
      <c r="T307" s="2">
        <f t="shared" si="138"/>
        <v>1.4411197729710385</v>
      </c>
      <c r="U307" s="2">
        <f t="shared" si="138"/>
        <v>2.4682935804050778</v>
      </c>
      <c r="V307" s="2">
        <f t="shared" si="138"/>
        <v>1.9165220131995013</v>
      </c>
    </row>
    <row r="308" spans="1:22" ht="15.75" customHeight="1" x14ac:dyDescent="0.2">
      <c r="A308" s="4" t="s">
        <v>124</v>
      </c>
      <c r="B308" s="3"/>
      <c r="E308" s="2">
        <f t="shared" ref="E308:V308" si="139">E243/$B243*100</f>
        <v>10.830681323557883</v>
      </c>
      <c r="F308" s="2">
        <f t="shared" si="139"/>
        <v>8.5827491843992263</v>
      </c>
      <c r="G308" s="2">
        <f t="shared" si="139"/>
        <v>20.532252745256375</v>
      </c>
      <c r="H308" s="2">
        <f t="shared" si="139"/>
        <v>0</v>
      </c>
      <c r="I308" s="2">
        <f t="shared" si="139"/>
        <v>6.347585293531699</v>
      </c>
      <c r="J308" s="2">
        <f t="shared" si="139"/>
        <v>2.7905511596138086</v>
      </c>
      <c r="K308" s="2">
        <f t="shared" si="139"/>
        <v>23.562228046748359</v>
      </c>
      <c r="L308" s="2">
        <f t="shared" si="139"/>
        <v>2.7365891908323214</v>
      </c>
      <c r="M308" s="2">
        <f t="shared" si="139"/>
        <v>4.5044982595170504</v>
      </c>
      <c r="N308" s="2">
        <f t="shared" si="139"/>
        <v>0.72517499216576686</v>
      </c>
      <c r="O308" s="2">
        <f t="shared" si="139"/>
        <v>8.9672120743982209</v>
      </c>
      <c r="P308" s="2">
        <f t="shared" si="139"/>
        <v>1.162329422122504</v>
      </c>
      <c r="Q308" s="2">
        <f t="shared" si="139"/>
        <v>0</v>
      </c>
      <c r="R308" s="2">
        <f t="shared" si="139"/>
        <v>6.4838710036995835</v>
      </c>
      <c r="S308" s="2">
        <f t="shared" si="139"/>
        <v>0</v>
      </c>
      <c r="T308" s="2">
        <f t="shared" si="139"/>
        <v>0.4930718286754277</v>
      </c>
      <c r="U308" s="2">
        <f t="shared" si="139"/>
        <v>1.9419144965146802</v>
      </c>
      <c r="V308" s="2">
        <f t="shared" si="139"/>
        <v>0.33929097896709526</v>
      </c>
    </row>
    <row r="309" spans="1:22" ht="15.75" customHeight="1" x14ac:dyDescent="0.2">
      <c r="A309" s="4" t="s">
        <v>123</v>
      </c>
      <c r="B309" s="3"/>
      <c r="E309" s="2">
        <f t="shared" ref="E309:V309" si="140">E244/$B244*100</f>
        <v>8.752142837431963</v>
      </c>
      <c r="F309" s="2">
        <f t="shared" si="140"/>
        <v>17.363969129340592</v>
      </c>
      <c r="G309" s="2">
        <f t="shared" si="140"/>
        <v>2.3279329559557809</v>
      </c>
      <c r="H309" s="2">
        <f t="shared" si="140"/>
        <v>19.49391380040348</v>
      </c>
      <c r="I309" s="2">
        <f t="shared" si="140"/>
        <v>2.8715363664487246</v>
      </c>
      <c r="J309" s="2">
        <f t="shared" si="140"/>
        <v>4.0645729257404133</v>
      </c>
      <c r="K309" s="2">
        <f t="shared" si="140"/>
        <v>20.420022679589106</v>
      </c>
      <c r="L309" s="2">
        <f t="shared" si="140"/>
        <v>0.57598793428221395</v>
      </c>
      <c r="M309" s="2">
        <f t="shared" si="140"/>
        <v>0.78499352962314006</v>
      </c>
      <c r="N309" s="2">
        <f t="shared" si="140"/>
        <v>1.3541968953502652</v>
      </c>
      <c r="O309" s="2">
        <f t="shared" si="140"/>
        <v>8.963584625141495</v>
      </c>
      <c r="P309" s="2">
        <f t="shared" si="140"/>
        <v>8.1069673251140895E-2</v>
      </c>
      <c r="Q309" s="2">
        <f t="shared" si="140"/>
        <v>0</v>
      </c>
      <c r="R309" s="2">
        <f t="shared" si="140"/>
        <v>3.5504622213304819</v>
      </c>
      <c r="S309" s="2">
        <f t="shared" si="140"/>
        <v>1.6087132779199302</v>
      </c>
      <c r="T309" s="2">
        <f t="shared" si="140"/>
        <v>1.8988590377934496</v>
      </c>
      <c r="U309" s="2">
        <f t="shared" si="140"/>
        <v>3.2852904070172406</v>
      </c>
      <c r="V309" s="2">
        <f t="shared" si="140"/>
        <v>2.6027517033806022</v>
      </c>
    </row>
    <row r="310" spans="1:22" ht="15.75" customHeight="1" x14ac:dyDescent="0.2">
      <c r="A310" s="4" t="s">
        <v>122</v>
      </c>
      <c r="B310" s="3"/>
      <c r="E310" s="2">
        <f t="shared" ref="E310:V310" si="141">E245/$B245*100</f>
        <v>10.394643391245872</v>
      </c>
      <c r="F310" s="2">
        <f t="shared" si="141"/>
        <v>8.5615810537530042</v>
      </c>
      <c r="G310" s="2">
        <f t="shared" si="141"/>
        <v>21.616981327131029</v>
      </c>
      <c r="H310" s="2">
        <f t="shared" si="141"/>
        <v>0.57804236491494465</v>
      </c>
      <c r="I310" s="2">
        <f t="shared" si="141"/>
        <v>5.0018197793790256</v>
      </c>
      <c r="J310" s="2">
        <f t="shared" si="141"/>
        <v>4.9334484967437069</v>
      </c>
      <c r="K310" s="2">
        <f t="shared" si="141"/>
        <v>20.410797607465522</v>
      </c>
      <c r="L310" s="2">
        <f t="shared" si="141"/>
        <v>1.9657677997413918</v>
      </c>
      <c r="M310" s="2">
        <f t="shared" si="141"/>
        <v>4.7707094476279623</v>
      </c>
      <c r="N310" s="2">
        <f t="shared" si="141"/>
        <v>0.49338753180852279</v>
      </c>
      <c r="O310" s="2">
        <f t="shared" si="141"/>
        <v>10.379502884072693</v>
      </c>
      <c r="P310" s="2">
        <f t="shared" si="141"/>
        <v>0.22433005407303092</v>
      </c>
      <c r="Q310" s="2">
        <f t="shared" si="141"/>
        <v>0</v>
      </c>
      <c r="R310" s="2">
        <f t="shared" si="141"/>
        <v>5.5546496662284097</v>
      </c>
      <c r="S310" s="2">
        <f t="shared" si="141"/>
        <v>7.7150546349170429E-2</v>
      </c>
      <c r="T310" s="2">
        <f t="shared" si="141"/>
        <v>0.66090371873428311</v>
      </c>
      <c r="U310" s="2">
        <f t="shared" si="141"/>
        <v>2.4802529204199031</v>
      </c>
      <c r="V310" s="2">
        <f t="shared" si="141"/>
        <v>1.8960314103115457</v>
      </c>
    </row>
    <row r="311" spans="1:22" ht="15.75" customHeight="1" x14ac:dyDescent="0.2">
      <c r="A311" s="4" t="s">
        <v>121</v>
      </c>
      <c r="B311" s="3"/>
      <c r="E311" s="2">
        <f t="shared" ref="E311:V311" si="142">E246/$B246*100</f>
        <v>8.3478144605380855</v>
      </c>
      <c r="F311" s="2">
        <f t="shared" si="142"/>
        <v>17.818505452119638</v>
      </c>
      <c r="G311" s="2">
        <f t="shared" si="142"/>
        <v>4.3429624063793222</v>
      </c>
      <c r="H311" s="2">
        <f t="shared" si="142"/>
        <v>17.751100737349137</v>
      </c>
      <c r="I311" s="2">
        <f t="shared" si="142"/>
        <v>3.2367961231276312</v>
      </c>
      <c r="J311" s="2">
        <f t="shared" si="142"/>
        <v>4.4641458453896918</v>
      </c>
      <c r="K311" s="2">
        <f t="shared" si="142"/>
        <v>19.869936902005104</v>
      </c>
      <c r="L311" s="2">
        <f t="shared" si="142"/>
        <v>1.2049136017636839</v>
      </c>
      <c r="M311" s="2">
        <f t="shared" si="142"/>
        <v>1.3516544444210614</v>
      </c>
      <c r="N311" s="2">
        <f t="shared" si="142"/>
        <v>0.66531828199782617</v>
      </c>
      <c r="O311" s="2">
        <f t="shared" si="142"/>
        <v>9.3377990262092823</v>
      </c>
      <c r="P311" s="2">
        <f t="shared" si="142"/>
        <v>0.75969379966890749</v>
      </c>
      <c r="Q311" s="2">
        <f t="shared" si="142"/>
        <v>0</v>
      </c>
      <c r="R311" s="2">
        <f t="shared" si="142"/>
        <v>3.4483724282548374</v>
      </c>
      <c r="S311" s="2">
        <f t="shared" si="142"/>
        <v>1.2778272936838175</v>
      </c>
      <c r="T311" s="2">
        <f t="shared" si="142"/>
        <v>1.3323658788268757</v>
      </c>
      <c r="U311" s="2">
        <f t="shared" si="142"/>
        <v>2.5053351750061896</v>
      </c>
      <c r="V311" s="2">
        <f t="shared" si="142"/>
        <v>2.2854581432589036</v>
      </c>
    </row>
    <row r="312" spans="1:22" ht="15.75" customHeight="1" x14ac:dyDescent="0.2">
      <c r="A312" s="4" t="s">
        <v>0</v>
      </c>
      <c r="B312" s="3"/>
      <c r="E312" s="2">
        <f t="shared" ref="E312:V312" si="143">E247/$B247*100</f>
        <v>9.0479406202357264</v>
      </c>
      <c r="F312" s="2">
        <f t="shared" si="143"/>
        <v>9.9071047291400198</v>
      </c>
      <c r="G312" s="2">
        <f t="shared" si="143"/>
        <v>21.029136372570495</v>
      </c>
      <c r="H312" s="2">
        <f t="shared" si="143"/>
        <v>5.6161113206581685</v>
      </c>
      <c r="I312" s="2">
        <f t="shared" si="143"/>
        <v>4.3020360356990732</v>
      </c>
      <c r="J312" s="2">
        <f t="shared" si="143"/>
        <v>3.5595973349865329</v>
      </c>
      <c r="K312" s="2">
        <f t="shared" si="143"/>
        <v>22.732821316928661</v>
      </c>
      <c r="L312" s="2">
        <f t="shared" si="143"/>
        <v>1.2417461475706837</v>
      </c>
      <c r="M312" s="2">
        <f t="shared" si="143"/>
        <v>2.6137220890397614</v>
      </c>
      <c r="N312" s="2">
        <f t="shared" si="143"/>
        <v>1.1344966972740054</v>
      </c>
      <c r="O312" s="2">
        <f t="shared" si="143"/>
        <v>8.3276217150877816</v>
      </c>
      <c r="P312" s="2">
        <f t="shared" si="143"/>
        <v>0.44785104313949281</v>
      </c>
      <c r="Q312" s="2">
        <f t="shared" si="143"/>
        <v>0</v>
      </c>
      <c r="R312" s="2">
        <f t="shared" si="143"/>
        <v>4.4510059034745701</v>
      </c>
      <c r="S312" s="2">
        <f t="shared" si="143"/>
        <v>0</v>
      </c>
      <c r="T312" s="2">
        <f t="shared" si="143"/>
        <v>0.81184117258715216</v>
      </c>
      <c r="U312" s="2">
        <f t="shared" si="143"/>
        <v>2.8141107687313465</v>
      </c>
      <c r="V312" s="2">
        <f t="shared" si="143"/>
        <v>1.9628567328765161</v>
      </c>
    </row>
    <row r="313" spans="1:22" ht="15.75" customHeight="1" x14ac:dyDescent="0.2"/>
    <row r="314" spans="1:22" ht="15.75" customHeight="1" x14ac:dyDescent="0.2"/>
    <row r="315" spans="1:22" ht="15.75" customHeight="1" x14ac:dyDescent="0.2"/>
    <row r="316" spans="1:22" ht="15.75" customHeight="1" x14ac:dyDescent="0.2"/>
    <row r="317" spans="1:22" ht="15.75" customHeight="1" x14ac:dyDescent="0.2"/>
    <row r="318" spans="1:22" ht="15.75" customHeight="1" x14ac:dyDescent="0.2"/>
    <row r="319" spans="1:22" ht="15.75" customHeight="1" x14ac:dyDescent="0.2"/>
    <row r="320" spans="1:22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5" right="0.75" top="1" bottom="1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57B3-76B1-BC44-A673-1B194290D0CF}">
  <sheetPr>
    <tabColor rgb="FFFFFF00"/>
  </sheetPr>
  <dimension ref="A1:Y1030"/>
  <sheetViews>
    <sheetView topLeftCell="A263" workbookViewId="0">
      <pane xSplit="4" topLeftCell="E1" activePane="topRight" state="frozen"/>
      <selection pane="topRight" activeCell="C272" sqref="C272"/>
    </sheetView>
  </sheetViews>
  <sheetFormatPr baseColWidth="10" defaultColWidth="11.1640625" defaultRowHeight="15" customHeight="1" x14ac:dyDescent="0.2"/>
  <cols>
    <col min="1" max="1" width="22.33203125" style="1" customWidth="1"/>
    <col min="2" max="2" width="21.5" style="1" customWidth="1"/>
    <col min="3" max="10" width="11" style="1" customWidth="1"/>
    <col min="11" max="11" width="11.83203125" style="1" customWidth="1"/>
    <col min="12" max="34" width="11" style="1" customWidth="1"/>
    <col min="35" max="16384" width="11.1640625" style="1"/>
  </cols>
  <sheetData>
    <row r="1" spans="1:23" ht="15.75" customHeight="1" x14ac:dyDescent="0.2"/>
    <row r="2" spans="1:23" ht="15.75" customHeight="1" x14ac:dyDescent="0.2">
      <c r="A2" s="5" t="s">
        <v>118</v>
      </c>
      <c r="B2" s="4" t="s">
        <v>117</v>
      </c>
    </row>
    <row r="3" spans="1:23" ht="15.75" customHeight="1" x14ac:dyDescent="0.2">
      <c r="A3" s="5" t="s">
        <v>116</v>
      </c>
      <c r="B3" s="4" t="s">
        <v>148</v>
      </c>
    </row>
    <row r="4" spans="1:23" ht="15.75" customHeight="1" x14ac:dyDescent="0.2">
      <c r="A4" s="5" t="s">
        <v>114</v>
      </c>
      <c r="B4" s="4" t="s">
        <v>147</v>
      </c>
    </row>
    <row r="5" spans="1:23" ht="15.75" customHeight="1" x14ac:dyDescent="0.2">
      <c r="A5" s="5" t="s">
        <v>112</v>
      </c>
      <c r="B5" s="4" t="s">
        <v>111</v>
      </c>
    </row>
    <row r="6" spans="1:23" ht="15.75" customHeight="1" x14ac:dyDescent="0.2">
      <c r="A6" s="5" t="s">
        <v>110</v>
      </c>
      <c r="B6" s="4" t="s">
        <v>109</v>
      </c>
    </row>
    <row r="7" spans="1:23" ht="15.75" customHeight="1" x14ac:dyDescent="0.2">
      <c r="B7" s="1" t="s">
        <v>108</v>
      </c>
    </row>
    <row r="8" spans="1:23" ht="15.75" customHeight="1" x14ac:dyDescent="0.2"/>
    <row r="9" spans="1:23" ht="15.75" customHeight="1" x14ac:dyDescent="0.2">
      <c r="A9" s="5" t="s">
        <v>107</v>
      </c>
      <c r="B9" s="4" t="s">
        <v>106</v>
      </c>
      <c r="E9" s="1">
        <v>0.13500000000000001</v>
      </c>
      <c r="F9" s="1">
        <v>0.94420000000000004</v>
      </c>
      <c r="G9" s="1">
        <v>0.64780000000000004</v>
      </c>
      <c r="H9" s="1">
        <v>0.39119999999999999</v>
      </c>
      <c r="I9" s="1">
        <v>0.28129999999999999</v>
      </c>
      <c r="J9" s="1">
        <v>1.3151999999999999</v>
      </c>
      <c r="K9" s="1">
        <v>0.44590000000000002</v>
      </c>
      <c r="L9" s="1">
        <v>7.8399999999999997E-2</v>
      </c>
      <c r="M9" s="1">
        <v>7.1999999999999998E-3</v>
      </c>
      <c r="N9" s="1">
        <v>0.26169999999999999</v>
      </c>
      <c r="O9" s="1">
        <v>0.77569999999999995</v>
      </c>
      <c r="P9" s="1">
        <v>7.0999999999999994E-2</v>
      </c>
      <c r="Q9" s="1">
        <v>9.4600000000000004E-2</v>
      </c>
      <c r="R9" s="1">
        <v>0.48199999999999998</v>
      </c>
      <c r="S9" s="1">
        <v>0.1641</v>
      </c>
      <c r="T9" s="1">
        <v>6.0007000000000001</v>
      </c>
      <c r="U9" s="1">
        <v>9.2886000000000006</v>
      </c>
      <c r="V9" s="1">
        <v>1.3599999999999999E-2</v>
      </c>
    </row>
    <row r="10" spans="1:23" ht="15.75" customHeight="1" x14ac:dyDescent="0.2">
      <c r="A10" s="1" t="s">
        <v>25</v>
      </c>
      <c r="C10" s="1" t="s">
        <v>53</v>
      </c>
      <c r="D10" s="1" t="s">
        <v>52</v>
      </c>
      <c r="E10" s="1" t="s">
        <v>23</v>
      </c>
      <c r="F10" s="1" t="s">
        <v>22</v>
      </c>
      <c r="G10" s="1" t="s">
        <v>21</v>
      </c>
      <c r="H10" s="1" t="s">
        <v>20</v>
      </c>
      <c r="I10" s="1" t="s">
        <v>19</v>
      </c>
      <c r="J10" s="1" t="s">
        <v>18</v>
      </c>
      <c r="K10" s="1" t="s">
        <v>17</v>
      </c>
      <c r="L10" s="1" t="s">
        <v>16</v>
      </c>
      <c r="M10" s="1" t="s">
        <v>15</v>
      </c>
      <c r="N10" s="1" t="s">
        <v>14</v>
      </c>
      <c r="O10" s="1" t="s">
        <v>13</v>
      </c>
      <c r="P10" s="1" t="s">
        <v>12</v>
      </c>
      <c r="Q10" s="1" t="s">
        <v>11</v>
      </c>
      <c r="R10" s="1" t="s">
        <v>10</v>
      </c>
      <c r="S10" s="1" t="s">
        <v>9</v>
      </c>
      <c r="T10" s="1" t="s">
        <v>8</v>
      </c>
      <c r="U10" s="1" t="s">
        <v>7</v>
      </c>
      <c r="V10" s="1" t="s">
        <v>6</v>
      </c>
    </row>
    <row r="11" spans="1:23" ht="15.75" customHeight="1" x14ac:dyDescent="0.2">
      <c r="A11" s="1" t="s">
        <v>105</v>
      </c>
      <c r="C11" s="1" t="s">
        <v>104</v>
      </c>
      <c r="D11" s="17">
        <v>0.55689999999999995</v>
      </c>
      <c r="E11" s="17">
        <v>1.4E-3</v>
      </c>
      <c r="F11" s="17">
        <v>0.30580000000000002</v>
      </c>
      <c r="G11" s="17">
        <v>3.6499999999999998E-2</v>
      </c>
      <c r="H11" s="17">
        <v>0.4506</v>
      </c>
      <c r="I11" s="17">
        <v>0.1114</v>
      </c>
      <c r="J11" s="17">
        <v>6.3399999999999998E-2</v>
      </c>
      <c r="K11" s="17">
        <v>0.32940000000000003</v>
      </c>
      <c r="L11" s="17">
        <v>0.1053</v>
      </c>
      <c r="M11" s="17">
        <v>5.67E-2</v>
      </c>
      <c r="N11" s="17">
        <v>9.01E-2</v>
      </c>
      <c r="O11" s="17">
        <v>0.15759999999999999</v>
      </c>
      <c r="P11" s="17">
        <v>6.1100000000000002E-2</v>
      </c>
      <c r="Q11" s="17">
        <v>0.1018</v>
      </c>
      <c r="R11" s="17">
        <v>0.75460000000000005</v>
      </c>
      <c r="S11" s="17">
        <v>1.26E-2</v>
      </c>
      <c r="T11" s="17">
        <v>0.4163</v>
      </c>
      <c r="U11" s="17">
        <v>7.9899999999999999E-2</v>
      </c>
      <c r="V11" s="4">
        <v>0.57240000000000002</v>
      </c>
    </row>
    <row r="12" spans="1:23" ht="15.75" customHeight="1" x14ac:dyDescent="0.2"/>
    <row r="13" spans="1:23" ht="15.75" customHeight="1" x14ac:dyDescent="0.2">
      <c r="A13" s="5" t="s">
        <v>103</v>
      </c>
    </row>
    <row r="14" spans="1:23" ht="15.75" customHeight="1" x14ac:dyDescent="0.2">
      <c r="A14" s="1" t="s">
        <v>25</v>
      </c>
      <c r="B14" s="1" t="s">
        <v>93</v>
      </c>
      <c r="C14" s="1" t="s">
        <v>53</v>
      </c>
      <c r="D14" s="1" t="s">
        <v>52</v>
      </c>
      <c r="E14" s="1" t="s">
        <v>23</v>
      </c>
      <c r="F14" s="1" t="s">
        <v>22</v>
      </c>
      <c r="G14" s="1" t="s">
        <v>21</v>
      </c>
      <c r="H14" s="1" t="s">
        <v>20</v>
      </c>
      <c r="I14" s="1" t="s">
        <v>19</v>
      </c>
      <c r="J14" s="1" t="s">
        <v>18</v>
      </c>
      <c r="K14" s="1" t="s">
        <v>17</v>
      </c>
      <c r="L14" s="1" t="s">
        <v>16</v>
      </c>
      <c r="M14" s="1" t="s">
        <v>15</v>
      </c>
      <c r="N14" s="1" t="s">
        <v>14</v>
      </c>
      <c r="O14" s="1" t="s">
        <v>13</v>
      </c>
      <c r="P14" s="1" t="s">
        <v>12</v>
      </c>
      <c r="Q14" s="1" t="s">
        <v>11</v>
      </c>
      <c r="R14" s="1" t="s">
        <v>10</v>
      </c>
      <c r="S14" s="1" t="s">
        <v>9</v>
      </c>
      <c r="T14" s="1" t="s">
        <v>8</v>
      </c>
      <c r="U14" s="1" t="s">
        <v>7</v>
      </c>
      <c r="V14" s="1" t="s">
        <v>6</v>
      </c>
      <c r="W14" s="8"/>
    </row>
    <row r="15" spans="1:23" ht="15.75" customHeight="1" x14ac:dyDescent="0.2">
      <c r="A15" s="1" t="s">
        <v>101</v>
      </c>
      <c r="B15" s="1">
        <v>5</v>
      </c>
      <c r="C15" s="4">
        <v>300</v>
      </c>
      <c r="D15" s="4">
        <v>100</v>
      </c>
      <c r="E15" s="17">
        <v>0.66620000000000001</v>
      </c>
      <c r="F15" s="17">
        <v>1.0827</v>
      </c>
      <c r="G15" s="17">
        <v>0.63619999999999999</v>
      </c>
      <c r="H15" s="17">
        <v>2.2816999999999998</v>
      </c>
      <c r="I15" s="17">
        <v>0.90969999999999995</v>
      </c>
      <c r="J15" s="17">
        <v>0.98199999999999998</v>
      </c>
      <c r="K15" s="17">
        <v>2.3875000000000002</v>
      </c>
      <c r="L15" s="17">
        <v>1.4589000000000001</v>
      </c>
      <c r="M15" s="17">
        <v>1.1849000000000001</v>
      </c>
      <c r="N15" s="17">
        <v>0.96989999999999998</v>
      </c>
      <c r="O15" s="17">
        <v>1.2806999999999999</v>
      </c>
      <c r="P15" s="17">
        <v>1.6420999999999999</v>
      </c>
      <c r="Q15" s="17">
        <v>0.84130000000000005</v>
      </c>
      <c r="R15" s="17">
        <v>2.1810999999999998</v>
      </c>
      <c r="S15" s="17">
        <v>10.5571</v>
      </c>
      <c r="T15" s="17">
        <v>1.8862000000000001</v>
      </c>
      <c r="U15" s="17">
        <v>1.4358</v>
      </c>
      <c r="V15" s="17">
        <v>1.4393</v>
      </c>
    </row>
    <row r="16" spans="1:23" ht="15.75" customHeight="1" x14ac:dyDescent="0.2">
      <c r="A16" s="1" t="s">
        <v>100</v>
      </c>
      <c r="B16" s="1">
        <v>50</v>
      </c>
      <c r="C16" s="4">
        <v>300</v>
      </c>
      <c r="D16" s="4">
        <v>100</v>
      </c>
      <c r="E16" s="17">
        <v>6.3113000000000001</v>
      </c>
      <c r="F16" s="17">
        <v>8.3879000000000001</v>
      </c>
      <c r="G16" s="17">
        <v>4.3544</v>
      </c>
      <c r="H16" s="17">
        <v>10.736700000000001</v>
      </c>
      <c r="I16" s="17">
        <v>9.9883000000000006</v>
      </c>
      <c r="J16" s="17">
        <v>6.9732000000000003</v>
      </c>
      <c r="K16" s="17">
        <v>13.738799999999999</v>
      </c>
      <c r="L16" s="17">
        <v>14.902799999999999</v>
      </c>
      <c r="M16" s="17">
        <v>11.9435</v>
      </c>
      <c r="N16" s="17">
        <v>9.4370999999999992</v>
      </c>
      <c r="O16" s="17">
        <v>9.8376999999999999</v>
      </c>
      <c r="P16" s="17">
        <v>17.262499999999999</v>
      </c>
      <c r="Q16" s="17">
        <v>9.6029</v>
      </c>
      <c r="R16" s="17">
        <v>13.068899999999999</v>
      </c>
      <c r="S16" s="17">
        <v>10.688599999999999</v>
      </c>
      <c r="T16" s="17">
        <v>12.9139</v>
      </c>
      <c r="U16" s="17">
        <v>11.4192</v>
      </c>
      <c r="V16" s="17">
        <v>11.203799999999999</v>
      </c>
    </row>
    <row r="17" spans="1:22" ht="15.75" customHeight="1" x14ac:dyDescent="0.2">
      <c r="A17" s="1" t="s">
        <v>99</v>
      </c>
      <c r="B17" s="1">
        <v>100</v>
      </c>
      <c r="C17" s="4">
        <v>300</v>
      </c>
      <c r="D17" s="4">
        <v>100</v>
      </c>
      <c r="E17" s="17">
        <v>12.2575</v>
      </c>
      <c r="F17" s="17">
        <v>16.273599999999998</v>
      </c>
      <c r="G17" s="17">
        <v>12.350099999999999</v>
      </c>
      <c r="H17" s="17">
        <v>21.578199999999999</v>
      </c>
      <c r="I17" s="17">
        <v>20.5505</v>
      </c>
      <c r="J17" s="17">
        <v>14.8489</v>
      </c>
      <c r="K17" s="17">
        <v>28.901299999999999</v>
      </c>
      <c r="L17" s="17">
        <v>30.1831</v>
      </c>
      <c r="M17" s="17">
        <v>26.4556</v>
      </c>
      <c r="N17" s="17">
        <v>19.4864</v>
      </c>
      <c r="O17" s="17">
        <v>20.5793</v>
      </c>
      <c r="P17" s="17">
        <v>36.464199999999998</v>
      </c>
      <c r="Q17" s="17">
        <v>20.432300000000001</v>
      </c>
      <c r="R17" s="17">
        <v>25.947299999999998</v>
      </c>
      <c r="S17" s="17">
        <v>21.8414</v>
      </c>
      <c r="T17" s="17">
        <v>26.212299999999999</v>
      </c>
      <c r="U17" s="17">
        <v>23.204799999999999</v>
      </c>
      <c r="V17" s="17">
        <v>23.306100000000001</v>
      </c>
    </row>
    <row r="18" spans="1:22" ht="15.75" customHeight="1" x14ac:dyDescent="0.2">
      <c r="A18" s="1" t="s">
        <v>98</v>
      </c>
      <c r="B18" s="1">
        <v>250</v>
      </c>
      <c r="C18" s="4">
        <v>300</v>
      </c>
      <c r="D18" s="4">
        <v>100</v>
      </c>
      <c r="E18" s="17">
        <v>33.515500000000003</v>
      </c>
      <c r="F18" s="17">
        <v>40.923000000000002</v>
      </c>
      <c r="G18" s="17">
        <v>32.188600000000001</v>
      </c>
      <c r="H18" s="17">
        <v>51.449199999999998</v>
      </c>
      <c r="I18" s="17">
        <v>50.5396</v>
      </c>
      <c r="J18" s="17">
        <v>35.9634</v>
      </c>
      <c r="K18" s="17">
        <v>67.543499999999995</v>
      </c>
      <c r="L18" s="17">
        <v>73.019900000000007</v>
      </c>
      <c r="M18" s="17">
        <v>63.561999999999998</v>
      </c>
      <c r="N18" s="17">
        <v>48.068300000000001</v>
      </c>
      <c r="O18" s="17">
        <v>49.759500000000003</v>
      </c>
      <c r="P18" s="17">
        <v>87.505799999999994</v>
      </c>
      <c r="Q18" s="17">
        <v>51.381500000000003</v>
      </c>
      <c r="R18" s="17">
        <v>64.188199999999995</v>
      </c>
      <c r="S18" s="17">
        <v>53.183100000000003</v>
      </c>
      <c r="T18" s="17">
        <v>66.305700000000002</v>
      </c>
      <c r="U18" s="17">
        <v>57.253599999999999</v>
      </c>
      <c r="V18" s="17">
        <v>57.540599999999998</v>
      </c>
    </row>
    <row r="19" spans="1:22" ht="15.75" customHeight="1" x14ac:dyDescent="0.2"/>
    <row r="20" spans="1:22" ht="15.75" customHeight="1" x14ac:dyDescent="0.2">
      <c r="A20" s="5" t="s">
        <v>102</v>
      </c>
    </row>
    <row r="21" spans="1:22" ht="15.75" customHeight="1" x14ac:dyDescent="0.2">
      <c r="A21" s="1" t="s">
        <v>25</v>
      </c>
      <c r="B21" s="1" t="s">
        <v>93</v>
      </c>
      <c r="C21" s="1" t="s">
        <v>53</v>
      </c>
      <c r="D21" s="1" t="s">
        <v>52</v>
      </c>
      <c r="E21" s="1" t="s">
        <v>23</v>
      </c>
      <c r="F21" s="1" t="s">
        <v>22</v>
      </c>
      <c r="G21" s="1" t="s">
        <v>21</v>
      </c>
      <c r="H21" s="1" t="s">
        <v>20</v>
      </c>
      <c r="I21" s="1" t="s">
        <v>19</v>
      </c>
      <c r="J21" s="1" t="s">
        <v>18</v>
      </c>
      <c r="K21" s="1" t="s">
        <v>17</v>
      </c>
      <c r="L21" s="1" t="s">
        <v>16</v>
      </c>
      <c r="M21" s="1" t="s">
        <v>15</v>
      </c>
      <c r="N21" s="1" t="s">
        <v>14</v>
      </c>
      <c r="O21" s="1" t="s">
        <v>13</v>
      </c>
      <c r="P21" s="1" t="s">
        <v>12</v>
      </c>
      <c r="Q21" s="1" t="s">
        <v>11</v>
      </c>
      <c r="R21" s="1" t="s">
        <v>10</v>
      </c>
      <c r="S21" s="1" t="s">
        <v>9</v>
      </c>
      <c r="T21" s="1" t="s">
        <v>8</v>
      </c>
      <c r="U21" s="1" t="s">
        <v>7</v>
      </c>
      <c r="V21" s="1" t="s">
        <v>6</v>
      </c>
    </row>
    <row r="22" spans="1:22" ht="15.75" customHeight="1" x14ac:dyDescent="0.2">
      <c r="A22" s="1" t="s">
        <v>101</v>
      </c>
      <c r="B22" s="1">
        <v>5</v>
      </c>
      <c r="C22" s="4">
        <v>300</v>
      </c>
      <c r="D22" s="4">
        <v>100</v>
      </c>
      <c r="E22" s="1">
        <f t="shared" ref="E22:V22" si="0">E15-E$11</f>
        <v>0.66480000000000006</v>
      </c>
      <c r="F22" s="1">
        <f t="shared" si="0"/>
        <v>0.77689999999999992</v>
      </c>
      <c r="G22" s="1">
        <f t="shared" si="0"/>
        <v>0.59970000000000001</v>
      </c>
      <c r="H22" s="1">
        <f t="shared" si="0"/>
        <v>1.8310999999999997</v>
      </c>
      <c r="I22" s="1">
        <f t="shared" si="0"/>
        <v>0.79830000000000001</v>
      </c>
      <c r="J22" s="1">
        <f t="shared" si="0"/>
        <v>0.91859999999999997</v>
      </c>
      <c r="K22" s="1">
        <f t="shared" si="0"/>
        <v>2.0581</v>
      </c>
      <c r="L22" s="1">
        <f t="shared" si="0"/>
        <v>1.3536000000000001</v>
      </c>
      <c r="M22" s="1">
        <f t="shared" si="0"/>
        <v>1.1282000000000001</v>
      </c>
      <c r="N22" s="1">
        <f t="shared" si="0"/>
        <v>0.87980000000000003</v>
      </c>
      <c r="O22" s="1">
        <f t="shared" si="0"/>
        <v>1.1231</v>
      </c>
      <c r="P22" s="1">
        <f t="shared" si="0"/>
        <v>1.581</v>
      </c>
      <c r="Q22" s="1">
        <f t="shared" si="0"/>
        <v>0.73950000000000005</v>
      </c>
      <c r="R22" s="1">
        <f t="shared" si="0"/>
        <v>1.4264999999999999</v>
      </c>
      <c r="S22" s="1">
        <f t="shared" si="0"/>
        <v>10.544499999999999</v>
      </c>
      <c r="T22" s="1">
        <f t="shared" si="0"/>
        <v>1.4699</v>
      </c>
      <c r="U22" s="1">
        <f t="shared" si="0"/>
        <v>1.3558999999999999</v>
      </c>
      <c r="V22" s="1">
        <f t="shared" si="0"/>
        <v>0.8669</v>
      </c>
    </row>
    <row r="23" spans="1:22" ht="15.75" customHeight="1" x14ac:dyDescent="0.2">
      <c r="A23" s="1" t="s">
        <v>100</v>
      </c>
      <c r="B23" s="1">
        <v>50</v>
      </c>
      <c r="C23" s="4">
        <v>300</v>
      </c>
      <c r="D23" s="4">
        <v>100</v>
      </c>
      <c r="E23" s="1">
        <f t="shared" ref="E23:V23" si="1">E16-E$11</f>
        <v>6.3098999999999998</v>
      </c>
      <c r="F23" s="1">
        <f t="shared" si="1"/>
        <v>8.0821000000000005</v>
      </c>
      <c r="G23" s="1">
        <f t="shared" si="1"/>
        <v>4.3178999999999998</v>
      </c>
      <c r="H23" s="1">
        <f t="shared" si="1"/>
        <v>10.286100000000001</v>
      </c>
      <c r="I23" s="1">
        <f t="shared" si="1"/>
        <v>9.8769000000000009</v>
      </c>
      <c r="J23" s="1">
        <f t="shared" si="1"/>
        <v>6.9098000000000006</v>
      </c>
      <c r="K23" s="1">
        <f t="shared" si="1"/>
        <v>13.4094</v>
      </c>
      <c r="L23" s="1">
        <f t="shared" si="1"/>
        <v>14.797499999999999</v>
      </c>
      <c r="M23" s="1">
        <f t="shared" si="1"/>
        <v>11.886800000000001</v>
      </c>
      <c r="N23" s="1">
        <f t="shared" si="1"/>
        <v>9.3469999999999995</v>
      </c>
      <c r="O23" s="1">
        <f t="shared" si="1"/>
        <v>9.6800999999999995</v>
      </c>
      <c r="P23" s="1">
        <f t="shared" si="1"/>
        <v>17.2014</v>
      </c>
      <c r="Q23" s="1">
        <f t="shared" si="1"/>
        <v>9.5010999999999992</v>
      </c>
      <c r="R23" s="1">
        <f t="shared" si="1"/>
        <v>12.314299999999999</v>
      </c>
      <c r="S23" s="1">
        <f t="shared" si="1"/>
        <v>10.675999999999998</v>
      </c>
      <c r="T23" s="1">
        <f t="shared" si="1"/>
        <v>12.4976</v>
      </c>
      <c r="U23" s="1">
        <f t="shared" si="1"/>
        <v>11.3393</v>
      </c>
      <c r="V23" s="1">
        <f t="shared" si="1"/>
        <v>10.631399999999999</v>
      </c>
    </row>
    <row r="24" spans="1:22" ht="15.75" customHeight="1" x14ac:dyDescent="0.2">
      <c r="A24" s="1" t="s">
        <v>99</v>
      </c>
      <c r="B24" s="1">
        <v>100</v>
      </c>
      <c r="C24" s="4">
        <v>300</v>
      </c>
      <c r="D24" s="4">
        <v>100</v>
      </c>
      <c r="E24" s="1">
        <f t="shared" ref="E24:V24" si="2">E17-E$11</f>
        <v>12.2561</v>
      </c>
      <c r="F24" s="1">
        <f t="shared" si="2"/>
        <v>15.967799999999999</v>
      </c>
      <c r="G24" s="1">
        <f t="shared" si="2"/>
        <v>12.313599999999999</v>
      </c>
      <c r="H24" s="1">
        <f t="shared" si="2"/>
        <v>21.127599999999997</v>
      </c>
      <c r="I24" s="1">
        <f t="shared" si="2"/>
        <v>20.4391</v>
      </c>
      <c r="J24" s="1">
        <f t="shared" si="2"/>
        <v>14.785500000000001</v>
      </c>
      <c r="K24" s="1">
        <f t="shared" si="2"/>
        <v>28.571899999999999</v>
      </c>
      <c r="L24" s="1">
        <f t="shared" si="2"/>
        <v>30.0778</v>
      </c>
      <c r="M24" s="1">
        <f t="shared" si="2"/>
        <v>26.398900000000001</v>
      </c>
      <c r="N24" s="1">
        <f t="shared" si="2"/>
        <v>19.3963</v>
      </c>
      <c r="O24" s="1">
        <f t="shared" si="2"/>
        <v>20.421700000000001</v>
      </c>
      <c r="P24" s="1">
        <f t="shared" si="2"/>
        <v>36.403099999999995</v>
      </c>
      <c r="Q24" s="1">
        <f t="shared" si="2"/>
        <v>20.330500000000001</v>
      </c>
      <c r="R24" s="1">
        <f t="shared" si="2"/>
        <v>25.192699999999999</v>
      </c>
      <c r="S24" s="1">
        <f t="shared" si="2"/>
        <v>21.828800000000001</v>
      </c>
      <c r="T24" s="1">
        <f t="shared" si="2"/>
        <v>25.795999999999999</v>
      </c>
      <c r="U24" s="1">
        <f t="shared" si="2"/>
        <v>23.1249</v>
      </c>
      <c r="V24" s="1">
        <f t="shared" si="2"/>
        <v>22.733699999999999</v>
      </c>
    </row>
    <row r="25" spans="1:22" ht="15.75" customHeight="1" x14ac:dyDescent="0.2">
      <c r="A25" s="1" t="s">
        <v>98</v>
      </c>
      <c r="B25" s="1">
        <v>250</v>
      </c>
      <c r="C25" s="4">
        <v>300</v>
      </c>
      <c r="D25" s="4">
        <v>100</v>
      </c>
      <c r="E25" s="1">
        <f t="shared" ref="E25:V25" si="3">E18-E$11</f>
        <v>33.514100000000006</v>
      </c>
      <c r="F25" s="1">
        <f t="shared" si="3"/>
        <v>40.617200000000004</v>
      </c>
      <c r="G25" s="1">
        <f t="shared" si="3"/>
        <v>32.152100000000004</v>
      </c>
      <c r="H25" s="1">
        <f t="shared" si="3"/>
        <v>50.998599999999996</v>
      </c>
      <c r="I25" s="1">
        <f t="shared" si="3"/>
        <v>50.428199999999997</v>
      </c>
      <c r="J25" s="1">
        <f t="shared" si="3"/>
        <v>35.9</v>
      </c>
      <c r="K25" s="1">
        <f t="shared" si="3"/>
        <v>67.214099999999988</v>
      </c>
      <c r="L25" s="1">
        <f t="shared" si="3"/>
        <v>72.914600000000007</v>
      </c>
      <c r="M25" s="1">
        <f t="shared" si="3"/>
        <v>63.505299999999998</v>
      </c>
      <c r="N25" s="1">
        <f t="shared" si="3"/>
        <v>47.978200000000001</v>
      </c>
      <c r="O25" s="1">
        <f t="shared" si="3"/>
        <v>49.601900000000001</v>
      </c>
      <c r="P25" s="1">
        <f t="shared" si="3"/>
        <v>87.444699999999997</v>
      </c>
      <c r="Q25" s="1">
        <f t="shared" si="3"/>
        <v>51.279700000000005</v>
      </c>
      <c r="R25" s="1">
        <f t="shared" si="3"/>
        <v>63.433599999999991</v>
      </c>
      <c r="S25" s="1">
        <f t="shared" si="3"/>
        <v>53.170500000000004</v>
      </c>
      <c r="T25" s="1">
        <f t="shared" si="3"/>
        <v>65.889399999999995</v>
      </c>
      <c r="U25" s="1">
        <f t="shared" si="3"/>
        <v>57.173699999999997</v>
      </c>
      <c r="V25" s="1">
        <f t="shared" si="3"/>
        <v>56.968199999999996</v>
      </c>
    </row>
    <row r="26" spans="1:22" ht="15.75" customHeight="1" x14ac:dyDescent="0.2">
      <c r="D26" s="1" t="s">
        <v>97</v>
      </c>
      <c r="E26" s="1">
        <f t="shared" ref="E26:V26" si="4">SLOPE(E22:E25,$B$22:$B$25)</f>
        <v>0.13470609222855046</v>
      </c>
      <c r="F26" s="1">
        <f t="shared" si="4"/>
        <v>0.16264161675546576</v>
      </c>
      <c r="G26" s="1">
        <f t="shared" si="4"/>
        <v>0.13193369465368365</v>
      </c>
      <c r="H26" s="1">
        <f t="shared" si="4"/>
        <v>0.20154256843652396</v>
      </c>
      <c r="I26" s="1">
        <f t="shared" si="4"/>
        <v>0.20261233510931473</v>
      </c>
      <c r="J26" s="1">
        <f t="shared" si="4"/>
        <v>0.14342386551534078</v>
      </c>
      <c r="K26" s="1">
        <f t="shared" si="4"/>
        <v>0.26682516626860181</v>
      </c>
      <c r="L26" s="1">
        <f t="shared" si="4"/>
        <v>0.291597828403454</v>
      </c>
      <c r="M26" s="1">
        <f t="shared" si="4"/>
        <v>0.25561277236817931</v>
      </c>
      <c r="N26" s="1">
        <f t="shared" si="4"/>
        <v>0.19250552636413742</v>
      </c>
      <c r="O26" s="1">
        <f t="shared" si="4"/>
        <v>0.19837742421458754</v>
      </c>
      <c r="P26" s="1">
        <f t="shared" si="4"/>
        <v>0.35063464266029759</v>
      </c>
      <c r="Q26" s="1">
        <f t="shared" si="4"/>
        <v>0.20707209994488335</v>
      </c>
      <c r="R26" s="1">
        <f t="shared" si="4"/>
        <v>0.25385555392246917</v>
      </c>
      <c r="S26" s="1">
        <f t="shared" si="4"/>
        <v>0.18577322065037666</v>
      </c>
      <c r="T26" s="1">
        <f t="shared" si="4"/>
        <v>0.26417265111151939</v>
      </c>
      <c r="U26" s="1">
        <f t="shared" si="4"/>
        <v>0.22822817563843467</v>
      </c>
      <c r="V26" s="1">
        <f t="shared" si="4"/>
        <v>0.22979398860922284</v>
      </c>
    </row>
    <row r="27" spans="1:22" ht="15.75" customHeight="1" x14ac:dyDescent="0.2">
      <c r="D27" s="1" t="s">
        <v>96</v>
      </c>
      <c r="E27" s="1">
        <f t="shared" ref="E27:V27" si="5">RSQ(E22:E25,$B$22:$B$25)</f>
        <v>0.99860477648819701</v>
      </c>
      <c r="F27" s="1">
        <f t="shared" si="5"/>
        <v>0.9999464674491485</v>
      </c>
      <c r="G27" s="1">
        <f t="shared" si="5"/>
        <v>0.99569329317439137</v>
      </c>
      <c r="H27" s="1">
        <f t="shared" si="5"/>
        <v>0.99976094881158983</v>
      </c>
      <c r="I27" s="1">
        <f t="shared" si="5"/>
        <v>0.99990959117219036</v>
      </c>
      <c r="J27" s="1">
        <f t="shared" si="5"/>
        <v>0.99962634038092746</v>
      </c>
      <c r="K27" s="1">
        <f t="shared" si="5"/>
        <v>0.99925179507322381</v>
      </c>
      <c r="L27" s="1">
        <f t="shared" si="5"/>
        <v>0.99978311073232662</v>
      </c>
      <c r="M27" s="1">
        <f t="shared" si="5"/>
        <v>0.99928510578962382</v>
      </c>
      <c r="N27" s="1">
        <f t="shared" si="5"/>
        <v>0.99992507792027818</v>
      </c>
      <c r="O27" s="1">
        <f t="shared" si="5"/>
        <v>0.99973359938381634</v>
      </c>
      <c r="P27" s="1">
        <f t="shared" si="5"/>
        <v>0.99955020471582978</v>
      </c>
      <c r="Q27" s="1">
        <f t="shared" si="5"/>
        <v>0.99987577713461617</v>
      </c>
      <c r="R27" s="1">
        <f t="shared" si="5"/>
        <v>0.99992852534347632</v>
      </c>
      <c r="S27" s="1">
        <f t="shared" si="5"/>
        <v>0.96692881320722091</v>
      </c>
      <c r="T27" s="1">
        <f t="shared" si="5"/>
        <v>0.9997934422494652</v>
      </c>
      <c r="U27" s="1">
        <f t="shared" si="5"/>
        <v>0.99995632501475029</v>
      </c>
      <c r="V27" s="1">
        <f t="shared" si="5"/>
        <v>0.99986838254342558</v>
      </c>
    </row>
    <row r="28" spans="1:22" ht="15.75" customHeight="1" x14ac:dyDescent="0.2"/>
    <row r="29" spans="1:22" ht="15.75" customHeight="1" x14ac:dyDescent="0.2"/>
    <row r="30" spans="1:22" ht="15.75" customHeight="1" x14ac:dyDescent="0.2"/>
    <row r="31" spans="1:22" ht="15.75" customHeight="1" x14ac:dyDescent="0.2"/>
    <row r="32" spans="1:2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/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>
      <c r="A73" s="16"/>
    </row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spans="1:23" ht="15.75" customHeight="1" x14ac:dyDescent="0.2"/>
    <row r="82" spans="1:23" ht="15.75" customHeight="1" x14ac:dyDescent="0.2"/>
    <row r="83" spans="1:23" ht="15.75" customHeight="1" x14ac:dyDescent="0.2"/>
    <row r="84" spans="1:23" ht="15.75" customHeight="1" x14ac:dyDescent="0.2"/>
    <row r="85" spans="1:23" ht="15.75" customHeight="1" x14ac:dyDescent="0.2"/>
    <row r="86" spans="1:23" ht="15.75" customHeight="1" x14ac:dyDescent="0.2"/>
    <row r="87" spans="1:23" ht="15.75" customHeight="1" x14ac:dyDescent="0.2"/>
    <row r="88" spans="1:23" ht="15.75" customHeight="1" x14ac:dyDescent="0.2"/>
    <row r="89" spans="1:23" ht="15.75" customHeight="1" x14ac:dyDescent="0.2">
      <c r="A89" s="5" t="s">
        <v>95</v>
      </c>
    </row>
    <row r="90" spans="1:23" ht="15.75" customHeight="1" x14ac:dyDescent="0.2">
      <c r="A90" s="1" t="s">
        <v>25</v>
      </c>
      <c r="B90" s="1" t="s">
        <v>93</v>
      </c>
      <c r="C90" s="1" t="s">
        <v>53</v>
      </c>
      <c r="D90" s="1" t="s">
        <v>52</v>
      </c>
      <c r="E90" s="1" t="s">
        <v>23</v>
      </c>
      <c r="F90" s="1" t="s">
        <v>22</v>
      </c>
      <c r="G90" s="1" t="s">
        <v>21</v>
      </c>
      <c r="H90" s="1" t="s">
        <v>20</v>
      </c>
      <c r="I90" s="1" t="s">
        <v>19</v>
      </c>
      <c r="J90" s="1" t="s">
        <v>18</v>
      </c>
      <c r="K90" s="1" t="s">
        <v>17</v>
      </c>
      <c r="L90" s="1" t="s">
        <v>16</v>
      </c>
      <c r="M90" s="1" t="s">
        <v>15</v>
      </c>
      <c r="N90" s="1" t="s">
        <v>14</v>
      </c>
      <c r="O90" s="1" t="s">
        <v>13</v>
      </c>
      <c r="P90" s="1" t="s">
        <v>12</v>
      </c>
      <c r="Q90" s="1" t="s">
        <v>11</v>
      </c>
      <c r="R90" s="1" t="s">
        <v>10</v>
      </c>
      <c r="S90" s="1" t="s">
        <v>9</v>
      </c>
      <c r="T90" s="1" t="s">
        <v>8</v>
      </c>
      <c r="U90" s="1" t="s">
        <v>7</v>
      </c>
      <c r="V90" s="1" t="s">
        <v>6</v>
      </c>
    </row>
    <row r="91" spans="1:23" ht="15.75" customHeight="1" x14ac:dyDescent="0.2">
      <c r="A91" s="1" t="s">
        <v>92</v>
      </c>
      <c r="B91" s="1">
        <v>1000</v>
      </c>
      <c r="C91" s="4">
        <v>40</v>
      </c>
      <c r="D91" s="4">
        <v>100</v>
      </c>
      <c r="E91" s="4">
        <v>18.4374</v>
      </c>
      <c r="F91" s="4">
        <v>22.753399999999999</v>
      </c>
      <c r="G91" s="4">
        <v>16.148299999999999</v>
      </c>
      <c r="H91" s="4">
        <v>31.305800000000001</v>
      </c>
      <c r="I91" s="4">
        <v>28.829499999999999</v>
      </c>
      <c r="J91" s="4">
        <v>20.042999999999999</v>
      </c>
      <c r="K91" s="4">
        <v>36.9101</v>
      </c>
      <c r="L91" s="4">
        <v>41.188499999999998</v>
      </c>
      <c r="M91" s="4">
        <v>33.147199999999998</v>
      </c>
      <c r="N91" s="4">
        <v>26.4436</v>
      </c>
      <c r="O91" s="4">
        <v>27.973099999999999</v>
      </c>
      <c r="P91" s="4">
        <v>48.179099999999998</v>
      </c>
      <c r="Q91" s="4">
        <v>27.604299999999999</v>
      </c>
      <c r="R91" s="4">
        <v>35.64</v>
      </c>
      <c r="S91" s="4">
        <v>29.572299999999998</v>
      </c>
      <c r="T91" s="4">
        <v>36.572800000000001</v>
      </c>
      <c r="U91" s="4">
        <v>36.189399999999999</v>
      </c>
      <c r="V91" s="4">
        <v>33.792200000000001</v>
      </c>
      <c r="W91" s="8"/>
    </row>
    <row r="92" spans="1:23" ht="15.75" customHeight="1" x14ac:dyDescent="0.2">
      <c r="A92" s="1" t="s">
        <v>92</v>
      </c>
      <c r="B92" s="1">
        <v>1000</v>
      </c>
      <c r="C92" s="4">
        <v>40</v>
      </c>
      <c r="D92" s="4">
        <v>100</v>
      </c>
      <c r="E92" s="4">
        <v>17.227599999999999</v>
      </c>
      <c r="F92" s="4">
        <v>21.481200000000001</v>
      </c>
      <c r="G92" s="4">
        <v>16.947099999999999</v>
      </c>
      <c r="H92" s="4">
        <v>26.207000000000001</v>
      </c>
      <c r="I92" s="4">
        <v>26.8553</v>
      </c>
      <c r="J92" s="4">
        <v>19.026700000000002</v>
      </c>
      <c r="K92" s="4">
        <v>33.466000000000001</v>
      </c>
      <c r="L92" s="4">
        <v>37.114199999999997</v>
      </c>
      <c r="M92" s="4">
        <v>31.892800000000001</v>
      </c>
      <c r="N92" s="4">
        <v>24.035499999999999</v>
      </c>
      <c r="O92" s="4">
        <v>25.613399999999999</v>
      </c>
      <c r="P92" s="4">
        <v>44.934100000000001</v>
      </c>
      <c r="Q92" s="4">
        <v>25.788</v>
      </c>
      <c r="R92" s="4">
        <v>32.981400000000001</v>
      </c>
      <c r="S92" s="4">
        <v>27.457100000000001</v>
      </c>
      <c r="T92" s="4">
        <v>33.792400000000001</v>
      </c>
      <c r="U92" s="4">
        <v>29.418099999999999</v>
      </c>
      <c r="V92" s="4">
        <v>31.575900000000001</v>
      </c>
      <c r="W92" s="8"/>
    </row>
    <row r="93" spans="1:23" ht="15.75" customHeight="1" x14ac:dyDescent="0.2">
      <c r="A93" s="1" t="s">
        <v>92</v>
      </c>
      <c r="B93" s="1">
        <v>1000</v>
      </c>
      <c r="C93" s="4">
        <v>40</v>
      </c>
      <c r="D93" s="4">
        <v>100</v>
      </c>
      <c r="E93" s="4">
        <v>14.729900000000001</v>
      </c>
      <c r="F93" s="4">
        <v>20.424700000000001</v>
      </c>
      <c r="G93" s="4">
        <v>17.880500000000001</v>
      </c>
      <c r="H93" s="4">
        <v>27.253799999999998</v>
      </c>
      <c r="I93" s="4">
        <v>27.704599999999999</v>
      </c>
      <c r="J93" s="4">
        <v>17.9207</v>
      </c>
      <c r="K93" s="4">
        <v>36.330599999999997</v>
      </c>
      <c r="L93" s="4">
        <v>40.410600000000002</v>
      </c>
      <c r="M93" s="4">
        <v>32.8367</v>
      </c>
      <c r="N93" s="4">
        <v>24.867100000000001</v>
      </c>
      <c r="O93" s="4">
        <v>26.415099999999999</v>
      </c>
      <c r="P93" s="4">
        <v>47.242800000000003</v>
      </c>
      <c r="Q93" s="4">
        <v>26.249400000000001</v>
      </c>
      <c r="R93" s="4">
        <v>33.0777</v>
      </c>
      <c r="S93" s="4">
        <v>27.710799999999999</v>
      </c>
      <c r="T93" s="4">
        <v>34.1312</v>
      </c>
      <c r="U93" s="4">
        <v>30.0258</v>
      </c>
      <c r="V93" s="4">
        <v>31.030200000000001</v>
      </c>
      <c r="W93" s="8"/>
    </row>
    <row r="94" spans="1:23" ht="15.75" customHeight="1" x14ac:dyDescent="0.2"/>
    <row r="95" spans="1:23" ht="15.75" customHeight="1" x14ac:dyDescent="0.2">
      <c r="A95" s="5" t="s">
        <v>94</v>
      </c>
    </row>
    <row r="96" spans="1:23" ht="15.75" customHeight="1" x14ac:dyDescent="0.2">
      <c r="A96" s="1" t="s">
        <v>25</v>
      </c>
      <c r="B96" s="1" t="s">
        <v>93</v>
      </c>
      <c r="C96" s="1" t="s">
        <v>53</v>
      </c>
      <c r="D96" s="1" t="s">
        <v>52</v>
      </c>
      <c r="E96" s="1" t="s">
        <v>23</v>
      </c>
      <c r="F96" s="1" t="s">
        <v>22</v>
      </c>
      <c r="G96" s="1" t="s">
        <v>21</v>
      </c>
      <c r="H96" s="1" t="s">
        <v>20</v>
      </c>
      <c r="I96" s="1" t="s">
        <v>19</v>
      </c>
      <c r="J96" s="1" t="s">
        <v>18</v>
      </c>
      <c r="K96" s="1" t="s">
        <v>17</v>
      </c>
      <c r="L96" s="1" t="s">
        <v>16</v>
      </c>
      <c r="M96" s="1" t="s">
        <v>15</v>
      </c>
      <c r="N96" s="1" t="s">
        <v>14</v>
      </c>
      <c r="O96" s="1" t="s">
        <v>13</v>
      </c>
      <c r="P96" s="1" t="s">
        <v>12</v>
      </c>
      <c r="Q96" s="1" t="s">
        <v>11</v>
      </c>
      <c r="R96" s="1" t="s">
        <v>10</v>
      </c>
      <c r="S96" s="1" t="s">
        <v>9</v>
      </c>
      <c r="T96" s="1" t="s">
        <v>8</v>
      </c>
      <c r="U96" s="1" t="s">
        <v>7</v>
      </c>
      <c r="V96" s="1" t="s">
        <v>6</v>
      </c>
    </row>
    <row r="97" spans="1:23" ht="15.75" customHeight="1" x14ac:dyDescent="0.2">
      <c r="A97" s="1" t="s">
        <v>92</v>
      </c>
      <c r="B97" s="1">
        <v>1000</v>
      </c>
      <c r="C97" s="4">
        <v>40</v>
      </c>
      <c r="D97" s="4">
        <v>100</v>
      </c>
      <c r="E97" s="1">
        <f t="shared" ref="E97:V97" si="6">E91-E$11</f>
        <v>18.436</v>
      </c>
      <c r="F97" s="1">
        <f t="shared" si="6"/>
        <v>22.447599999999998</v>
      </c>
      <c r="G97" s="1">
        <f t="shared" si="6"/>
        <v>16.111799999999999</v>
      </c>
      <c r="H97" s="1">
        <f t="shared" si="6"/>
        <v>30.8552</v>
      </c>
      <c r="I97" s="1">
        <f t="shared" si="6"/>
        <v>28.7181</v>
      </c>
      <c r="J97" s="1">
        <f t="shared" si="6"/>
        <v>19.979599999999998</v>
      </c>
      <c r="K97" s="1">
        <f t="shared" si="6"/>
        <v>36.5807</v>
      </c>
      <c r="L97" s="1">
        <f t="shared" si="6"/>
        <v>41.083199999999998</v>
      </c>
      <c r="M97" s="1">
        <f t="shared" si="6"/>
        <v>33.090499999999999</v>
      </c>
      <c r="N97" s="1">
        <f t="shared" si="6"/>
        <v>26.3535</v>
      </c>
      <c r="O97" s="1">
        <f t="shared" si="6"/>
        <v>27.8155</v>
      </c>
      <c r="P97" s="1">
        <f t="shared" si="6"/>
        <v>48.117999999999995</v>
      </c>
      <c r="Q97" s="1">
        <f t="shared" si="6"/>
        <v>27.502499999999998</v>
      </c>
      <c r="R97" s="1">
        <f t="shared" si="6"/>
        <v>34.885399999999997</v>
      </c>
      <c r="S97" s="1">
        <f t="shared" si="6"/>
        <v>29.559699999999999</v>
      </c>
      <c r="T97" s="1">
        <f t="shared" si="6"/>
        <v>36.156500000000001</v>
      </c>
      <c r="U97" s="1">
        <f t="shared" si="6"/>
        <v>36.109499999999997</v>
      </c>
      <c r="V97" s="1">
        <f t="shared" si="6"/>
        <v>33.219799999999999</v>
      </c>
    </row>
    <row r="98" spans="1:23" ht="15.75" customHeight="1" x14ac:dyDescent="0.2">
      <c r="A98" s="1" t="s">
        <v>92</v>
      </c>
      <c r="B98" s="1">
        <v>1000</v>
      </c>
      <c r="C98" s="4">
        <v>40</v>
      </c>
      <c r="D98" s="4">
        <v>100</v>
      </c>
      <c r="E98" s="1">
        <f t="shared" ref="E98:V98" si="7">E92-E$11</f>
        <v>17.226199999999999</v>
      </c>
      <c r="F98" s="1">
        <f t="shared" si="7"/>
        <v>21.1754</v>
      </c>
      <c r="G98" s="1">
        <f t="shared" si="7"/>
        <v>16.910599999999999</v>
      </c>
      <c r="H98" s="1">
        <f t="shared" si="7"/>
        <v>25.756399999999999</v>
      </c>
      <c r="I98" s="1">
        <f t="shared" si="7"/>
        <v>26.7439</v>
      </c>
      <c r="J98" s="1">
        <f t="shared" si="7"/>
        <v>18.9633</v>
      </c>
      <c r="K98" s="1">
        <f t="shared" si="7"/>
        <v>33.136600000000001</v>
      </c>
      <c r="L98" s="1">
        <f t="shared" si="7"/>
        <v>37.008899999999997</v>
      </c>
      <c r="M98" s="1">
        <f t="shared" si="7"/>
        <v>31.836100000000002</v>
      </c>
      <c r="N98" s="1">
        <f t="shared" si="7"/>
        <v>23.945399999999999</v>
      </c>
      <c r="O98" s="1">
        <f t="shared" si="7"/>
        <v>25.4558</v>
      </c>
      <c r="P98" s="1">
        <f t="shared" si="7"/>
        <v>44.872999999999998</v>
      </c>
      <c r="Q98" s="1">
        <f t="shared" si="7"/>
        <v>25.686199999999999</v>
      </c>
      <c r="R98" s="1">
        <f t="shared" si="7"/>
        <v>32.226799999999997</v>
      </c>
      <c r="S98" s="1">
        <f t="shared" si="7"/>
        <v>27.444500000000001</v>
      </c>
      <c r="T98" s="1">
        <f t="shared" si="7"/>
        <v>33.376100000000001</v>
      </c>
      <c r="U98" s="1">
        <f t="shared" si="7"/>
        <v>29.338200000000001</v>
      </c>
      <c r="V98" s="1">
        <f t="shared" si="7"/>
        <v>31.003500000000003</v>
      </c>
    </row>
    <row r="99" spans="1:23" ht="15.75" customHeight="1" x14ac:dyDescent="0.2">
      <c r="A99" s="1" t="s">
        <v>92</v>
      </c>
      <c r="B99" s="1">
        <v>1000</v>
      </c>
      <c r="C99" s="4">
        <v>40</v>
      </c>
      <c r="D99" s="4">
        <v>100</v>
      </c>
      <c r="E99" s="1">
        <f t="shared" ref="E99:V99" si="8">E93-E$11</f>
        <v>14.7285</v>
      </c>
      <c r="F99" s="1">
        <f t="shared" si="8"/>
        <v>20.1189</v>
      </c>
      <c r="G99" s="1">
        <f t="shared" si="8"/>
        <v>17.844000000000001</v>
      </c>
      <c r="H99" s="1">
        <f t="shared" si="8"/>
        <v>26.803199999999997</v>
      </c>
      <c r="I99" s="1">
        <f t="shared" si="8"/>
        <v>27.5932</v>
      </c>
      <c r="J99" s="1">
        <f t="shared" si="8"/>
        <v>17.857299999999999</v>
      </c>
      <c r="K99" s="1">
        <f t="shared" si="8"/>
        <v>36.001199999999997</v>
      </c>
      <c r="L99" s="1">
        <f t="shared" si="8"/>
        <v>40.305300000000003</v>
      </c>
      <c r="M99" s="1">
        <f t="shared" si="8"/>
        <v>32.78</v>
      </c>
      <c r="N99" s="1">
        <f t="shared" si="8"/>
        <v>24.777000000000001</v>
      </c>
      <c r="O99" s="1">
        <f t="shared" si="8"/>
        <v>26.2575</v>
      </c>
      <c r="P99" s="1">
        <f t="shared" si="8"/>
        <v>47.181699999999999</v>
      </c>
      <c r="Q99" s="1">
        <f t="shared" si="8"/>
        <v>26.147600000000001</v>
      </c>
      <c r="R99" s="1">
        <f t="shared" si="8"/>
        <v>32.323099999999997</v>
      </c>
      <c r="S99" s="1">
        <f t="shared" si="8"/>
        <v>27.6982</v>
      </c>
      <c r="T99" s="1">
        <f t="shared" si="8"/>
        <v>33.7149</v>
      </c>
      <c r="U99" s="1">
        <f t="shared" si="8"/>
        <v>29.945900000000002</v>
      </c>
      <c r="V99" s="1">
        <f t="shared" si="8"/>
        <v>30.457799999999999</v>
      </c>
    </row>
    <row r="100" spans="1:23" ht="15.75" customHeight="1" x14ac:dyDescent="0.2">
      <c r="D100" s="1" t="s">
        <v>82</v>
      </c>
      <c r="E100" s="1">
        <f t="shared" ref="E100:V100" si="9">AVERAGE(E97:E99)</f>
        <v>16.796899999999997</v>
      </c>
      <c r="F100" s="1">
        <f t="shared" si="9"/>
        <v>21.247299999999999</v>
      </c>
      <c r="G100" s="1">
        <f t="shared" si="9"/>
        <v>16.955466666666666</v>
      </c>
      <c r="H100" s="1">
        <f t="shared" si="9"/>
        <v>27.804933333333327</v>
      </c>
      <c r="I100" s="1">
        <f t="shared" si="9"/>
        <v>27.685066666666668</v>
      </c>
      <c r="J100" s="1">
        <f t="shared" si="9"/>
        <v>18.933399999999995</v>
      </c>
      <c r="K100" s="1">
        <f t="shared" si="9"/>
        <v>35.2395</v>
      </c>
      <c r="L100" s="1">
        <f t="shared" si="9"/>
        <v>39.465799999999994</v>
      </c>
      <c r="M100" s="1">
        <f t="shared" si="9"/>
        <v>32.568866666666672</v>
      </c>
      <c r="N100" s="1">
        <f t="shared" si="9"/>
        <v>25.025300000000001</v>
      </c>
      <c r="O100" s="1">
        <f t="shared" si="9"/>
        <v>26.509599999999995</v>
      </c>
      <c r="P100" s="1">
        <f t="shared" si="9"/>
        <v>46.724233333333331</v>
      </c>
      <c r="Q100" s="1">
        <f t="shared" si="9"/>
        <v>26.44543333333333</v>
      </c>
      <c r="R100" s="1">
        <f t="shared" si="9"/>
        <v>33.145099999999999</v>
      </c>
      <c r="S100" s="1">
        <f t="shared" si="9"/>
        <v>28.234133333333332</v>
      </c>
      <c r="T100" s="1">
        <f t="shared" si="9"/>
        <v>34.415833333333332</v>
      </c>
      <c r="U100" s="1">
        <f t="shared" si="9"/>
        <v>31.797866666666664</v>
      </c>
      <c r="V100" s="1">
        <f t="shared" si="9"/>
        <v>31.560366666666663</v>
      </c>
    </row>
    <row r="101" spans="1:23" ht="15.75" customHeight="1" x14ac:dyDescent="0.2">
      <c r="D101" s="1" t="s">
        <v>91</v>
      </c>
      <c r="E101" s="1">
        <f t="shared" ref="E101:V101" si="10">STDEV(E97:E99)</f>
        <v>1.8906646794183253</v>
      </c>
      <c r="F101" s="1">
        <f t="shared" si="10"/>
        <v>1.1660137777916679</v>
      </c>
      <c r="G101" s="1">
        <f t="shared" si="10"/>
        <v>0.86697114907783146</v>
      </c>
      <c r="H101" s="1">
        <f t="shared" si="10"/>
        <v>2.6929616806284744</v>
      </c>
      <c r="I101" s="1">
        <f t="shared" si="10"/>
        <v>0.9903009761346967</v>
      </c>
      <c r="J101" s="1">
        <f t="shared" si="10"/>
        <v>1.0614658873463618</v>
      </c>
      <c r="K101" s="1">
        <f t="shared" si="10"/>
        <v>1.8440705978893528</v>
      </c>
      <c r="L101" s="1">
        <f t="shared" si="10"/>
        <v>2.1629956796073371</v>
      </c>
      <c r="M101" s="1">
        <f t="shared" si="10"/>
        <v>0.6533091177485062</v>
      </c>
      <c r="N101" s="1">
        <f t="shared" si="10"/>
        <v>1.2231010056409901</v>
      </c>
      <c r="O101" s="1">
        <f t="shared" si="10"/>
        <v>1.1998799231589801</v>
      </c>
      <c r="P101" s="1">
        <f t="shared" si="10"/>
        <v>1.6701685733282525</v>
      </c>
      <c r="Q101" s="1">
        <f t="shared" si="10"/>
        <v>0.94406829378670021</v>
      </c>
      <c r="R101" s="1">
        <f t="shared" si="10"/>
        <v>1.5079129583633135</v>
      </c>
      <c r="S101" s="1">
        <f t="shared" si="10"/>
        <v>1.1549615419282719</v>
      </c>
      <c r="T101" s="1">
        <f t="shared" si="10"/>
        <v>1.5169497992133207</v>
      </c>
      <c r="U101" s="1">
        <f t="shared" si="10"/>
        <v>3.7463263770436925</v>
      </c>
      <c r="V101" s="1">
        <f t="shared" si="10"/>
        <v>1.4627837718997747</v>
      </c>
    </row>
    <row r="102" spans="1:23" ht="15.75" customHeight="1" x14ac:dyDescent="0.2">
      <c r="D102" s="1" t="s">
        <v>90</v>
      </c>
      <c r="E102" s="1">
        <f t="shared" ref="E102:V102" si="11">$B$98*$C$98/(1000+60+100)*$D$98/1000000/E100</f>
        <v>2.0529239693449188E-4</v>
      </c>
      <c r="F102" s="1">
        <f t="shared" si="11"/>
        <v>1.6229242595854372E-4</v>
      </c>
      <c r="G102" s="1">
        <f t="shared" si="11"/>
        <v>2.0337251282195906E-4</v>
      </c>
      <c r="H102" s="1">
        <f t="shared" si="11"/>
        <v>1.240166923160746E-4</v>
      </c>
      <c r="I102" s="1">
        <f t="shared" si="11"/>
        <v>1.2455364126757744E-4</v>
      </c>
      <c r="J102" s="1">
        <f t="shared" si="11"/>
        <v>1.821266049451745E-4</v>
      </c>
      <c r="K102" s="1">
        <f t="shared" si="11"/>
        <v>9.7852576287091639E-5</v>
      </c>
      <c r="L102" s="1">
        <f t="shared" si="11"/>
        <v>8.7373773294066413E-5</v>
      </c>
      <c r="M102" s="1">
        <f t="shared" si="11"/>
        <v>1.0587644628107923E-4</v>
      </c>
      <c r="N102" s="1">
        <f t="shared" si="11"/>
        <v>1.377915893942916E-4</v>
      </c>
      <c r="O102" s="1">
        <f t="shared" si="11"/>
        <v>1.300764953854063E-4</v>
      </c>
      <c r="P102" s="1">
        <f t="shared" si="11"/>
        <v>7.3800587319834021E-5</v>
      </c>
      <c r="Q102" s="1">
        <f t="shared" si="11"/>
        <v>1.3039211037327048E-4</v>
      </c>
      <c r="R102" s="1">
        <f t="shared" si="11"/>
        <v>1.040357658317207E-4</v>
      </c>
      <c r="S102" s="1">
        <f t="shared" si="11"/>
        <v>1.2213145774153859E-4</v>
      </c>
      <c r="T102" s="1">
        <f t="shared" si="11"/>
        <v>1.0019446074923749E-4</v>
      </c>
      <c r="U102" s="1">
        <f t="shared" si="11"/>
        <v>1.0844362290768876E-4</v>
      </c>
      <c r="V102" s="1">
        <f t="shared" si="11"/>
        <v>1.0925968948614769E-4</v>
      </c>
    </row>
    <row r="103" spans="1:23" ht="15.75" customHeight="1" x14ac:dyDescent="0.2">
      <c r="D103" s="1" t="s">
        <v>89</v>
      </c>
      <c r="E103" s="1">
        <f t="shared" ref="E103:V103" si="12">E101/E100*100</f>
        <v>11.256033431277949</v>
      </c>
      <c r="F103" s="1">
        <f t="shared" si="12"/>
        <v>5.4878209362679868</v>
      </c>
      <c r="G103" s="1">
        <f t="shared" si="12"/>
        <v>5.1132249328308959</v>
      </c>
      <c r="H103" s="1">
        <f t="shared" si="12"/>
        <v>9.6851938047989385</v>
      </c>
      <c r="I103" s="1">
        <f t="shared" si="12"/>
        <v>3.5770221833239697</v>
      </c>
      <c r="J103" s="1">
        <f t="shared" si="12"/>
        <v>5.6063141714977869</v>
      </c>
      <c r="K103" s="1">
        <f t="shared" si="12"/>
        <v>5.2329647069037666</v>
      </c>
      <c r="L103" s="1">
        <f t="shared" si="12"/>
        <v>5.4806837302356399</v>
      </c>
      <c r="M103" s="1">
        <f t="shared" si="12"/>
        <v>2.0059313835969301</v>
      </c>
      <c r="N103" s="1">
        <f t="shared" si="12"/>
        <v>4.8874579151538242</v>
      </c>
      <c r="O103" s="1">
        <f t="shared" si="12"/>
        <v>4.5262090833470898</v>
      </c>
      <c r="P103" s="1">
        <f t="shared" si="12"/>
        <v>3.5745232274078749</v>
      </c>
      <c r="Q103" s="1">
        <f t="shared" si="12"/>
        <v>3.5698726577368758</v>
      </c>
      <c r="R103" s="1">
        <f t="shared" si="12"/>
        <v>4.5494295034961834</v>
      </c>
      <c r="S103" s="1">
        <f t="shared" si="12"/>
        <v>4.0906569657823342</v>
      </c>
      <c r="T103" s="1">
        <f t="shared" si="12"/>
        <v>4.4077090463594395</v>
      </c>
      <c r="U103" s="1">
        <f t="shared" si="12"/>
        <v>11.781690942716365</v>
      </c>
      <c r="V103" s="1">
        <f t="shared" si="12"/>
        <v>4.6348757203912125</v>
      </c>
      <c r="W103" s="8"/>
    </row>
    <row r="104" spans="1:23" ht="15.75" customHeight="1" x14ac:dyDescent="0.2"/>
    <row r="105" spans="1:23" ht="15.75" customHeight="1" x14ac:dyDescent="0.2"/>
    <row r="106" spans="1:23" ht="15.75" customHeight="1" x14ac:dyDescent="0.2">
      <c r="A106" s="5" t="s">
        <v>88</v>
      </c>
    </row>
    <row r="107" spans="1:23" ht="15.75" customHeight="1" x14ac:dyDescent="0.2">
      <c r="A107" s="1" t="s">
        <v>25</v>
      </c>
      <c r="C107" s="1" t="s">
        <v>53</v>
      </c>
      <c r="D107" s="1" t="s">
        <v>52</v>
      </c>
      <c r="E107" s="1" t="s">
        <v>23</v>
      </c>
      <c r="F107" s="1" t="s">
        <v>22</v>
      </c>
      <c r="G107" s="1" t="s">
        <v>21</v>
      </c>
      <c r="H107" s="1" t="s">
        <v>20</v>
      </c>
      <c r="I107" s="1" t="s">
        <v>19</v>
      </c>
      <c r="J107" s="1" t="s">
        <v>18</v>
      </c>
      <c r="K107" s="1" t="s">
        <v>17</v>
      </c>
      <c r="L107" s="1" t="s">
        <v>16</v>
      </c>
      <c r="M107" s="1" t="s">
        <v>15</v>
      </c>
      <c r="N107" s="1" t="s">
        <v>14</v>
      </c>
      <c r="O107" s="1" t="s">
        <v>13</v>
      </c>
      <c r="P107" s="1" t="s">
        <v>12</v>
      </c>
      <c r="Q107" s="1" t="s">
        <v>11</v>
      </c>
      <c r="R107" s="1" t="s">
        <v>10</v>
      </c>
      <c r="S107" s="1" t="s">
        <v>9</v>
      </c>
      <c r="T107" s="1" t="s">
        <v>8</v>
      </c>
      <c r="U107" s="1" t="s">
        <v>7</v>
      </c>
      <c r="V107" s="1" t="s">
        <v>6</v>
      </c>
    </row>
    <row r="108" spans="1:23" ht="15.75" customHeight="1" x14ac:dyDescent="0.2">
      <c r="A108" s="1" t="s">
        <v>85</v>
      </c>
      <c r="C108" s="4">
        <v>300</v>
      </c>
      <c r="D108" s="4">
        <v>100</v>
      </c>
      <c r="E108" s="4">
        <v>0.33529999999999999</v>
      </c>
      <c r="F108" s="4">
        <v>0.38129999999999997</v>
      </c>
      <c r="G108" s="4">
        <v>3.2500000000000001E-2</v>
      </c>
      <c r="H108" s="4">
        <v>1.5107999999999999</v>
      </c>
      <c r="I108" s="4">
        <v>0.31719999999999998</v>
      </c>
      <c r="J108" s="4">
        <v>0.20480000000000001</v>
      </c>
      <c r="K108" s="4">
        <v>1.7975000000000001</v>
      </c>
      <c r="L108" s="4">
        <v>6.0000000000000001E-3</v>
      </c>
      <c r="M108" s="4">
        <v>7.0000000000000001E-3</v>
      </c>
      <c r="N108" s="4">
        <v>0.1177</v>
      </c>
      <c r="O108" s="4">
        <v>0.65180000000000005</v>
      </c>
      <c r="P108" s="4">
        <v>0.1356</v>
      </c>
      <c r="Q108" s="4">
        <v>1.0500000000000001E-2</v>
      </c>
      <c r="R108" s="4">
        <v>0.86850000000000005</v>
      </c>
      <c r="S108" s="4">
        <v>6.9999999999999999E-4</v>
      </c>
      <c r="T108" s="4">
        <v>0.51280000000000003</v>
      </c>
      <c r="U108" s="4">
        <v>0.2334</v>
      </c>
      <c r="V108" s="4">
        <v>0.75090000000000001</v>
      </c>
      <c r="W108" s="8"/>
    </row>
    <row r="109" spans="1:23" ht="15.75" customHeight="1" x14ac:dyDescent="0.2">
      <c r="A109" s="1" t="s">
        <v>84</v>
      </c>
      <c r="C109" s="4">
        <v>300</v>
      </c>
      <c r="D109" s="4">
        <v>100</v>
      </c>
      <c r="E109" s="4">
        <v>2.3208000000000002</v>
      </c>
      <c r="F109" s="4">
        <v>6.4114000000000004</v>
      </c>
      <c r="G109" s="4">
        <v>0.29820000000000002</v>
      </c>
      <c r="H109" s="4">
        <v>10.220800000000001</v>
      </c>
      <c r="I109" s="4">
        <v>1.7341</v>
      </c>
      <c r="J109" s="4">
        <v>1.1993</v>
      </c>
      <c r="K109" s="4">
        <v>22.4054</v>
      </c>
      <c r="L109" s="4">
        <v>0.39029999999999998</v>
      </c>
      <c r="M109" s="4">
        <v>0.81899999999999995</v>
      </c>
      <c r="N109" s="4">
        <v>1.099</v>
      </c>
      <c r="O109" s="4">
        <v>4.7145000000000001</v>
      </c>
      <c r="P109" s="4">
        <v>0.56710000000000005</v>
      </c>
      <c r="Q109" s="4">
        <v>5.9200000000000003E-2</v>
      </c>
      <c r="R109" s="4">
        <v>3.0116000000000001</v>
      </c>
      <c r="S109" s="4">
        <v>0.64529999999999998</v>
      </c>
      <c r="T109" s="4">
        <v>1.9209000000000001</v>
      </c>
      <c r="U109" s="4">
        <v>2.3279999999999998</v>
      </c>
      <c r="V109" s="4">
        <v>1.8113999999999999</v>
      </c>
    </row>
    <row r="110" spans="1:23" ht="15.75" customHeight="1" x14ac:dyDescent="0.2">
      <c r="A110" s="1" t="s">
        <v>83</v>
      </c>
      <c r="C110" s="4">
        <v>300</v>
      </c>
      <c r="D110" s="4">
        <v>100</v>
      </c>
      <c r="E110" s="4">
        <v>0.33460000000000001</v>
      </c>
      <c r="F110" s="4">
        <v>0.5202</v>
      </c>
      <c r="G110" s="4">
        <v>2.8799999999999999E-2</v>
      </c>
      <c r="H110" s="4">
        <v>1.8051999999999999</v>
      </c>
      <c r="I110" s="4">
        <v>0.41620000000000001</v>
      </c>
      <c r="J110" s="4">
        <v>0.23580000000000001</v>
      </c>
      <c r="K110" s="4">
        <v>2.3235999999999999</v>
      </c>
      <c r="L110" s="4">
        <v>0.1056</v>
      </c>
      <c r="M110" s="4">
        <v>2.5999999999999999E-2</v>
      </c>
      <c r="N110" s="4">
        <v>0.19270000000000001</v>
      </c>
      <c r="O110" s="4">
        <v>0.94979999999999998</v>
      </c>
      <c r="P110" s="4">
        <v>0.34589999999999999</v>
      </c>
      <c r="Q110" s="4">
        <v>0.1915</v>
      </c>
      <c r="R110" s="4">
        <v>0.85770000000000002</v>
      </c>
      <c r="S110" s="4">
        <v>0.12089999999999999</v>
      </c>
      <c r="T110" s="4">
        <v>0.49299999999999999</v>
      </c>
      <c r="U110" s="4">
        <v>0.14169999999999999</v>
      </c>
      <c r="V110" s="4">
        <v>0.78890000000000005</v>
      </c>
      <c r="W110" s="8"/>
    </row>
    <row r="111" spans="1:23" ht="15.75" customHeight="1" x14ac:dyDescent="0.2"/>
    <row r="112" spans="1:23" ht="15.75" customHeight="1" x14ac:dyDescent="0.2">
      <c r="A112" s="5" t="s">
        <v>87</v>
      </c>
    </row>
    <row r="113" spans="1:25" ht="15.75" customHeight="1" x14ac:dyDescent="0.2">
      <c r="A113" s="1" t="s">
        <v>25</v>
      </c>
      <c r="C113" s="1" t="s">
        <v>53</v>
      </c>
      <c r="D113" s="1" t="s">
        <v>52</v>
      </c>
      <c r="E113" s="1" t="s">
        <v>23</v>
      </c>
      <c r="F113" s="1" t="s">
        <v>22</v>
      </c>
      <c r="G113" s="1" t="s">
        <v>21</v>
      </c>
      <c r="H113" s="1" t="s">
        <v>20</v>
      </c>
      <c r="I113" s="1" t="s">
        <v>19</v>
      </c>
      <c r="J113" s="1" t="s">
        <v>18</v>
      </c>
      <c r="K113" s="1" t="s">
        <v>17</v>
      </c>
      <c r="L113" s="1" t="s">
        <v>16</v>
      </c>
      <c r="M113" s="1" t="s">
        <v>15</v>
      </c>
      <c r="N113" s="1" t="s">
        <v>14</v>
      </c>
      <c r="O113" s="1" t="s">
        <v>13</v>
      </c>
      <c r="P113" s="1" t="s">
        <v>12</v>
      </c>
      <c r="Q113" s="1" t="s">
        <v>11</v>
      </c>
      <c r="R113" s="1" t="s">
        <v>10</v>
      </c>
      <c r="S113" s="1" t="s">
        <v>9</v>
      </c>
      <c r="T113" s="1" t="s">
        <v>8</v>
      </c>
      <c r="U113" s="1" t="s">
        <v>7</v>
      </c>
      <c r="V113" s="1" t="s">
        <v>6</v>
      </c>
      <c r="W113" s="1" t="s">
        <v>86</v>
      </c>
    </row>
    <row r="114" spans="1:25" ht="15.75" customHeight="1" x14ac:dyDescent="0.2">
      <c r="A114" s="1" t="s">
        <v>85</v>
      </c>
      <c r="C114" s="4">
        <v>300</v>
      </c>
      <c r="D114" s="4">
        <v>100</v>
      </c>
      <c r="E114" s="1">
        <f t="shared" ref="E114:V114" si="13">E108-E$11</f>
        <v>0.33389999999999997</v>
      </c>
      <c r="F114" s="1">
        <f t="shared" si="13"/>
        <v>7.5499999999999956E-2</v>
      </c>
      <c r="G114" s="1">
        <f t="shared" si="13"/>
        <v>-3.9999999999999966E-3</v>
      </c>
      <c r="H114" s="1">
        <f t="shared" si="13"/>
        <v>1.0602</v>
      </c>
      <c r="I114" s="1">
        <f t="shared" si="13"/>
        <v>0.20579999999999998</v>
      </c>
      <c r="J114" s="1">
        <f t="shared" si="13"/>
        <v>0.14140000000000003</v>
      </c>
      <c r="K114" s="1">
        <f t="shared" si="13"/>
        <v>1.4681000000000002</v>
      </c>
      <c r="L114" s="1">
        <f t="shared" si="13"/>
        <v>-9.9299999999999999E-2</v>
      </c>
      <c r="M114" s="1">
        <f t="shared" si="13"/>
        <v>-4.9700000000000001E-2</v>
      </c>
      <c r="N114" s="1">
        <f t="shared" si="13"/>
        <v>2.76E-2</v>
      </c>
      <c r="O114" s="1">
        <f t="shared" si="13"/>
        <v>0.49420000000000008</v>
      </c>
      <c r="P114" s="1">
        <f t="shared" si="13"/>
        <v>7.4499999999999997E-2</v>
      </c>
      <c r="Q114" s="1">
        <f t="shared" si="13"/>
        <v>-9.1300000000000006E-2</v>
      </c>
      <c r="R114" s="1">
        <f t="shared" si="13"/>
        <v>0.1139</v>
      </c>
      <c r="S114" s="1">
        <f t="shared" si="13"/>
        <v>-1.1900000000000001E-2</v>
      </c>
      <c r="T114" s="1">
        <f t="shared" si="13"/>
        <v>9.650000000000003E-2</v>
      </c>
      <c r="U114" s="1">
        <f t="shared" si="13"/>
        <v>0.1535</v>
      </c>
      <c r="V114" s="1">
        <f t="shared" si="13"/>
        <v>0.17849999999999999</v>
      </c>
      <c r="W114" s="8"/>
    </row>
    <row r="115" spans="1:25" ht="15.75" customHeight="1" x14ac:dyDescent="0.2">
      <c r="A115" s="1" t="s">
        <v>84</v>
      </c>
      <c r="C115" s="4">
        <v>300</v>
      </c>
      <c r="D115" s="4">
        <v>100</v>
      </c>
      <c r="E115" s="1">
        <f t="shared" ref="E115:V115" si="14">E109-E$11</f>
        <v>2.3194000000000004</v>
      </c>
      <c r="F115" s="1">
        <f t="shared" si="14"/>
        <v>6.1056000000000008</v>
      </c>
      <c r="G115" s="1">
        <f t="shared" si="14"/>
        <v>0.26170000000000004</v>
      </c>
      <c r="H115" s="1">
        <f t="shared" si="14"/>
        <v>9.7702000000000009</v>
      </c>
      <c r="I115" s="1">
        <f t="shared" si="14"/>
        <v>1.6227</v>
      </c>
      <c r="J115" s="1">
        <f t="shared" si="14"/>
        <v>1.1359000000000001</v>
      </c>
      <c r="K115" s="1">
        <f t="shared" si="14"/>
        <v>22.076000000000001</v>
      </c>
      <c r="L115" s="1">
        <f t="shared" si="14"/>
        <v>0.28499999999999998</v>
      </c>
      <c r="M115" s="1">
        <f t="shared" si="14"/>
        <v>0.76229999999999998</v>
      </c>
      <c r="N115" s="1">
        <f t="shared" si="14"/>
        <v>1.0088999999999999</v>
      </c>
      <c r="O115" s="1">
        <f t="shared" si="14"/>
        <v>4.5568999999999997</v>
      </c>
      <c r="P115" s="1">
        <f t="shared" si="14"/>
        <v>0.50600000000000001</v>
      </c>
      <c r="Q115" s="1">
        <f t="shared" si="14"/>
        <v>-4.2599999999999999E-2</v>
      </c>
      <c r="R115" s="1">
        <f t="shared" si="14"/>
        <v>2.2570000000000001</v>
      </c>
      <c r="S115" s="1">
        <f t="shared" si="14"/>
        <v>0.63270000000000004</v>
      </c>
      <c r="T115" s="1">
        <f t="shared" si="14"/>
        <v>1.5045999999999999</v>
      </c>
      <c r="U115" s="1">
        <f t="shared" si="14"/>
        <v>2.2481</v>
      </c>
      <c r="V115" s="1">
        <f t="shared" si="14"/>
        <v>1.2389999999999999</v>
      </c>
    </row>
    <row r="116" spans="1:25" ht="15.75" customHeight="1" x14ac:dyDescent="0.2">
      <c r="A116" s="1" t="s">
        <v>83</v>
      </c>
      <c r="C116" s="4">
        <v>300</v>
      </c>
      <c r="D116" s="4">
        <v>100</v>
      </c>
      <c r="E116" s="1">
        <f t="shared" ref="E116:K116" si="15">E110-E$11</f>
        <v>0.3332</v>
      </c>
      <c r="F116" s="1">
        <f t="shared" si="15"/>
        <v>0.21439999999999998</v>
      </c>
      <c r="G116" s="1">
        <f t="shared" si="15"/>
        <v>-7.6999999999999985E-3</v>
      </c>
      <c r="H116" s="1">
        <f t="shared" si="15"/>
        <v>1.3546</v>
      </c>
      <c r="I116" s="1">
        <f t="shared" si="15"/>
        <v>0.30480000000000002</v>
      </c>
      <c r="J116" s="1">
        <f t="shared" si="15"/>
        <v>0.1724</v>
      </c>
      <c r="K116" s="1">
        <f t="shared" si="15"/>
        <v>1.9941999999999998</v>
      </c>
      <c r="L116" s="1">
        <v>0</v>
      </c>
      <c r="M116" s="1">
        <f t="shared" ref="M116:V116" si="16">M110-M$11</f>
        <v>-3.0700000000000002E-2</v>
      </c>
      <c r="N116" s="1">
        <f t="shared" si="16"/>
        <v>0.10260000000000001</v>
      </c>
      <c r="O116" s="1">
        <f t="shared" si="16"/>
        <v>0.79220000000000002</v>
      </c>
      <c r="P116" s="1">
        <f t="shared" si="16"/>
        <v>0.2848</v>
      </c>
      <c r="Q116" s="1">
        <f t="shared" si="16"/>
        <v>8.9700000000000002E-2</v>
      </c>
      <c r="R116" s="1">
        <f t="shared" si="16"/>
        <v>0.10309999999999997</v>
      </c>
      <c r="S116" s="1">
        <f t="shared" si="16"/>
        <v>0.10829999999999999</v>
      </c>
      <c r="T116" s="1">
        <f t="shared" si="16"/>
        <v>7.669999999999999E-2</v>
      </c>
      <c r="U116" s="1">
        <f t="shared" si="16"/>
        <v>6.1799999999999994E-2</v>
      </c>
      <c r="V116" s="1">
        <f t="shared" si="16"/>
        <v>0.21650000000000003</v>
      </c>
    </row>
    <row r="117" spans="1:25" ht="15.75" customHeight="1" x14ac:dyDescent="0.2">
      <c r="D117" s="1" t="s">
        <v>82</v>
      </c>
      <c r="E117" s="1">
        <f t="shared" ref="E117:V117" si="17">AVERAGE(E114,E116)</f>
        <v>0.33355000000000001</v>
      </c>
      <c r="F117" s="1">
        <f t="shared" si="17"/>
        <v>0.14494999999999997</v>
      </c>
      <c r="G117" s="1">
        <f t="shared" si="17"/>
        <v>-5.8499999999999976E-3</v>
      </c>
      <c r="H117" s="1">
        <f t="shared" si="17"/>
        <v>1.2074</v>
      </c>
      <c r="I117" s="1">
        <f t="shared" si="17"/>
        <v>0.25529999999999997</v>
      </c>
      <c r="J117" s="1">
        <f t="shared" si="17"/>
        <v>0.15690000000000001</v>
      </c>
      <c r="K117" s="1">
        <f t="shared" si="17"/>
        <v>1.73115</v>
      </c>
      <c r="L117" s="1">
        <f t="shared" si="17"/>
        <v>-4.965E-2</v>
      </c>
      <c r="M117" s="1">
        <f t="shared" si="17"/>
        <v>-4.02E-2</v>
      </c>
      <c r="N117" s="1">
        <f t="shared" si="17"/>
        <v>6.5100000000000005E-2</v>
      </c>
      <c r="O117" s="1">
        <f t="shared" si="17"/>
        <v>0.64319999999999999</v>
      </c>
      <c r="P117" s="1">
        <f t="shared" si="17"/>
        <v>0.17965</v>
      </c>
      <c r="Q117" s="1">
        <f t="shared" si="17"/>
        <v>-8.000000000000021E-4</v>
      </c>
      <c r="R117" s="1">
        <f t="shared" si="17"/>
        <v>0.10849999999999999</v>
      </c>
      <c r="S117" s="1">
        <f t="shared" si="17"/>
        <v>4.8199999999999993E-2</v>
      </c>
      <c r="T117" s="1">
        <f t="shared" si="17"/>
        <v>8.660000000000001E-2</v>
      </c>
      <c r="U117" s="1">
        <f t="shared" si="17"/>
        <v>0.10765</v>
      </c>
      <c r="V117" s="1">
        <f t="shared" si="17"/>
        <v>0.19750000000000001</v>
      </c>
    </row>
    <row r="118" spans="1:25" ht="15.75" customHeight="1" x14ac:dyDescent="0.2">
      <c r="D118" s="1" t="s">
        <v>81</v>
      </c>
      <c r="E118" s="1">
        <f t="shared" ref="E118:V118" si="18">E117*$C$25/$C$115/E26</f>
        <v>2.4761315132954715</v>
      </c>
      <c r="F118" s="1">
        <f t="shared" si="18"/>
        <v>0.89122330982441345</v>
      </c>
      <c r="G118" s="1">
        <f t="shared" si="18"/>
        <v>-4.4340454615144541E-2</v>
      </c>
      <c r="H118" s="1">
        <f t="shared" si="18"/>
        <v>5.9907939517019297</v>
      </c>
      <c r="I118" s="1">
        <f t="shared" si="18"/>
        <v>1.260041743570345</v>
      </c>
      <c r="J118" s="1">
        <f t="shared" si="18"/>
        <v>1.0939601957891576</v>
      </c>
      <c r="K118" s="1">
        <f t="shared" si="18"/>
        <v>6.487956230700231</v>
      </c>
      <c r="L118" s="1">
        <f t="shared" si="18"/>
        <v>-0.17026875773335454</v>
      </c>
      <c r="M118" s="1">
        <f t="shared" si="18"/>
        <v>-0.15726913654415028</v>
      </c>
      <c r="N118" s="1">
        <f t="shared" si="18"/>
        <v>0.33817210980664986</v>
      </c>
      <c r="O118" s="1">
        <f t="shared" si="18"/>
        <v>3.2423044232303462</v>
      </c>
      <c r="P118" s="1">
        <f t="shared" si="18"/>
        <v>0.51235667598894041</v>
      </c>
      <c r="Q118" s="1">
        <f t="shared" si="18"/>
        <v>-3.8633886468188573E-3</v>
      </c>
      <c r="R118" s="1">
        <f t="shared" si="18"/>
        <v>0.42740841523261419</v>
      </c>
      <c r="S118" s="1">
        <f t="shared" si="18"/>
        <v>0.25945612522222411</v>
      </c>
      <c r="T118" s="1">
        <f t="shared" si="18"/>
        <v>0.32781591749042249</v>
      </c>
      <c r="U118" s="1">
        <f t="shared" si="18"/>
        <v>0.47167708237103068</v>
      </c>
      <c r="V118" s="1">
        <f t="shared" si="18"/>
        <v>0.85946547686179675</v>
      </c>
      <c r="W118" s="1">
        <f>SUM(E118:V118)</f>
        <v>24.263021433546104</v>
      </c>
      <c r="X118" s="8"/>
    </row>
    <row r="119" spans="1:25" ht="15.75" customHeight="1" x14ac:dyDescent="0.2">
      <c r="A119" s="5" t="s">
        <v>80</v>
      </c>
    </row>
    <row r="120" spans="1:25" ht="15.75" customHeight="1" x14ac:dyDescent="0.2">
      <c r="A120" s="1" t="s">
        <v>25</v>
      </c>
      <c r="C120" s="1" t="s">
        <v>53</v>
      </c>
      <c r="D120" s="1" t="s">
        <v>52</v>
      </c>
      <c r="E120" s="1" t="s">
        <v>23</v>
      </c>
      <c r="F120" s="1" t="s">
        <v>22</v>
      </c>
      <c r="G120" s="1" t="s">
        <v>21</v>
      </c>
      <c r="H120" s="1" t="s">
        <v>20</v>
      </c>
      <c r="I120" s="1" t="s">
        <v>19</v>
      </c>
      <c r="J120" s="1" t="s">
        <v>18</v>
      </c>
      <c r="K120" s="1" t="s">
        <v>17</v>
      </c>
      <c r="L120" s="1" t="s">
        <v>16</v>
      </c>
      <c r="M120" s="1" t="s">
        <v>15</v>
      </c>
      <c r="N120" s="1" t="s">
        <v>14</v>
      </c>
      <c r="O120" s="1" t="s">
        <v>13</v>
      </c>
      <c r="P120" s="1" t="s">
        <v>12</v>
      </c>
      <c r="Q120" s="1" t="s">
        <v>11</v>
      </c>
      <c r="R120" s="1" t="s">
        <v>10</v>
      </c>
      <c r="S120" s="1" t="s">
        <v>9</v>
      </c>
      <c r="T120" s="1" t="s">
        <v>8</v>
      </c>
      <c r="U120" s="1" t="s">
        <v>7</v>
      </c>
      <c r="V120" s="1" t="s">
        <v>6</v>
      </c>
    </row>
    <row r="121" spans="1:25" ht="15.75" customHeight="1" x14ac:dyDescent="0.2">
      <c r="A121" s="1" t="s">
        <v>146</v>
      </c>
      <c r="C121" s="4">
        <v>300</v>
      </c>
      <c r="D121" s="4">
        <v>100</v>
      </c>
      <c r="E121" s="4">
        <v>1.5376000000000001</v>
      </c>
      <c r="F121" s="4">
        <v>2.2191000000000001</v>
      </c>
      <c r="G121" s="4">
        <v>9.9000000000000005E-2</v>
      </c>
      <c r="H121" s="4">
        <v>3.9634999999999998</v>
      </c>
      <c r="I121" s="4">
        <v>1.2950999999999999</v>
      </c>
      <c r="J121" s="4">
        <v>0.70909999999999995</v>
      </c>
      <c r="K121" s="4">
        <v>8.3510000000000009</v>
      </c>
      <c r="L121" s="4">
        <v>0.57750000000000001</v>
      </c>
      <c r="M121" s="4">
        <v>0.82269999999999999</v>
      </c>
      <c r="N121" s="4">
        <v>0.37719999999999998</v>
      </c>
      <c r="O121" s="4">
        <v>3.149</v>
      </c>
      <c r="P121" s="4">
        <v>0.42649999999999999</v>
      </c>
      <c r="Q121" s="4">
        <v>9.2299999999999993E-2</v>
      </c>
      <c r="R121" s="4">
        <v>1.9180999999999999</v>
      </c>
      <c r="S121" s="4">
        <v>8.1299999999999997E-2</v>
      </c>
      <c r="T121" s="4">
        <v>0.97640000000000005</v>
      </c>
      <c r="U121" s="4">
        <v>1.153</v>
      </c>
      <c r="V121" s="4">
        <v>1.2441</v>
      </c>
      <c r="W121" s="8"/>
      <c r="Y121" s="1" t="s">
        <v>131</v>
      </c>
    </row>
    <row r="122" spans="1:25" ht="15.75" customHeight="1" x14ac:dyDescent="0.2">
      <c r="A122" s="1" t="s">
        <v>145</v>
      </c>
      <c r="C122" s="4">
        <v>300</v>
      </c>
      <c r="D122" s="4">
        <v>100</v>
      </c>
      <c r="E122" s="4">
        <v>0.91620000000000001</v>
      </c>
      <c r="F122" s="4">
        <v>1.6181000000000001</v>
      </c>
      <c r="G122" s="4">
        <v>0.1222</v>
      </c>
      <c r="H122" s="4">
        <v>4.2896999999999998</v>
      </c>
      <c r="I122" s="4">
        <v>1.1974</v>
      </c>
      <c r="J122" s="4">
        <v>0.87709999999999999</v>
      </c>
      <c r="K122" s="4">
        <v>8.8040000000000003</v>
      </c>
      <c r="L122" s="4">
        <v>0.47370000000000001</v>
      </c>
      <c r="M122" s="4">
        <v>0.73860000000000003</v>
      </c>
      <c r="N122" s="4">
        <v>0.36980000000000002</v>
      </c>
      <c r="O122" s="4">
        <v>3.0461</v>
      </c>
      <c r="P122" s="4">
        <v>0.18490000000000001</v>
      </c>
      <c r="Q122" s="4">
        <v>2.8000000000000001E-2</v>
      </c>
      <c r="R122" s="4">
        <v>1.5640000000000001</v>
      </c>
      <c r="S122" s="4">
        <v>0.1817</v>
      </c>
      <c r="T122" s="4">
        <v>0.78839999999999999</v>
      </c>
      <c r="U122" s="4">
        <v>1.0107999999999999</v>
      </c>
      <c r="V122" s="4">
        <v>1.1341000000000001</v>
      </c>
      <c r="W122" s="8"/>
      <c r="Y122" s="1" t="s">
        <v>130</v>
      </c>
    </row>
    <row r="123" spans="1:25" ht="15.75" customHeight="1" x14ac:dyDescent="0.2">
      <c r="A123" s="1" t="s">
        <v>144</v>
      </c>
      <c r="C123" s="4">
        <v>300</v>
      </c>
      <c r="D123" s="4">
        <v>100</v>
      </c>
      <c r="E123" s="4">
        <v>1.0848</v>
      </c>
      <c r="F123" s="4">
        <v>1.5346</v>
      </c>
      <c r="G123" s="4">
        <v>0.1462</v>
      </c>
      <c r="H123" s="4">
        <v>2.0962000000000001</v>
      </c>
      <c r="I123" s="4">
        <v>0.88070000000000004</v>
      </c>
      <c r="J123" s="4">
        <v>0.66969999999999996</v>
      </c>
      <c r="K123" s="4">
        <v>6.5753000000000004</v>
      </c>
      <c r="L123" s="4">
        <v>0.49740000000000001</v>
      </c>
      <c r="M123" s="4">
        <v>0.77869999999999995</v>
      </c>
      <c r="N123" s="4">
        <v>0.2293</v>
      </c>
      <c r="O123" s="4">
        <v>2.4138000000000002</v>
      </c>
      <c r="P123" s="4">
        <v>0.32150000000000001</v>
      </c>
      <c r="Q123" s="4">
        <v>0.11550000000000001</v>
      </c>
      <c r="R123" s="4">
        <v>1.5291999999999999</v>
      </c>
      <c r="S123" s="4">
        <v>4.1500000000000002E-2</v>
      </c>
      <c r="T123" s="4">
        <v>0.77010000000000001</v>
      </c>
      <c r="U123" s="4">
        <v>0.4708</v>
      </c>
      <c r="V123" s="4">
        <v>0.91320000000000001</v>
      </c>
      <c r="Y123" s="1" t="s">
        <v>129</v>
      </c>
    </row>
    <row r="124" spans="1:25" ht="15.75" customHeight="1" x14ac:dyDescent="0.2">
      <c r="A124" s="1" t="s">
        <v>143</v>
      </c>
      <c r="C124" s="4">
        <v>300</v>
      </c>
      <c r="D124" s="4">
        <v>100</v>
      </c>
      <c r="E124" s="4">
        <v>10.6897</v>
      </c>
      <c r="F124" s="4">
        <v>20.545000000000002</v>
      </c>
      <c r="G124" s="4">
        <v>0.98570000000000002</v>
      </c>
      <c r="H124" s="4">
        <v>34.584200000000003</v>
      </c>
      <c r="I124" s="4">
        <v>4.2718999999999996</v>
      </c>
      <c r="J124" s="4">
        <v>40.335900000000002</v>
      </c>
      <c r="K124" s="4">
        <v>1.8116000000000001</v>
      </c>
      <c r="L124" s="4">
        <v>1.2827999999999999</v>
      </c>
      <c r="M124" s="4">
        <v>2.2515999999999998</v>
      </c>
      <c r="N124" s="4">
        <v>13.924899999999999</v>
      </c>
      <c r="O124" s="4">
        <v>0.85360000000000003</v>
      </c>
      <c r="P124" s="4">
        <v>4.3E-3</v>
      </c>
      <c r="Q124" s="4">
        <v>6.7634999999999996</v>
      </c>
      <c r="R124" s="4">
        <v>18.702300000000001</v>
      </c>
      <c r="S124" s="4">
        <v>2.0787</v>
      </c>
      <c r="T124" s="4">
        <v>3.6629</v>
      </c>
      <c r="U124" s="4">
        <v>4.9546999999999999</v>
      </c>
      <c r="V124" s="4">
        <v>4.8311000000000002</v>
      </c>
      <c r="W124" s="8"/>
      <c r="Y124" s="1" t="s">
        <v>128</v>
      </c>
    </row>
    <row r="125" spans="1:25" ht="15.75" customHeight="1" x14ac:dyDescent="0.2">
      <c r="A125" s="1" t="s">
        <v>142</v>
      </c>
      <c r="C125" s="4">
        <v>300</v>
      </c>
      <c r="D125" s="4">
        <v>100</v>
      </c>
      <c r="E125" s="4">
        <v>8.56</v>
      </c>
      <c r="F125" s="4">
        <v>18.7255</v>
      </c>
      <c r="G125" s="4">
        <v>1.6753</v>
      </c>
      <c r="H125" s="4">
        <v>31.6557</v>
      </c>
      <c r="I125" s="4">
        <v>3.2421000000000002</v>
      </c>
      <c r="J125" s="4">
        <v>3.5457000000000001</v>
      </c>
      <c r="K125" s="4">
        <v>38.546599999999998</v>
      </c>
      <c r="L125" s="4">
        <v>1.5462</v>
      </c>
      <c r="M125" s="4">
        <v>1.5048999999999999</v>
      </c>
      <c r="N125" s="4">
        <v>1.9059999999999999</v>
      </c>
      <c r="O125" s="4">
        <v>12.844200000000001</v>
      </c>
      <c r="P125" s="4">
        <v>0.65700000000000003</v>
      </c>
      <c r="Q125" s="4">
        <v>3.8300000000000001E-2</v>
      </c>
      <c r="R125" s="4">
        <v>5.8825000000000003</v>
      </c>
      <c r="S125" s="4">
        <v>1.7145999999999999</v>
      </c>
      <c r="T125" s="4">
        <v>3.3692000000000002</v>
      </c>
      <c r="U125" s="4">
        <v>4.2468000000000004</v>
      </c>
      <c r="V125" s="4">
        <v>4.5206999999999997</v>
      </c>
      <c r="Y125" s="1" t="s">
        <v>5</v>
      </c>
    </row>
    <row r="126" spans="1:25" ht="15.75" customHeight="1" x14ac:dyDescent="0.2">
      <c r="A126" s="1" t="s">
        <v>141</v>
      </c>
      <c r="C126" s="4">
        <v>300</v>
      </c>
      <c r="D126" s="4">
        <v>100</v>
      </c>
      <c r="E126" s="4">
        <v>9.6265000000000001</v>
      </c>
      <c r="F126" s="4">
        <v>19.7502</v>
      </c>
      <c r="G126" s="4">
        <v>1.1597999999999999</v>
      </c>
      <c r="H126" s="4">
        <v>32.768000000000001</v>
      </c>
      <c r="I126" s="4">
        <v>3.1065999999999998</v>
      </c>
      <c r="J126" s="4">
        <v>3.8178999999999998</v>
      </c>
      <c r="K126" s="4">
        <v>39.740200000000002</v>
      </c>
      <c r="L126" s="4">
        <v>1.7750999999999999</v>
      </c>
      <c r="M126" s="4">
        <v>1.2968</v>
      </c>
      <c r="N126" s="4">
        <v>1.6623000000000001</v>
      </c>
      <c r="O126" s="4">
        <v>13.2135</v>
      </c>
      <c r="P126" s="4">
        <v>0.6361</v>
      </c>
      <c r="Q126" s="4">
        <v>0.16159999999999999</v>
      </c>
      <c r="R126" s="4">
        <v>6.3002000000000002</v>
      </c>
      <c r="S126" s="4">
        <v>1.8374999999999999</v>
      </c>
      <c r="T126" s="4">
        <v>3.3635000000000002</v>
      </c>
      <c r="U126" s="4">
        <v>4.2873999999999999</v>
      </c>
      <c r="V126" s="4">
        <v>4.6867000000000001</v>
      </c>
      <c r="Y126" s="1" t="s">
        <v>127</v>
      </c>
    </row>
    <row r="127" spans="1:25" ht="15.75" customHeight="1" x14ac:dyDescent="0.2">
      <c r="A127" s="1" t="s">
        <v>140</v>
      </c>
      <c r="C127" s="4">
        <v>300</v>
      </c>
      <c r="D127" s="4">
        <v>100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5" ht="15.75" customHeight="1" x14ac:dyDescent="0.2">
      <c r="A128" s="1" t="s">
        <v>139</v>
      </c>
      <c r="C128" s="4">
        <v>300</v>
      </c>
      <c r="D128" s="4">
        <v>100</v>
      </c>
      <c r="E128" s="4">
        <v>0.90669999999999995</v>
      </c>
      <c r="F128" s="4">
        <v>1.3957999999999999</v>
      </c>
      <c r="G128" s="4">
        <v>7.3899999999999993E-2</v>
      </c>
      <c r="H128" s="4">
        <v>2.6347999999999998</v>
      </c>
      <c r="I128" s="4">
        <v>0.87749999999999995</v>
      </c>
      <c r="J128" s="4">
        <v>0.73660000000000003</v>
      </c>
      <c r="K128" s="4">
        <v>7.4882</v>
      </c>
      <c r="L128" s="4">
        <v>0.41839999999999999</v>
      </c>
      <c r="M128" s="4">
        <v>0.8216</v>
      </c>
      <c r="N128" s="4">
        <v>0.2225</v>
      </c>
      <c r="O128" s="4">
        <v>2.5427</v>
      </c>
      <c r="P128" s="4">
        <v>0.51949999999999996</v>
      </c>
      <c r="Q128" s="4">
        <v>0.2419</v>
      </c>
      <c r="R128" s="4">
        <v>1.5737000000000001</v>
      </c>
      <c r="S128" s="4">
        <v>0.1176</v>
      </c>
      <c r="T128" s="4">
        <v>0.94169999999999998</v>
      </c>
      <c r="U128" s="4">
        <v>0.71850000000000003</v>
      </c>
      <c r="V128" s="4">
        <v>0.9345</v>
      </c>
      <c r="W128" s="8"/>
    </row>
    <row r="129" spans="1:23" ht="15.75" customHeight="1" x14ac:dyDescent="0.2">
      <c r="A129" s="1" t="s">
        <v>138</v>
      </c>
      <c r="C129" s="4">
        <v>300</v>
      </c>
      <c r="D129" s="4">
        <v>100</v>
      </c>
      <c r="E129" s="4">
        <v>1.2107000000000001</v>
      </c>
      <c r="F129" s="4">
        <v>1.0174000000000001</v>
      </c>
      <c r="G129" s="4">
        <v>0.31819999999999998</v>
      </c>
      <c r="H129" s="4">
        <v>5.1359000000000004</v>
      </c>
      <c r="I129" s="4">
        <v>0.6885</v>
      </c>
      <c r="J129" s="4">
        <v>1.0004</v>
      </c>
      <c r="K129" s="4">
        <v>8.9111999999999991</v>
      </c>
      <c r="L129" s="4">
        <v>0.53449999999999998</v>
      </c>
      <c r="M129" s="4">
        <v>1.0361</v>
      </c>
      <c r="N129" s="4">
        <v>0.5071</v>
      </c>
      <c r="O129" s="4">
        <v>3.4386999999999999</v>
      </c>
      <c r="P129" s="4">
        <v>2.3824999999999998</v>
      </c>
      <c r="Q129" s="4">
        <v>0.1246</v>
      </c>
      <c r="R129" s="4">
        <v>1.8585</v>
      </c>
      <c r="S129" s="4">
        <v>0.1905</v>
      </c>
      <c r="T129" s="4">
        <v>1.004</v>
      </c>
      <c r="U129" s="4">
        <v>0.80669999999999997</v>
      </c>
      <c r="V129" s="4">
        <v>1.4844999999999999</v>
      </c>
      <c r="W129" s="8"/>
    </row>
    <row r="130" spans="1:23" ht="15.75" customHeight="1" x14ac:dyDescent="0.2">
      <c r="A130" s="1" t="s">
        <v>137</v>
      </c>
      <c r="C130" s="4">
        <v>300</v>
      </c>
      <c r="D130" s="4">
        <v>100</v>
      </c>
      <c r="E130" s="4">
        <v>5.8864000000000001</v>
      </c>
      <c r="F130" s="4">
        <v>15.2005</v>
      </c>
      <c r="G130" s="4">
        <v>1.0981000000000001</v>
      </c>
      <c r="H130" s="4">
        <v>23.8917</v>
      </c>
      <c r="I130" s="4">
        <v>3.3228</v>
      </c>
      <c r="J130" s="4">
        <v>3.6993999999999998</v>
      </c>
      <c r="K130" s="4">
        <v>33.129600000000003</v>
      </c>
      <c r="L130" s="4">
        <v>1.304</v>
      </c>
      <c r="M130" s="4">
        <v>1.7034</v>
      </c>
      <c r="N130" s="4">
        <v>1.494</v>
      </c>
      <c r="O130" s="4">
        <v>11.477399999999999</v>
      </c>
      <c r="P130" s="4">
        <v>0.47539999999999999</v>
      </c>
      <c r="Q130" s="4">
        <v>5.1700000000000003E-2</v>
      </c>
      <c r="R130" s="4">
        <v>4.0495000000000001</v>
      </c>
      <c r="S130" s="4">
        <v>1.3160000000000001</v>
      </c>
      <c r="T130" s="4">
        <v>3.2888999999999999</v>
      </c>
      <c r="U130" s="4">
        <v>4.6159999999999997</v>
      </c>
      <c r="V130" s="4">
        <v>4.4412000000000003</v>
      </c>
    </row>
    <row r="131" spans="1:23" ht="15.75" customHeight="1" x14ac:dyDescent="0.2">
      <c r="A131" s="1" t="s">
        <v>136</v>
      </c>
      <c r="C131" s="4">
        <v>300</v>
      </c>
      <c r="D131" s="4">
        <v>100</v>
      </c>
      <c r="E131" s="4">
        <v>4.3587999999999996</v>
      </c>
      <c r="F131" s="4">
        <v>12.511200000000001</v>
      </c>
      <c r="G131" s="4">
        <v>1.2847999999999999</v>
      </c>
      <c r="H131" s="4">
        <v>24.0304</v>
      </c>
      <c r="I131" s="4">
        <v>3.4996</v>
      </c>
      <c r="J131" s="4">
        <v>2.7839</v>
      </c>
      <c r="K131" s="4">
        <v>35.863</v>
      </c>
      <c r="L131" s="4">
        <v>1.1371</v>
      </c>
      <c r="M131" s="4">
        <v>1.2010000000000001</v>
      </c>
      <c r="N131" s="4">
        <v>1.4204000000000001</v>
      </c>
      <c r="O131" s="4">
        <v>11.0968</v>
      </c>
      <c r="P131" s="4">
        <v>0.43669999999999998</v>
      </c>
      <c r="Q131" s="4">
        <v>0.18940000000000001</v>
      </c>
      <c r="R131" s="4">
        <v>4.5690999999999997</v>
      </c>
      <c r="S131" s="4">
        <v>0.1895</v>
      </c>
      <c r="T131" s="4">
        <v>2.7157</v>
      </c>
      <c r="U131" s="4">
        <v>4.4307999999999996</v>
      </c>
      <c r="V131" s="4">
        <v>6.0152999999999999</v>
      </c>
    </row>
    <row r="132" spans="1:23" ht="15.75" customHeight="1" x14ac:dyDescent="0.2">
      <c r="A132" s="1" t="s">
        <v>135</v>
      </c>
      <c r="C132" s="4">
        <v>300</v>
      </c>
      <c r="D132" s="4">
        <v>100</v>
      </c>
      <c r="E132" s="4">
        <v>7.4927999999999999</v>
      </c>
      <c r="F132" s="4">
        <v>18.096699999999998</v>
      </c>
      <c r="G132" s="4">
        <v>1.3123</v>
      </c>
      <c r="H132" s="4">
        <v>26.407800000000002</v>
      </c>
      <c r="I132" s="4">
        <v>3.6564999999999999</v>
      </c>
      <c r="J132" s="4">
        <v>4.0510999999999999</v>
      </c>
      <c r="K132" s="4">
        <v>35.261899999999997</v>
      </c>
      <c r="L132" s="4">
        <v>1.1879</v>
      </c>
      <c r="M132" s="4">
        <v>1.2035</v>
      </c>
      <c r="N132" s="4">
        <v>1.7695000000000001</v>
      </c>
      <c r="O132" s="4">
        <v>11.8161</v>
      </c>
      <c r="P132" s="4">
        <v>0.88570000000000004</v>
      </c>
      <c r="Q132" s="4">
        <v>9.4000000000000004E-3</v>
      </c>
      <c r="R132" s="4">
        <v>5.9782999999999999</v>
      </c>
      <c r="S132" s="4">
        <v>1.5992999999999999</v>
      </c>
      <c r="T132" s="4">
        <v>3.8809999999999998</v>
      </c>
      <c r="U132" s="4">
        <v>5.1875999999999998</v>
      </c>
      <c r="V132" s="4">
        <v>4.3681000000000001</v>
      </c>
    </row>
    <row r="133" spans="1:23" ht="15.75" customHeight="1" x14ac:dyDescent="0.2">
      <c r="A133" s="1" t="s">
        <v>79</v>
      </c>
      <c r="C133" s="4">
        <v>300</v>
      </c>
      <c r="D133" s="4">
        <v>100</v>
      </c>
      <c r="E133" s="4">
        <v>1.5342</v>
      </c>
      <c r="F133" s="4">
        <v>2.0855000000000001</v>
      </c>
      <c r="G133" s="4">
        <v>0.1772</v>
      </c>
      <c r="H133" s="4">
        <v>4.2662000000000004</v>
      </c>
      <c r="I133" s="4">
        <v>1.4326000000000001</v>
      </c>
      <c r="J133" s="4">
        <v>1.2746</v>
      </c>
      <c r="K133" s="4">
        <v>9.5299999999999994</v>
      </c>
      <c r="L133" s="4">
        <v>0.55810000000000004</v>
      </c>
      <c r="M133" s="4">
        <v>1.1626000000000001</v>
      </c>
      <c r="N133" s="4">
        <v>0.45179999999999998</v>
      </c>
      <c r="O133" s="4">
        <v>3.4939</v>
      </c>
      <c r="P133" s="4">
        <v>0.35060000000000002</v>
      </c>
      <c r="Q133" s="4">
        <v>0.15240000000000001</v>
      </c>
      <c r="R133" s="4">
        <v>1.8692</v>
      </c>
      <c r="S133" s="4">
        <v>0.19969999999999999</v>
      </c>
      <c r="T133" s="4">
        <v>0.95009999999999994</v>
      </c>
      <c r="U133" s="4">
        <v>1.0967</v>
      </c>
      <c r="V133" s="4">
        <v>1.4186000000000001</v>
      </c>
    </row>
    <row r="134" spans="1:23" ht="15.75" customHeight="1" x14ac:dyDescent="0.2">
      <c r="A134" s="1" t="s">
        <v>78</v>
      </c>
      <c r="C134" s="4">
        <v>300</v>
      </c>
      <c r="D134" s="4">
        <v>100</v>
      </c>
      <c r="E134" s="4">
        <v>1.6859999999999999</v>
      </c>
      <c r="F134" s="4">
        <v>1.9434</v>
      </c>
      <c r="G134" s="4">
        <v>0.39829999999999999</v>
      </c>
      <c r="H134" s="4">
        <v>5.8341000000000003</v>
      </c>
      <c r="I134" s="4">
        <v>2.5308999999999999</v>
      </c>
      <c r="J134" s="4">
        <v>1.3141</v>
      </c>
      <c r="K134" s="4">
        <v>10.3893</v>
      </c>
      <c r="L134" s="4">
        <v>1.1859999999999999</v>
      </c>
      <c r="M134" s="4">
        <v>1.4138999999999999</v>
      </c>
      <c r="N134" s="4">
        <v>0.65659999999999996</v>
      </c>
      <c r="O134" s="4">
        <v>6.4551999999999996</v>
      </c>
      <c r="P134" s="4">
        <v>0.45939999999999998</v>
      </c>
      <c r="Q134" s="4">
        <v>9.1999999999999998E-3</v>
      </c>
      <c r="R134" s="4">
        <v>2.04</v>
      </c>
      <c r="S134" s="4">
        <v>0.21609999999999999</v>
      </c>
      <c r="T134" s="4">
        <v>1.1379999999999999</v>
      </c>
      <c r="U134" s="4">
        <v>1.4152</v>
      </c>
      <c r="V134" s="4">
        <v>1.5943000000000001</v>
      </c>
      <c r="W134" s="8"/>
    </row>
    <row r="135" spans="1:23" ht="15.75" customHeight="1" x14ac:dyDescent="0.2">
      <c r="A135" s="1" t="s">
        <v>77</v>
      </c>
      <c r="C135" s="4">
        <v>300</v>
      </c>
      <c r="D135" s="4">
        <v>100</v>
      </c>
      <c r="E135" s="4">
        <v>1.6377999999999999</v>
      </c>
      <c r="F135" s="4">
        <v>2.5796999999999999</v>
      </c>
      <c r="G135" s="4">
        <v>0.36720000000000003</v>
      </c>
      <c r="H135" s="4">
        <v>5.4805000000000001</v>
      </c>
      <c r="I135" s="4">
        <v>1.8937999999999999</v>
      </c>
      <c r="J135" s="4">
        <v>1.2937000000000001</v>
      </c>
      <c r="K135" s="4">
        <v>10.4101</v>
      </c>
      <c r="L135" s="4">
        <v>0.50039999999999996</v>
      </c>
      <c r="M135" s="4">
        <v>0.73919999999999997</v>
      </c>
      <c r="N135" s="4">
        <v>0.65349999999999997</v>
      </c>
      <c r="O135" s="4">
        <v>3.7608000000000001</v>
      </c>
      <c r="P135" s="4">
        <v>0.4012</v>
      </c>
      <c r="Q135" s="4">
        <v>2.3400000000000001E-2</v>
      </c>
      <c r="R135" s="4">
        <v>2.1941000000000002</v>
      </c>
      <c r="S135" s="4">
        <v>0.40679999999999999</v>
      </c>
      <c r="T135" s="4">
        <v>1.0823</v>
      </c>
      <c r="U135" s="4">
        <v>1.3891</v>
      </c>
      <c r="V135" s="4">
        <v>1.4029</v>
      </c>
      <c r="W135" s="8"/>
    </row>
    <row r="136" spans="1:23" ht="15.75" customHeight="1" x14ac:dyDescent="0.2">
      <c r="A136" s="1" t="s">
        <v>134</v>
      </c>
      <c r="C136" s="4">
        <v>300</v>
      </c>
      <c r="D136" s="4">
        <v>100</v>
      </c>
      <c r="E136" s="4">
        <v>7.1238000000000001</v>
      </c>
      <c r="F136" s="4">
        <v>18.390899999999998</v>
      </c>
      <c r="G136" s="4">
        <v>0.75219999999999998</v>
      </c>
      <c r="H136" s="4">
        <v>22.868300000000001</v>
      </c>
      <c r="I136" s="4">
        <v>3.1686999999999999</v>
      </c>
      <c r="J136" s="4">
        <v>3.4592000000000001</v>
      </c>
      <c r="K136" s="4">
        <v>31.674499999999998</v>
      </c>
      <c r="L136" s="4">
        <v>2.2408000000000001</v>
      </c>
      <c r="M136" s="4">
        <v>2.0954000000000002</v>
      </c>
      <c r="N136" s="4">
        <v>1.1049</v>
      </c>
      <c r="O136" s="4">
        <v>12.3809</v>
      </c>
      <c r="P136" s="4">
        <v>2.9786999999999999</v>
      </c>
      <c r="Q136" s="4">
        <v>1.7899999999999999E-2</v>
      </c>
      <c r="R136" s="4">
        <v>5.0858999999999996</v>
      </c>
      <c r="S136" s="4">
        <v>0.49309999999999998</v>
      </c>
      <c r="T136" s="4">
        <v>2.6334</v>
      </c>
      <c r="U136" s="4">
        <v>3.7846000000000002</v>
      </c>
      <c r="V136" s="4">
        <v>3.9540000000000002</v>
      </c>
      <c r="W136" s="8"/>
    </row>
    <row r="137" spans="1:23" ht="15.75" customHeight="1" x14ac:dyDescent="0.2">
      <c r="A137" s="1" t="s">
        <v>133</v>
      </c>
      <c r="C137" s="4">
        <v>300</v>
      </c>
      <c r="D137" s="4">
        <v>100</v>
      </c>
      <c r="E137" s="4">
        <v>5.6935000000000002</v>
      </c>
      <c r="F137" s="4">
        <v>16.985499999999998</v>
      </c>
      <c r="G137" s="4">
        <v>0.41880000000000001</v>
      </c>
      <c r="H137" s="4">
        <v>24.409800000000001</v>
      </c>
      <c r="I137" s="4">
        <v>3.7477</v>
      </c>
      <c r="J137" s="4">
        <v>3.8738000000000001</v>
      </c>
      <c r="K137" s="4">
        <v>31.677800000000001</v>
      </c>
      <c r="L137" s="4">
        <v>2.2044000000000001</v>
      </c>
      <c r="M137" s="4">
        <v>1.9971000000000001</v>
      </c>
      <c r="N137" s="4">
        <v>1.0366</v>
      </c>
      <c r="O137" s="4">
        <v>11.4687</v>
      </c>
      <c r="P137" s="4">
        <v>1.8371</v>
      </c>
      <c r="Q137" s="4">
        <v>0.19289999999999999</v>
      </c>
      <c r="R137" s="4">
        <v>4.7481999999999998</v>
      </c>
      <c r="S137" s="4">
        <v>1.6231</v>
      </c>
      <c r="T137" s="4">
        <v>2.4470999999999998</v>
      </c>
      <c r="U137" s="4">
        <v>3.6151</v>
      </c>
      <c r="V137" s="4">
        <v>4.0038999999999998</v>
      </c>
      <c r="W137" s="8"/>
    </row>
    <row r="138" spans="1:23" ht="15.75" customHeight="1" x14ac:dyDescent="0.2">
      <c r="A138" s="1" t="s">
        <v>132</v>
      </c>
      <c r="C138" s="4">
        <v>300</v>
      </c>
      <c r="D138" s="4">
        <v>100</v>
      </c>
      <c r="E138" s="4">
        <v>5.9812000000000003</v>
      </c>
      <c r="F138" s="4">
        <v>17.4864</v>
      </c>
      <c r="G138" s="4">
        <v>0.8306</v>
      </c>
      <c r="H138" s="4">
        <v>22.063400000000001</v>
      </c>
      <c r="I138" s="4">
        <v>3.4380999999999999</v>
      </c>
      <c r="J138" s="4">
        <v>2.8509000000000002</v>
      </c>
      <c r="K138" s="4">
        <v>32.429099999999998</v>
      </c>
      <c r="L138" s="4">
        <v>2.0939000000000001</v>
      </c>
      <c r="M138" s="4">
        <v>1.8259000000000001</v>
      </c>
      <c r="N138" s="4">
        <v>0.94130000000000003</v>
      </c>
      <c r="O138" s="4">
        <v>11.5626</v>
      </c>
      <c r="P138" s="4">
        <v>1.9009</v>
      </c>
      <c r="Q138" s="4">
        <v>0.16400000000000001</v>
      </c>
      <c r="R138" s="4">
        <v>4.6374000000000004</v>
      </c>
      <c r="S138" s="4">
        <v>1.0351999999999999</v>
      </c>
      <c r="T138" s="4">
        <v>2.2993999999999999</v>
      </c>
      <c r="U138" s="4">
        <v>3.4578000000000002</v>
      </c>
      <c r="V138" s="4">
        <v>3.9060000000000001</v>
      </c>
      <c r="W138" s="8"/>
    </row>
    <row r="139" spans="1:23" ht="15.75" customHeight="1" x14ac:dyDescent="0.2">
      <c r="A139" s="1" t="s">
        <v>64</v>
      </c>
      <c r="C139" s="4">
        <v>300</v>
      </c>
      <c r="D139" s="4">
        <v>100</v>
      </c>
      <c r="E139" s="4">
        <v>1.5985</v>
      </c>
      <c r="F139" s="4">
        <v>2.1669999999999998</v>
      </c>
      <c r="G139" s="4">
        <v>0.24790000000000001</v>
      </c>
      <c r="H139" s="4">
        <v>4.3003</v>
      </c>
      <c r="I139" s="4">
        <v>1.2896000000000001</v>
      </c>
      <c r="J139" s="4">
        <v>1.2196</v>
      </c>
      <c r="K139" s="4">
        <v>9.3445</v>
      </c>
      <c r="L139" s="4">
        <v>0.5867</v>
      </c>
      <c r="M139" s="4">
        <v>0.71699999999999997</v>
      </c>
      <c r="N139" s="4">
        <v>0.40799999999999997</v>
      </c>
      <c r="O139" s="4">
        <v>3.3062999999999998</v>
      </c>
      <c r="P139" s="4">
        <v>0.18609999999999999</v>
      </c>
      <c r="Q139" s="4">
        <v>0.13100000000000001</v>
      </c>
      <c r="R139" s="4">
        <v>1.7899</v>
      </c>
      <c r="S139" s="4">
        <v>0.1623</v>
      </c>
      <c r="T139" s="4">
        <v>0.98360000000000003</v>
      </c>
      <c r="U139" s="4">
        <v>1.458</v>
      </c>
      <c r="V139" s="4">
        <v>1.3994</v>
      </c>
      <c r="W139" s="8"/>
    </row>
    <row r="140" spans="1:23" ht="15.75" customHeight="1" x14ac:dyDescent="0.2">
      <c r="A140" s="1" t="s">
        <v>63</v>
      </c>
      <c r="C140" s="4">
        <v>300</v>
      </c>
      <c r="D140" s="4">
        <v>100</v>
      </c>
      <c r="E140" s="4">
        <v>2.1595</v>
      </c>
      <c r="F140" s="4">
        <v>2.7740999999999998</v>
      </c>
      <c r="G140" s="4">
        <v>0.78469999999999995</v>
      </c>
      <c r="H140" s="4">
        <v>7.8825000000000003</v>
      </c>
      <c r="I140" s="4">
        <v>2.7948</v>
      </c>
      <c r="J140" s="4">
        <v>1.6512</v>
      </c>
      <c r="K140" s="4">
        <v>12.9636</v>
      </c>
      <c r="L140" s="4">
        <v>0.66559999999999997</v>
      </c>
      <c r="M140" s="4">
        <v>0.85560000000000003</v>
      </c>
      <c r="N140" s="4">
        <v>0.99280000000000002</v>
      </c>
      <c r="O140" s="4">
        <v>5.2302999999999997</v>
      </c>
      <c r="P140" s="4">
        <v>0.29170000000000001</v>
      </c>
      <c r="Q140" s="4">
        <v>2.1700000000000001E-2</v>
      </c>
      <c r="R140" s="4">
        <v>2.8740000000000001</v>
      </c>
      <c r="S140" s="4">
        <v>0.52710000000000001</v>
      </c>
      <c r="T140" s="4">
        <v>1.5544</v>
      </c>
      <c r="U140" s="4">
        <v>2.1901999999999999</v>
      </c>
      <c r="V140" s="4">
        <v>2.048</v>
      </c>
      <c r="W140" s="8"/>
    </row>
    <row r="141" spans="1:23" ht="15.75" customHeight="1" x14ac:dyDescent="0.2">
      <c r="A141" s="1" t="s">
        <v>62</v>
      </c>
      <c r="C141" s="4">
        <v>300</v>
      </c>
      <c r="D141" s="4">
        <v>100</v>
      </c>
      <c r="E141" s="4">
        <v>1.7375</v>
      </c>
      <c r="F141" s="4">
        <v>2.7124000000000001</v>
      </c>
      <c r="G141" s="4">
        <v>0.27710000000000001</v>
      </c>
      <c r="H141" s="4">
        <v>7.4180000000000001</v>
      </c>
      <c r="I141" s="4">
        <v>1.5101</v>
      </c>
      <c r="J141" s="4">
        <v>1.696</v>
      </c>
      <c r="K141" s="4">
        <v>11.755100000000001</v>
      </c>
      <c r="L141" s="4">
        <v>0.64019999999999999</v>
      </c>
      <c r="M141" s="4">
        <v>0.96819999999999995</v>
      </c>
      <c r="N141" s="4">
        <v>0.75649999999999995</v>
      </c>
      <c r="O141" s="4">
        <v>4.7237</v>
      </c>
      <c r="P141" s="4">
        <v>0.37309999999999999</v>
      </c>
      <c r="Q141" s="4">
        <v>9.3700000000000006E-2</v>
      </c>
      <c r="R141" s="4">
        <v>2.4397000000000002</v>
      </c>
      <c r="S141" s="4">
        <v>7.2300000000000003E-2</v>
      </c>
      <c r="T141" s="4">
        <v>1.2271000000000001</v>
      </c>
      <c r="U141" s="4">
        <v>2.1916000000000002</v>
      </c>
      <c r="V141" s="4">
        <v>1.6986000000000001</v>
      </c>
    </row>
    <row r="142" spans="1:23" ht="15.75" customHeight="1" x14ac:dyDescent="0.2"/>
    <row r="143" spans="1:23" ht="15.75" customHeight="1" x14ac:dyDescent="0.2">
      <c r="A143" s="5" t="s">
        <v>61</v>
      </c>
    </row>
    <row r="144" spans="1:23" ht="15.75" customHeight="1" x14ac:dyDescent="0.2">
      <c r="A144" s="1" t="s">
        <v>25</v>
      </c>
      <c r="C144" s="1" t="s">
        <v>53</v>
      </c>
      <c r="D144" s="1" t="s">
        <v>52</v>
      </c>
      <c r="E144" s="1" t="s">
        <v>23</v>
      </c>
      <c r="F144" s="1" t="s">
        <v>22</v>
      </c>
      <c r="G144" s="1" t="s">
        <v>21</v>
      </c>
      <c r="H144" s="1" t="s">
        <v>20</v>
      </c>
      <c r="I144" s="1" t="s">
        <v>19</v>
      </c>
      <c r="J144" s="1" t="s">
        <v>18</v>
      </c>
      <c r="K144" s="1" t="s">
        <v>17</v>
      </c>
      <c r="L144" s="1" t="s">
        <v>16</v>
      </c>
      <c r="M144" s="1" t="s">
        <v>15</v>
      </c>
      <c r="N144" s="1" t="s">
        <v>14</v>
      </c>
      <c r="O144" s="1" t="s">
        <v>13</v>
      </c>
      <c r="P144" s="1" t="s">
        <v>12</v>
      </c>
      <c r="Q144" s="1" t="s">
        <v>11</v>
      </c>
      <c r="R144" s="1" t="s">
        <v>10</v>
      </c>
      <c r="S144" s="1" t="s">
        <v>9</v>
      </c>
      <c r="T144" s="1" t="s">
        <v>8</v>
      </c>
      <c r="U144" s="1" t="s">
        <v>7</v>
      </c>
      <c r="V144" s="1" t="s">
        <v>6</v>
      </c>
    </row>
    <row r="145" spans="1:22" ht="15.75" customHeight="1" x14ac:dyDescent="0.2">
      <c r="A145" s="1" t="str">
        <f t="shared" ref="A145:A165" si="19">A121</f>
        <v>AT38_S1_C1_N24-1</v>
      </c>
      <c r="C145" s="1">
        <f t="shared" ref="C145:D165" si="20">C121</f>
        <v>300</v>
      </c>
      <c r="D145" s="1">
        <f t="shared" si="20"/>
        <v>100</v>
      </c>
      <c r="E145" s="1">
        <f t="shared" ref="E145:V145" si="21">E121-E$11</f>
        <v>1.5362</v>
      </c>
      <c r="F145" s="1">
        <f t="shared" si="21"/>
        <v>1.9133</v>
      </c>
      <c r="G145" s="1">
        <f t="shared" si="21"/>
        <v>6.25E-2</v>
      </c>
      <c r="H145" s="1">
        <f t="shared" si="21"/>
        <v>3.5128999999999997</v>
      </c>
      <c r="I145" s="1">
        <f t="shared" si="21"/>
        <v>1.1837</v>
      </c>
      <c r="J145" s="1">
        <f t="shared" si="21"/>
        <v>0.64569999999999994</v>
      </c>
      <c r="K145" s="1">
        <f t="shared" si="21"/>
        <v>8.0216000000000012</v>
      </c>
      <c r="L145" s="1">
        <f t="shared" si="21"/>
        <v>0.47220000000000001</v>
      </c>
      <c r="M145" s="1">
        <f t="shared" si="21"/>
        <v>0.76600000000000001</v>
      </c>
      <c r="N145" s="1">
        <f t="shared" si="21"/>
        <v>0.28709999999999997</v>
      </c>
      <c r="O145" s="1">
        <f t="shared" si="21"/>
        <v>2.9914000000000001</v>
      </c>
      <c r="P145" s="1">
        <f t="shared" si="21"/>
        <v>0.3654</v>
      </c>
      <c r="Q145" s="1">
        <f t="shared" si="21"/>
        <v>-9.5000000000000084E-3</v>
      </c>
      <c r="R145" s="1">
        <f t="shared" si="21"/>
        <v>1.1635</v>
      </c>
      <c r="S145" s="1">
        <f t="shared" si="21"/>
        <v>6.8699999999999997E-2</v>
      </c>
      <c r="T145" s="1">
        <f t="shared" si="21"/>
        <v>0.56010000000000004</v>
      </c>
      <c r="U145" s="1">
        <f t="shared" si="21"/>
        <v>1.0730999999999999</v>
      </c>
      <c r="V145" s="1">
        <f t="shared" si="21"/>
        <v>0.67169999999999996</v>
      </c>
    </row>
    <row r="146" spans="1:22" ht="15.75" customHeight="1" x14ac:dyDescent="0.2">
      <c r="A146" s="1" t="str">
        <f t="shared" si="19"/>
        <v>AT38_S1_C1_N24-2</v>
      </c>
      <c r="C146" s="1">
        <f t="shared" si="20"/>
        <v>300</v>
      </c>
      <c r="D146" s="1">
        <f t="shared" si="20"/>
        <v>100</v>
      </c>
      <c r="E146" s="1">
        <f t="shared" ref="E146:V146" si="22">E122-E$11</f>
        <v>0.91480000000000006</v>
      </c>
      <c r="F146" s="1">
        <f t="shared" si="22"/>
        <v>1.3123</v>
      </c>
      <c r="G146" s="1">
        <f t="shared" si="22"/>
        <v>8.5699999999999998E-2</v>
      </c>
      <c r="H146" s="1">
        <f t="shared" si="22"/>
        <v>3.8390999999999997</v>
      </c>
      <c r="I146" s="1">
        <f t="shared" si="22"/>
        <v>1.0860000000000001</v>
      </c>
      <c r="J146" s="1">
        <f t="shared" si="22"/>
        <v>0.81369999999999998</v>
      </c>
      <c r="K146" s="1">
        <f t="shared" si="22"/>
        <v>8.4746000000000006</v>
      </c>
      <c r="L146" s="1">
        <f t="shared" si="22"/>
        <v>0.36840000000000001</v>
      </c>
      <c r="M146" s="1">
        <f t="shared" si="22"/>
        <v>0.68190000000000006</v>
      </c>
      <c r="N146" s="1">
        <f t="shared" si="22"/>
        <v>0.2797</v>
      </c>
      <c r="O146" s="1">
        <f t="shared" si="22"/>
        <v>2.8885000000000001</v>
      </c>
      <c r="P146" s="1">
        <f t="shared" si="22"/>
        <v>0.12380000000000001</v>
      </c>
      <c r="Q146" s="1">
        <f t="shared" si="22"/>
        <v>-7.3800000000000004E-2</v>
      </c>
      <c r="R146" s="1">
        <f t="shared" si="22"/>
        <v>0.80940000000000001</v>
      </c>
      <c r="S146" s="1">
        <f t="shared" si="22"/>
        <v>0.1691</v>
      </c>
      <c r="T146" s="1">
        <f t="shared" si="22"/>
        <v>0.37209999999999999</v>
      </c>
      <c r="U146" s="1">
        <f t="shared" si="22"/>
        <v>0.93089999999999995</v>
      </c>
      <c r="V146" s="1">
        <f t="shared" si="22"/>
        <v>0.56170000000000009</v>
      </c>
    </row>
    <row r="147" spans="1:22" ht="15.75" customHeight="1" x14ac:dyDescent="0.2">
      <c r="A147" s="1" t="str">
        <f t="shared" si="19"/>
        <v>AT38_S1_C1_N24-3</v>
      </c>
      <c r="C147" s="1">
        <f t="shared" si="20"/>
        <v>300</v>
      </c>
      <c r="D147" s="1">
        <f t="shared" si="20"/>
        <v>100</v>
      </c>
      <c r="E147" s="1">
        <f t="shared" ref="E147:V147" si="23">E123-E$11</f>
        <v>1.0833999999999999</v>
      </c>
      <c r="F147" s="1">
        <f t="shared" si="23"/>
        <v>1.2287999999999999</v>
      </c>
      <c r="G147" s="1">
        <f t="shared" si="23"/>
        <v>0.10969999999999999</v>
      </c>
      <c r="H147" s="1">
        <f t="shared" si="23"/>
        <v>1.6456</v>
      </c>
      <c r="I147" s="1">
        <f t="shared" si="23"/>
        <v>0.76930000000000009</v>
      </c>
      <c r="J147" s="1">
        <f t="shared" si="23"/>
        <v>0.60629999999999995</v>
      </c>
      <c r="K147" s="1">
        <f t="shared" si="23"/>
        <v>6.2459000000000007</v>
      </c>
      <c r="L147" s="1">
        <f t="shared" si="23"/>
        <v>0.3921</v>
      </c>
      <c r="M147" s="1">
        <f t="shared" si="23"/>
        <v>0.72199999999999998</v>
      </c>
      <c r="N147" s="1">
        <f t="shared" si="23"/>
        <v>0.13919999999999999</v>
      </c>
      <c r="O147" s="1">
        <f t="shared" si="23"/>
        <v>2.2562000000000002</v>
      </c>
      <c r="P147" s="1">
        <f t="shared" si="23"/>
        <v>0.26040000000000002</v>
      </c>
      <c r="Q147" s="1">
        <f t="shared" si="23"/>
        <v>1.3700000000000004E-2</v>
      </c>
      <c r="R147" s="1">
        <f t="shared" si="23"/>
        <v>0.77459999999999984</v>
      </c>
      <c r="S147" s="1">
        <f t="shared" si="23"/>
        <v>2.8900000000000002E-2</v>
      </c>
      <c r="T147" s="1">
        <f t="shared" si="23"/>
        <v>0.3538</v>
      </c>
      <c r="U147" s="1">
        <f t="shared" si="23"/>
        <v>0.39090000000000003</v>
      </c>
      <c r="V147" s="1">
        <f t="shared" si="23"/>
        <v>0.34079999999999999</v>
      </c>
    </row>
    <row r="148" spans="1:22" ht="15.75" customHeight="1" x14ac:dyDescent="0.2">
      <c r="A148" s="1" t="str">
        <f t="shared" si="19"/>
        <v>AT38_S1_ML_2-1</v>
      </c>
      <c r="C148" s="1">
        <f t="shared" si="20"/>
        <v>300</v>
      </c>
      <c r="D148" s="1">
        <f t="shared" si="20"/>
        <v>100</v>
      </c>
      <c r="E148" s="1">
        <f t="shared" ref="E148:V148" si="24">E124-E$11</f>
        <v>10.6883</v>
      </c>
      <c r="F148" s="1">
        <f t="shared" si="24"/>
        <v>20.2392</v>
      </c>
      <c r="G148" s="1">
        <f t="shared" si="24"/>
        <v>0.94920000000000004</v>
      </c>
      <c r="H148" s="1">
        <f t="shared" si="24"/>
        <v>34.133600000000001</v>
      </c>
      <c r="I148" s="1">
        <f t="shared" si="24"/>
        <v>4.1604999999999999</v>
      </c>
      <c r="J148" s="1">
        <f t="shared" si="24"/>
        <v>40.272500000000001</v>
      </c>
      <c r="K148" s="1">
        <f t="shared" si="24"/>
        <v>1.4822000000000002</v>
      </c>
      <c r="L148" s="1">
        <f t="shared" si="24"/>
        <v>1.1775</v>
      </c>
      <c r="M148" s="1">
        <f t="shared" si="24"/>
        <v>2.1948999999999996</v>
      </c>
      <c r="N148" s="1">
        <f t="shared" si="24"/>
        <v>13.8348</v>
      </c>
      <c r="O148" s="1">
        <f t="shared" si="24"/>
        <v>0.69600000000000006</v>
      </c>
      <c r="P148" s="1">
        <f t="shared" si="24"/>
        <v>-5.6800000000000003E-2</v>
      </c>
      <c r="Q148" s="1">
        <f t="shared" si="24"/>
        <v>6.6616999999999997</v>
      </c>
      <c r="R148" s="1">
        <f t="shared" si="24"/>
        <v>17.947700000000001</v>
      </c>
      <c r="S148" s="1">
        <f t="shared" si="24"/>
        <v>2.0661</v>
      </c>
      <c r="T148" s="1">
        <f t="shared" si="24"/>
        <v>3.2465999999999999</v>
      </c>
      <c r="U148" s="1">
        <f t="shared" si="24"/>
        <v>4.8747999999999996</v>
      </c>
      <c r="V148" s="1">
        <f t="shared" si="24"/>
        <v>4.2587000000000002</v>
      </c>
    </row>
    <row r="149" spans="1:22" ht="15.75" customHeight="1" x14ac:dyDescent="0.2">
      <c r="A149" s="1" t="str">
        <f t="shared" si="19"/>
        <v>AT38_S1_ML_2-2</v>
      </c>
      <c r="C149" s="1">
        <f t="shared" si="20"/>
        <v>300</v>
      </c>
      <c r="D149" s="1">
        <f t="shared" si="20"/>
        <v>100</v>
      </c>
      <c r="E149" s="1">
        <f t="shared" ref="E149:V149" si="25">E125-E$11</f>
        <v>8.5586000000000002</v>
      </c>
      <c r="F149" s="1">
        <f t="shared" si="25"/>
        <v>18.419699999999999</v>
      </c>
      <c r="G149" s="1">
        <f t="shared" si="25"/>
        <v>1.6388</v>
      </c>
      <c r="H149" s="1">
        <f t="shared" si="25"/>
        <v>31.205099999999998</v>
      </c>
      <c r="I149" s="1">
        <f t="shared" si="25"/>
        <v>3.1307</v>
      </c>
      <c r="J149" s="1">
        <f t="shared" si="25"/>
        <v>3.4823</v>
      </c>
      <c r="K149" s="1">
        <f t="shared" si="25"/>
        <v>38.217199999999998</v>
      </c>
      <c r="L149" s="1">
        <f t="shared" si="25"/>
        <v>1.4409000000000001</v>
      </c>
      <c r="M149" s="1">
        <f t="shared" si="25"/>
        <v>1.4481999999999999</v>
      </c>
      <c r="N149" s="1">
        <f t="shared" si="25"/>
        <v>1.8158999999999998</v>
      </c>
      <c r="O149" s="1">
        <f t="shared" si="25"/>
        <v>12.6866</v>
      </c>
      <c r="P149" s="1">
        <f t="shared" si="25"/>
        <v>0.59589999999999999</v>
      </c>
      <c r="Q149" s="1">
        <f t="shared" si="25"/>
        <v>-6.3500000000000001E-2</v>
      </c>
      <c r="R149" s="1">
        <f t="shared" si="25"/>
        <v>5.1279000000000003</v>
      </c>
      <c r="S149" s="1">
        <f t="shared" si="25"/>
        <v>1.702</v>
      </c>
      <c r="T149" s="1">
        <f t="shared" si="25"/>
        <v>2.9529000000000001</v>
      </c>
      <c r="U149" s="1">
        <f t="shared" si="25"/>
        <v>4.1669</v>
      </c>
      <c r="V149" s="1">
        <f t="shared" si="25"/>
        <v>3.9482999999999997</v>
      </c>
    </row>
    <row r="150" spans="1:22" ht="15.75" customHeight="1" x14ac:dyDescent="0.2">
      <c r="A150" s="1" t="str">
        <f t="shared" si="19"/>
        <v>AT38_S1_ML_2-3</v>
      </c>
      <c r="C150" s="1">
        <f t="shared" si="20"/>
        <v>300</v>
      </c>
      <c r="D150" s="1">
        <f t="shared" si="20"/>
        <v>100</v>
      </c>
      <c r="E150" s="1">
        <f t="shared" ref="E150:V150" si="26">E126-E$11</f>
        <v>9.6250999999999998</v>
      </c>
      <c r="F150" s="1">
        <f t="shared" si="26"/>
        <v>19.444399999999998</v>
      </c>
      <c r="G150" s="1">
        <f t="shared" si="26"/>
        <v>1.1233</v>
      </c>
      <c r="H150" s="1">
        <f t="shared" si="26"/>
        <v>32.317399999999999</v>
      </c>
      <c r="I150" s="1">
        <f t="shared" si="26"/>
        <v>2.9951999999999996</v>
      </c>
      <c r="J150" s="1">
        <f t="shared" si="26"/>
        <v>3.7544999999999997</v>
      </c>
      <c r="K150" s="1">
        <f t="shared" si="26"/>
        <v>39.410800000000002</v>
      </c>
      <c r="L150" s="1">
        <f t="shared" si="26"/>
        <v>1.6698</v>
      </c>
      <c r="M150" s="1">
        <f t="shared" si="26"/>
        <v>1.2401</v>
      </c>
      <c r="N150" s="1">
        <f t="shared" si="26"/>
        <v>1.5722</v>
      </c>
      <c r="O150" s="1">
        <f t="shared" si="26"/>
        <v>13.055899999999999</v>
      </c>
      <c r="P150" s="1">
        <f t="shared" si="26"/>
        <v>0.57499999999999996</v>
      </c>
      <c r="Q150" s="1">
        <f t="shared" si="26"/>
        <v>5.9799999999999992E-2</v>
      </c>
      <c r="R150" s="1">
        <f t="shared" si="26"/>
        <v>5.5456000000000003</v>
      </c>
      <c r="S150" s="1">
        <f t="shared" si="26"/>
        <v>1.8249</v>
      </c>
      <c r="T150" s="1">
        <f t="shared" si="26"/>
        <v>2.9472</v>
      </c>
      <c r="U150" s="1">
        <f t="shared" si="26"/>
        <v>4.2074999999999996</v>
      </c>
      <c r="V150" s="1">
        <f t="shared" si="26"/>
        <v>4.1143000000000001</v>
      </c>
    </row>
    <row r="151" spans="1:22" ht="15.75" customHeight="1" x14ac:dyDescent="0.2">
      <c r="A151" s="1" t="str">
        <f t="shared" si="19"/>
        <v>AT39_S4_C3_N23-1</v>
      </c>
      <c r="C151" s="1">
        <f t="shared" si="20"/>
        <v>300</v>
      </c>
      <c r="D151" s="1">
        <f t="shared" si="20"/>
        <v>100</v>
      </c>
      <c r="E151" s="1">
        <f t="shared" ref="E151:V151" si="27">E127-E$11</f>
        <v>-1.4E-3</v>
      </c>
      <c r="F151" s="1">
        <f t="shared" si="27"/>
        <v>-0.30580000000000002</v>
      </c>
      <c r="G151" s="1">
        <f t="shared" si="27"/>
        <v>-3.6499999999999998E-2</v>
      </c>
      <c r="H151" s="1">
        <f t="shared" si="27"/>
        <v>-0.4506</v>
      </c>
      <c r="I151" s="1">
        <f t="shared" si="27"/>
        <v>-0.1114</v>
      </c>
      <c r="J151" s="1">
        <f t="shared" si="27"/>
        <v>-6.3399999999999998E-2</v>
      </c>
      <c r="K151" s="1">
        <f t="shared" si="27"/>
        <v>-0.32940000000000003</v>
      </c>
      <c r="L151" s="1">
        <f t="shared" si="27"/>
        <v>-0.1053</v>
      </c>
      <c r="M151" s="1">
        <f t="shared" si="27"/>
        <v>-5.67E-2</v>
      </c>
      <c r="N151" s="1">
        <f t="shared" si="27"/>
        <v>-9.01E-2</v>
      </c>
      <c r="O151" s="1">
        <f t="shared" si="27"/>
        <v>-0.15759999999999999</v>
      </c>
      <c r="P151" s="1">
        <f t="shared" si="27"/>
        <v>-6.1100000000000002E-2</v>
      </c>
      <c r="Q151" s="1">
        <f t="shared" si="27"/>
        <v>-0.1018</v>
      </c>
      <c r="R151" s="1">
        <f t="shared" si="27"/>
        <v>-0.75460000000000005</v>
      </c>
      <c r="S151" s="1">
        <f t="shared" si="27"/>
        <v>-1.26E-2</v>
      </c>
      <c r="T151" s="1">
        <f t="shared" si="27"/>
        <v>-0.4163</v>
      </c>
      <c r="U151" s="1">
        <f t="shared" si="27"/>
        <v>-7.9899999999999999E-2</v>
      </c>
      <c r="V151" s="1">
        <f t="shared" si="27"/>
        <v>-0.57240000000000002</v>
      </c>
    </row>
    <row r="152" spans="1:22" ht="15.75" customHeight="1" x14ac:dyDescent="0.2">
      <c r="A152" s="1" t="str">
        <f t="shared" si="19"/>
        <v>AT39_S4_C3_N2-2</v>
      </c>
      <c r="C152" s="1">
        <f t="shared" si="20"/>
        <v>300</v>
      </c>
      <c r="D152" s="1">
        <f t="shared" si="20"/>
        <v>100</v>
      </c>
      <c r="E152" s="1">
        <f t="shared" ref="E152:V152" si="28">E128-E$11</f>
        <v>0.90529999999999999</v>
      </c>
      <c r="F152" s="1">
        <f t="shared" si="28"/>
        <v>1.0899999999999999</v>
      </c>
      <c r="G152" s="1">
        <f t="shared" si="28"/>
        <v>3.7399999999999996E-2</v>
      </c>
      <c r="H152" s="1">
        <f t="shared" si="28"/>
        <v>2.1841999999999997</v>
      </c>
      <c r="I152" s="1">
        <f t="shared" si="28"/>
        <v>0.7661</v>
      </c>
      <c r="J152" s="1">
        <f t="shared" si="28"/>
        <v>0.67320000000000002</v>
      </c>
      <c r="K152" s="1">
        <f t="shared" si="28"/>
        <v>7.1588000000000003</v>
      </c>
      <c r="L152" s="1">
        <f t="shared" si="28"/>
        <v>0.31309999999999999</v>
      </c>
      <c r="M152" s="1">
        <f t="shared" si="28"/>
        <v>0.76490000000000002</v>
      </c>
      <c r="N152" s="1">
        <f t="shared" si="28"/>
        <v>0.13240000000000002</v>
      </c>
      <c r="O152" s="1">
        <f t="shared" si="28"/>
        <v>2.3851</v>
      </c>
      <c r="P152" s="1">
        <f t="shared" si="28"/>
        <v>0.45839999999999997</v>
      </c>
      <c r="Q152" s="1">
        <f t="shared" si="28"/>
        <v>0.1401</v>
      </c>
      <c r="R152" s="1">
        <f t="shared" si="28"/>
        <v>0.81910000000000005</v>
      </c>
      <c r="S152" s="1">
        <f t="shared" si="28"/>
        <v>0.105</v>
      </c>
      <c r="T152" s="1">
        <f t="shared" si="28"/>
        <v>0.52539999999999998</v>
      </c>
      <c r="U152" s="1">
        <f t="shared" si="28"/>
        <v>0.63860000000000006</v>
      </c>
      <c r="V152" s="1">
        <f t="shared" si="28"/>
        <v>0.36209999999999998</v>
      </c>
    </row>
    <row r="153" spans="1:22" ht="15.75" customHeight="1" x14ac:dyDescent="0.2">
      <c r="A153" s="1" t="str">
        <f t="shared" si="19"/>
        <v>AT39_S4_C3_N2-3</v>
      </c>
      <c r="C153" s="1">
        <f t="shared" si="20"/>
        <v>300</v>
      </c>
      <c r="D153" s="1">
        <f t="shared" si="20"/>
        <v>100</v>
      </c>
      <c r="E153" s="1">
        <f t="shared" ref="E153:V153" si="29">E129-E$11</f>
        <v>1.2093</v>
      </c>
      <c r="F153" s="1">
        <f t="shared" si="29"/>
        <v>0.71160000000000001</v>
      </c>
      <c r="G153" s="1">
        <f t="shared" si="29"/>
        <v>0.28170000000000001</v>
      </c>
      <c r="H153" s="1">
        <f t="shared" si="29"/>
        <v>4.6853000000000007</v>
      </c>
      <c r="I153" s="1">
        <f t="shared" si="29"/>
        <v>0.57709999999999995</v>
      </c>
      <c r="J153" s="1">
        <f t="shared" si="29"/>
        <v>0.93699999999999994</v>
      </c>
      <c r="K153" s="1">
        <f t="shared" si="29"/>
        <v>8.5817999999999994</v>
      </c>
      <c r="L153" s="1">
        <f t="shared" si="29"/>
        <v>0.42919999999999997</v>
      </c>
      <c r="M153" s="1">
        <f t="shared" si="29"/>
        <v>0.97940000000000005</v>
      </c>
      <c r="N153" s="1">
        <f t="shared" si="29"/>
        <v>0.41699999999999998</v>
      </c>
      <c r="O153" s="1">
        <f t="shared" si="29"/>
        <v>3.2810999999999999</v>
      </c>
      <c r="P153" s="1">
        <f t="shared" si="29"/>
        <v>2.3213999999999997</v>
      </c>
      <c r="Q153" s="1">
        <f t="shared" si="29"/>
        <v>2.2800000000000001E-2</v>
      </c>
      <c r="R153" s="1">
        <f t="shared" si="29"/>
        <v>1.1038999999999999</v>
      </c>
      <c r="S153" s="1">
        <f t="shared" si="29"/>
        <v>0.1779</v>
      </c>
      <c r="T153" s="1">
        <f t="shared" si="29"/>
        <v>0.5877</v>
      </c>
      <c r="U153" s="1">
        <f t="shared" si="29"/>
        <v>0.7268</v>
      </c>
      <c r="V153" s="1">
        <f t="shared" si="29"/>
        <v>0.91209999999999991</v>
      </c>
    </row>
    <row r="154" spans="1:22" ht="15.75" customHeight="1" x14ac:dyDescent="0.2">
      <c r="A154" s="1" t="str">
        <f t="shared" si="19"/>
        <v>AT39_S4_ML_1-1</v>
      </c>
      <c r="C154" s="1">
        <f t="shared" si="20"/>
        <v>300</v>
      </c>
      <c r="D154" s="1">
        <f t="shared" si="20"/>
        <v>100</v>
      </c>
      <c r="E154" s="1">
        <f t="shared" ref="E154:V154" si="30">E130-E$11</f>
        <v>5.8849999999999998</v>
      </c>
      <c r="F154" s="1">
        <f t="shared" si="30"/>
        <v>14.8947</v>
      </c>
      <c r="G154" s="1">
        <f t="shared" si="30"/>
        <v>1.0616000000000001</v>
      </c>
      <c r="H154" s="1">
        <f t="shared" si="30"/>
        <v>23.441099999999999</v>
      </c>
      <c r="I154" s="1">
        <f t="shared" si="30"/>
        <v>3.2113999999999998</v>
      </c>
      <c r="J154" s="1">
        <f t="shared" si="30"/>
        <v>3.6359999999999997</v>
      </c>
      <c r="K154" s="1">
        <f t="shared" si="30"/>
        <v>32.800200000000004</v>
      </c>
      <c r="L154" s="1">
        <f t="shared" si="30"/>
        <v>1.1987000000000001</v>
      </c>
      <c r="M154" s="1">
        <f t="shared" si="30"/>
        <v>1.6467000000000001</v>
      </c>
      <c r="N154" s="1">
        <f t="shared" si="30"/>
        <v>1.4038999999999999</v>
      </c>
      <c r="O154" s="1">
        <f t="shared" si="30"/>
        <v>11.319799999999999</v>
      </c>
      <c r="P154" s="1">
        <f t="shared" si="30"/>
        <v>0.4143</v>
      </c>
      <c r="Q154" s="1">
        <f t="shared" si="30"/>
        <v>-5.0099999999999999E-2</v>
      </c>
      <c r="R154" s="1">
        <f t="shared" si="30"/>
        <v>3.2949000000000002</v>
      </c>
      <c r="S154" s="1">
        <f t="shared" si="30"/>
        <v>1.3034000000000001</v>
      </c>
      <c r="T154" s="1">
        <f t="shared" si="30"/>
        <v>2.8725999999999998</v>
      </c>
      <c r="U154" s="1">
        <f t="shared" si="30"/>
        <v>4.5360999999999994</v>
      </c>
      <c r="V154" s="1">
        <f t="shared" si="30"/>
        <v>3.8688000000000002</v>
      </c>
    </row>
    <row r="155" spans="1:22" ht="15.75" customHeight="1" x14ac:dyDescent="0.2">
      <c r="A155" s="1" t="str">
        <f t="shared" si="19"/>
        <v>AT39_S4_ML_1-2</v>
      </c>
      <c r="C155" s="1">
        <f t="shared" si="20"/>
        <v>300</v>
      </c>
      <c r="D155" s="1">
        <f t="shared" si="20"/>
        <v>100</v>
      </c>
      <c r="E155" s="1">
        <f t="shared" ref="E155:V155" si="31">E131-E$11</f>
        <v>4.3573999999999993</v>
      </c>
      <c r="F155" s="1">
        <f t="shared" si="31"/>
        <v>12.205400000000001</v>
      </c>
      <c r="G155" s="1">
        <f t="shared" si="31"/>
        <v>1.2483</v>
      </c>
      <c r="H155" s="1">
        <f t="shared" si="31"/>
        <v>23.579799999999999</v>
      </c>
      <c r="I155" s="1">
        <f t="shared" si="31"/>
        <v>3.3881999999999999</v>
      </c>
      <c r="J155" s="1">
        <f t="shared" si="31"/>
        <v>2.7204999999999999</v>
      </c>
      <c r="K155" s="1">
        <f t="shared" si="31"/>
        <v>35.5336</v>
      </c>
      <c r="L155" s="1">
        <f t="shared" si="31"/>
        <v>1.0318000000000001</v>
      </c>
      <c r="M155" s="1">
        <f t="shared" si="31"/>
        <v>1.1443000000000001</v>
      </c>
      <c r="N155" s="1">
        <f t="shared" si="31"/>
        <v>1.3303</v>
      </c>
      <c r="O155" s="1">
        <f t="shared" si="31"/>
        <v>10.9392</v>
      </c>
      <c r="P155" s="1">
        <f t="shared" si="31"/>
        <v>0.37559999999999999</v>
      </c>
      <c r="Q155" s="1">
        <f t="shared" si="31"/>
        <v>8.7600000000000011E-2</v>
      </c>
      <c r="R155" s="1">
        <f t="shared" si="31"/>
        <v>3.8144999999999998</v>
      </c>
      <c r="S155" s="1">
        <f t="shared" si="31"/>
        <v>0.1769</v>
      </c>
      <c r="T155" s="1">
        <f t="shared" si="31"/>
        <v>2.2993999999999999</v>
      </c>
      <c r="U155" s="1">
        <f t="shared" si="31"/>
        <v>4.3508999999999993</v>
      </c>
      <c r="V155" s="1">
        <f t="shared" si="31"/>
        <v>5.4428999999999998</v>
      </c>
    </row>
    <row r="156" spans="1:22" ht="15.75" customHeight="1" x14ac:dyDescent="0.2">
      <c r="A156" s="1" t="str">
        <f t="shared" si="19"/>
        <v>AT39_S4_ML_1-3</v>
      </c>
      <c r="C156" s="1">
        <f t="shared" si="20"/>
        <v>300</v>
      </c>
      <c r="D156" s="1">
        <f t="shared" si="20"/>
        <v>100</v>
      </c>
      <c r="E156" s="1">
        <f t="shared" ref="E156:V156" si="32">E132-E$11</f>
        <v>7.4913999999999996</v>
      </c>
      <c r="F156" s="1">
        <f t="shared" si="32"/>
        <v>17.790899999999997</v>
      </c>
      <c r="G156" s="1">
        <f t="shared" si="32"/>
        <v>1.2758</v>
      </c>
      <c r="H156" s="1">
        <f t="shared" si="32"/>
        <v>25.9572</v>
      </c>
      <c r="I156" s="1">
        <f t="shared" si="32"/>
        <v>3.5450999999999997</v>
      </c>
      <c r="J156" s="1">
        <f t="shared" si="32"/>
        <v>3.9876999999999998</v>
      </c>
      <c r="K156" s="1">
        <f t="shared" si="32"/>
        <v>34.932499999999997</v>
      </c>
      <c r="L156" s="1">
        <f t="shared" si="32"/>
        <v>1.0826</v>
      </c>
      <c r="M156" s="1">
        <f t="shared" si="32"/>
        <v>1.1468</v>
      </c>
      <c r="N156" s="1">
        <f t="shared" si="32"/>
        <v>1.6794</v>
      </c>
      <c r="O156" s="1">
        <f t="shared" si="32"/>
        <v>11.6585</v>
      </c>
      <c r="P156" s="1">
        <f t="shared" si="32"/>
        <v>0.8246</v>
      </c>
      <c r="Q156" s="1">
        <f t="shared" si="32"/>
        <v>-9.2399999999999996E-2</v>
      </c>
      <c r="R156" s="1">
        <f t="shared" si="32"/>
        <v>5.2237</v>
      </c>
      <c r="S156" s="1">
        <f t="shared" si="32"/>
        <v>1.5867</v>
      </c>
      <c r="T156" s="1">
        <f t="shared" si="32"/>
        <v>3.4646999999999997</v>
      </c>
      <c r="U156" s="1">
        <f t="shared" si="32"/>
        <v>5.1076999999999995</v>
      </c>
      <c r="V156" s="1">
        <f t="shared" si="32"/>
        <v>3.7957000000000001</v>
      </c>
    </row>
    <row r="157" spans="1:22" ht="15.75" customHeight="1" x14ac:dyDescent="0.2">
      <c r="A157" s="1" t="str">
        <f t="shared" si="19"/>
        <v>AT38_S6_C1_N23-1</v>
      </c>
      <c r="C157" s="1">
        <f t="shared" si="20"/>
        <v>300</v>
      </c>
      <c r="D157" s="1">
        <f t="shared" si="20"/>
        <v>100</v>
      </c>
      <c r="E157" s="1">
        <f t="shared" ref="E157:V157" si="33">E133-E$11</f>
        <v>1.5327999999999999</v>
      </c>
      <c r="F157" s="1">
        <f t="shared" si="33"/>
        <v>1.7797000000000001</v>
      </c>
      <c r="G157" s="1">
        <f t="shared" si="33"/>
        <v>0.14069999999999999</v>
      </c>
      <c r="H157" s="1">
        <f t="shared" si="33"/>
        <v>3.8156000000000003</v>
      </c>
      <c r="I157" s="1">
        <f t="shared" si="33"/>
        <v>1.3212000000000002</v>
      </c>
      <c r="J157" s="1">
        <f t="shared" si="33"/>
        <v>1.2112000000000001</v>
      </c>
      <c r="K157" s="1">
        <f t="shared" si="33"/>
        <v>9.2005999999999997</v>
      </c>
      <c r="L157" s="1">
        <f t="shared" si="33"/>
        <v>0.45280000000000004</v>
      </c>
      <c r="M157" s="1">
        <f t="shared" si="33"/>
        <v>1.1059000000000001</v>
      </c>
      <c r="N157" s="1">
        <f t="shared" si="33"/>
        <v>0.36169999999999997</v>
      </c>
      <c r="O157" s="1">
        <f t="shared" si="33"/>
        <v>3.3363</v>
      </c>
      <c r="P157" s="1">
        <f t="shared" si="33"/>
        <v>0.28950000000000004</v>
      </c>
      <c r="Q157" s="1">
        <f t="shared" si="33"/>
        <v>5.0600000000000006E-2</v>
      </c>
      <c r="R157" s="1">
        <f t="shared" si="33"/>
        <v>1.1145999999999998</v>
      </c>
      <c r="S157" s="1">
        <f t="shared" si="33"/>
        <v>0.18709999999999999</v>
      </c>
      <c r="T157" s="1">
        <f t="shared" si="33"/>
        <v>0.53379999999999994</v>
      </c>
      <c r="U157" s="1">
        <f t="shared" si="33"/>
        <v>1.0167999999999999</v>
      </c>
      <c r="V157" s="1">
        <f t="shared" si="33"/>
        <v>0.84620000000000006</v>
      </c>
    </row>
    <row r="158" spans="1:22" ht="15.75" customHeight="1" x14ac:dyDescent="0.2">
      <c r="A158" s="1" t="str">
        <f t="shared" si="19"/>
        <v>AT38_S6_C1_N23-2</v>
      </c>
      <c r="C158" s="1">
        <f t="shared" si="20"/>
        <v>300</v>
      </c>
      <c r="D158" s="1">
        <f t="shared" si="20"/>
        <v>100</v>
      </c>
      <c r="E158" s="1">
        <f t="shared" ref="E158:V158" si="34">E134-E$11</f>
        <v>1.6845999999999999</v>
      </c>
      <c r="F158" s="1">
        <f t="shared" si="34"/>
        <v>1.6375999999999999</v>
      </c>
      <c r="G158" s="1">
        <f t="shared" si="34"/>
        <v>0.36180000000000001</v>
      </c>
      <c r="H158" s="1">
        <f t="shared" si="34"/>
        <v>5.3835000000000006</v>
      </c>
      <c r="I158" s="1">
        <f t="shared" si="34"/>
        <v>2.4194999999999998</v>
      </c>
      <c r="J158" s="1">
        <f t="shared" si="34"/>
        <v>1.2507000000000001</v>
      </c>
      <c r="K158" s="1">
        <f t="shared" si="34"/>
        <v>10.059900000000001</v>
      </c>
      <c r="L158" s="1">
        <f t="shared" si="34"/>
        <v>1.0807</v>
      </c>
      <c r="M158" s="1">
        <f t="shared" si="34"/>
        <v>1.3572</v>
      </c>
      <c r="N158" s="1">
        <f t="shared" si="34"/>
        <v>0.5665</v>
      </c>
      <c r="O158" s="1">
        <f t="shared" si="34"/>
        <v>6.2975999999999992</v>
      </c>
      <c r="P158" s="1">
        <f t="shared" si="34"/>
        <v>0.39829999999999999</v>
      </c>
      <c r="Q158" s="1">
        <f t="shared" si="34"/>
        <v>-9.2600000000000002E-2</v>
      </c>
      <c r="R158" s="1">
        <f t="shared" si="34"/>
        <v>1.2854000000000001</v>
      </c>
      <c r="S158" s="1">
        <f t="shared" si="34"/>
        <v>0.20349999999999999</v>
      </c>
      <c r="T158" s="1">
        <f t="shared" si="34"/>
        <v>0.7216999999999999</v>
      </c>
      <c r="U158" s="1">
        <f t="shared" si="34"/>
        <v>1.3352999999999999</v>
      </c>
      <c r="V158" s="1">
        <f t="shared" si="34"/>
        <v>1.0219</v>
      </c>
    </row>
    <row r="159" spans="1:22" ht="15.75" customHeight="1" x14ac:dyDescent="0.2">
      <c r="A159" s="1" t="str">
        <f t="shared" si="19"/>
        <v>AT38_S6_C1_N23-3</v>
      </c>
      <c r="C159" s="1">
        <f t="shared" si="20"/>
        <v>300</v>
      </c>
      <c r="D159" s="1">
        <f t="shared" si="20"/>
        <v>100</v>
      </c>
      <c r="E159" s="1">
        <f t="shared" ref="E159:V159" si="35">E135-E$11</f>
        <v>1.6363999999999999</v>
      </c>
      <c r="F159" s="1">
        <f t="shared" si="35"/>
        <v>2.2738999999999998</v>
      </c>
      <c r="G159" s="1">
        <f t="shared" si="35"/>
        <v>0.33070000000000005</v>
      </c>
      <c r="H159" s="1">
        <f t="shared" si="35"/>
        <v>5.0299000000000005</v>
      </c>
      <c r="I159" s="1">
        <f t="shared" si="35"/>
        <v>1.7824</v>
      </c>
      <c r="J159" s="1">
        <f t="shared" si="35"/>
        <v>1.2303000000000002</v>
      </c>
      <c r="K159" s="1">
        <f t="shared" si="35"/>
        <v>10.0807</v>
      </c>
      <c r="L159" s="1">
        <f t="shared" si="35"/>
        <v>0.39509999999999995</v>
      </c>
      <c r="M159" s="1">
        <f t="shared" si="35"/>
        <v>0.6825</v>
      </c>
      <c r="N159" s="1">
        <f t="shared" si="35"/>
        <v>0.56340000000000001</v>
      </c>
      <c r="O159" s="1">
        <f t="shared" si="35"/>
        <v>3.6032000000000002</v>
      </c>
      <c r="P159" s="1">
        <f t="shared" si="35"/>
        <v>0.34010000000000001</v>
      </c>
      <c r="Q159" s="1">
        <f t="shared" si="35"/>
        <v>-7.8399999999999997E-2</v>
      </c>
      <c r="R159" s="1">
        <f t="shared" si="35"/>
        <v>1.4395000000000002</v>
      </c>
      <c r="S159" s="1">
        <f t="shared" si="35"/>
        <v>0.39419999999999999</v>
      </c>
      <c r="T159" s="1">
        <f t="shared" si="35"/>
        <v>0.66600000000000004</v>
      </c>
      <c r="U159" s="1">
        <f t="shared" si="35"/>
        <v>1.3091999999999999</v>
      </c>
      <c r="V159" s="1">
        <f t="shared" si="35"/>
        <v>0.83050000000000002</v>
      </c>
    </row>
    <row r="160" spans="1:22" ht="15.75" customHeight="1" x14ac:dyDescent="0.2">
      <c r="A160" s="1" t="str">
        <f t="shared" si="19"/>
        <v>AT38_S6_ML_2-1</v>
      </c>
      <c r="C160" s="1">
        <f t="shared" si="20"/>
        <v>300</v>
      </c>
      <c r="D160" s="1">
        <f t="shared" si="20"/>
        <v>100</v>
      </c>
      <c r="E160" s="1">
        <f t="shared" ref="E160:V160" si="36">E136-E$11</f>
        <v>7.1223999999999998</v>
      </c>
      <c r="F160" s="1">
        <f t="shared" si="36"/>
        <v>18.085099999999997</v>
      </c>
      <c r="G160" s="1">
        <f t="shared" si="36"/>
        <v>0.7157</v>
      </c>
      <c r="H160" s="1">
        <f t="shared" si="36"/>
        <v>22.4177</v>
      </c>
      <c r="I160" s="1">
        <f t="shared" si="36"/>
        <v>3.0572999999999997</v>
      </c>
      <c r="J160" s="1">
        <f t="shared" si="36"/>
        <v>3.3957999999999999</v>
      </c>
      <c r="K160" s="1">
        <f t="shared" si="36"/>
        <v>31.345099999999999</v>
      </c>
      <c r="L160" s="1">
        <f t="shared" si="36"/>
        <v>2.1355</v>
      </c>
      <c r="M160" s="1">
        <f t="shared" si="36"/>
        <v>2.0387</v>
      </c>
      <c r="N160" s="1">
        <f t="shared" si="36"/>
        <v>1.0147999999999999</v>
      </c>
      <c r="O160" s="1">
        <f t="shared" si="36"/>
        <v>12.2233</v>
      </c>
      <c r="P160" s="1">
        <f t="shared" si="36"/>
        <v>2.9175999999999997</v>
      </c>
      <c r="Q160" s="1">
        <f t="shared" si="36"/>
        <v>-8.3900000000000002E-2</v>
      </c>
      <c r="R160" s="1">
        <f t="shared" si="36"/>
        <v>4.3312999999999997</v>
      </c>
      <c r="S160" s="1">
        <f t="shared" si="36"/>
        <v>0.48049999999999998</v>
      </c>
      <c r="T160" s="1">
        <f t="shared" si="36"/>
        <v>2.2170999999999998</v>
      </c>
      <c r="U160" s="1">
        <f t="shared" si="36"/>
        <v>3.7047000000000003</v>
      </c>
      <c r="V160" s="1">
        <f t="shared" si="36"/>
        <v>3.3816000000000002</v>
      </c>
    </row>
    <row r="161" spans="1:22" ht="15.75" customHeight="1" x14ac:dyDescent="0.2">
      <c r="A161" s="1" t="str">
        <f t="shared" si="19"/>
        <v>AT38_S6_ML_2-2</v>
      </c>
      <c r="C161" s="1">
        <f t="shared" si="20"/>
        <v>300</v>
      </c>
      <c r="D161" s="1">
        <f t="shared" si="20"/>
        <v>100</v>
      </c>
      <c r="E161" s="1">
        <f t="shared" ref="E161:V161" si="37">E137-E$11</f>
        <v>5.6920999999999999</v>
      </c>
      <c r="F161" s="1">
        <f t="shared" si="37"/>
        <v>16.679699999999997</v>
      </c>
      <c r="G161" s="1">
        <f t="shared" si="37"/>
        <v>0.38230000000000003</v>
      </c>
      <c r="H161" s="1">
        <f t="shared" si="37"/>
        <v>23.959199999999999</v>
      </c>
      <c r="I161" s="1">
        <f t="shared" si="37"/>
        <v>3.6362999999999999</v>
      </c>
      <c r="J161" s="1">
        <f t="shared" si="37"/>
        <v>3.8104</v>
      </c>
      <c r="K161" s="1">
        <f t="shared" si="37"/>
        <v>31.348400000000002</v>
      </c>
      <c r="L161" s="1">
        <f t="shared" si="37"/>
        <v>2.0991</v>
      </c>
      <c r="M161" s="1">
        <f t="shared" si="37"/>
        <v>1.9404000000000001</v>
      </c>
      <c r="N161" s="1">
        <f t="shared" si="37"/>
        <v>0.94650000000000001</v>
      </c>
      <c r="O161" s="1">
        <f t="shared" si="37"/>
        <v>11.3111</v>
      </c>
      <c r="P161" s="1">
        <f t="shared" si="37"/>
        <v>1.776</v>
      </c>
      <c r="Q161" s="1">
        <f t="shared" si="37"/>
        <v>9.1099999999999987E-2</v>
      </c>
      <c r="R161" s="1">
        <f t="shared" si="37"/>
        <v>3.9935999999999998</v>
      </c>
      <c r="S161" s="1">
        <f t="shared" si="37"/>
        <v>1.6105</v>
      </c>
      <c r="T161" s="1">
        <f t="shared" si="37"/>
        <v>2.0307999999999997</v>
      </c>
      <c r="U161" s="1">
        <f t="shared" si="37"/>
        <v>3.5352000000000001</v>
      </c>
      <c r="V161" s="1">
        <f t="shared" si="37"/>
        <v>3.4314999999999998</v>
      </c>
    </row>
    <row r="162" spans="1:22" ht="15.75" customHeight="1" x14ac:dyDescent="0.2">
      <c r="A162" s="1" t="str">
        <f t="shared" si="19"/>
        <v>AT38_S6_ML_2-3</v>
      </c>
      <c r="C162" s="1">
        <f t="shared" si="20"/>
        <v>300</v>
      </c>
      <c r="D162" s="1">
        <f t="shared" si="20"/>
        <v>100</v>
      </c>
      <c r="E162" s="1">
        <f t="shared" ref="E162:V162" si="38">E138-E$11</f>
        <v>5.9798</v>
      </c>
      <c r="F162" s="1">
        <f t="shared" si="38"/>
        <v>17.180599999999998</v>
      </c>
      <c r="G162" s="1">
        <f t="shared" si="38"/>
        <v>0.79410000000000003</v>
      </c>
      <c r="H162" s="1">
        <f t="shared" si="38"/>
        <v>21.6128</v>
      </c>
      <c r="I162" s="1">
        <f t="shared" si="38"/>
        <v>3.3266999999999998</v>
      </c>
      <c r="J162" s="1">
        <f t="shared" si="38"/>
        <v>2.7875000000000001</v>
      </c>
      <c r="K162" s="1">
        <f t="shared" si="38"/>
        <v>32.099699999999999</v>
      </c>
      <c r="L162" s="1">
        <f t="shared" si="38"/>
        <v>1.9886000000000001</v>
      </c>
      <c r="M162" s="1">
        <f t="shared" si="38"/>
        <v>1.7692000000000001</v>
      </c>
      <c r="N162" s="1">
        <f t="shared" si="38"/>
        <v>0.85120000000000007</v>
      </c>
      <c r="O162" s="1">
        <f t="shared" si="38"/>
        <v>11.404999999999999</v>
      </c>
      <c r="P162" s="1">
        <f t="shared" si="38"/>
        <v>1.8398000000000001</v>
      </c>
      <c r="Q162" s="1">
        <f t="shared" si="38"/>
        <v>6.2200000000000005E-2</v>
      </c>
      <c r="R162" s="1">
        <f t="shared" si="38"/>
        <v>3.8828000000000005</v>
      </c>
      <c r="S162" s="1">
        <f t="shared" si="38"/>
        <v>1.0226</v>
      </c>
      <c r="T162" s="1">
        <f t="shared" si="38"/>
        <v>1.8830999999999998</v>
      </c>
      <c r="U162" s="1">
        <f t="shared" si="38"/>
        <v>3.3779000000000003</v>
      </c>
      <c r="V162" s="1">
        <f t="shared" si="38"/>
        <v>3.3336000000000001</v>
      </c>
    </row>
    <row r="163" spans="1:22" ht="15.75" customHeight="1" x14ac:dyDescent="0.2">
      <c r="A163" s="1" t="str">
        <f t="shared" si="19"/>
        <v>Ref-1</v>
      </c>
      <c r="C163" s="1">
        <f t="shared" si="20"/>
        <v>300</v>
      </c>
      <c r="D163" s="1">
        <f t="shared" si="20"/>
        <v>100</v>
      </c>
      <c r="E163" s="1">
        <f t="shared" ref="E163:V163" si="39">E139-E$11</f>
        <v>1.5971</v>
      </c>
      <c r="F163" s="1">
        <f t="shared" si="39"/>
        <v>1.8611999999999997</v>
      </c>
      <c r="G163" s="1">
        <f t="shared" si="39"/>
        <v>0.2114</v>
      </c>
      <c r="H163" s="1">
        <f t="shared" si="39"/>
        <v>3.8496999999999999</v>
      </c>
      <c r="I163" s="1">
        <f t="shared" si="39"/>
        <v>1.1782000000000001</v>
      </c>
      <c r="J163" s="1">
        <f t="shared" si="39"/>
        <v>1.1562000000000001</v>
      </c>
      <c r="K163" s="1">
        <f t="shared" si="39"/>
        <v>9.0151000000000003</v>
      </c>
      <c r="L163" s="1">
        <f t="shared" si="39"/>
        <v>0.48139999999999999</v>
      </c>
      <c r="M163" s="1">
        <f t="shared" si="39"/>
        <v>0.6603</v>
      </c>
      <c r="N163" s="1">
        <f t="shared" si="39"/>
        <v>0.31789999999999996</v>
      </c>
      <c r="O163" s="1">
        <f t="shared" si="39"/>
        <v>3.1486999999999998</v>
      </c>
      <c r="P163" s="1">
        <f t="shared" si="39"/>
        <v>0.12499999999999999</v>
      </c>
      <c r="Q163" s="1">
        <f t="shared" si="39"/>
        <v>2.9200000000000004E-2</v>
      </c>
      <c r="R163" s="1">
        <f t="shared" si="39"/>
        <v>1.0352999999999999</v>
      </c>
      <c r="S163" s="1">
        <f t="shared" si="39"/>
        <v>0.1497</v>
      </c>
      <c r="T163" s="1">
        <f t="shared" si="39"/>
        <v>0.56730000000000003</v>
      </c>
      <c r="U163" s="1">
        <f t="shared" si="39"/>
        <v>1.3780999999999999</v>
      </c>
      <c r="V163" s="1">
        <f t="shared" si="39"/>
        <v>0.82699999999999996</v>
      </c>
    </row>
    <row r="164" spans="1:22" ht="15.75" customHeight="1" x14ac:dyDescent="0.2">
      <c r="A164" s="1" t="str">
        <f t="shared" si="19"/>
        <v>Ref-2</v>
      </c>
      <c r="C164" s="1">
        <f t="shared" si="20"/>
        <v>300</v>
      </c>
      <c r="D164" s="1">
        <f t="shared" si="20"/>
        <v>100</v>
      </c>
      <c r="E164" s="1">
        <f t="shared" ref="E164:V164" si="40">E140-E$11</f>
        <v>2.1581000000000001</v>
      </c>
      <c r="F164" s="1">
        <f t="shared" si="40"/>
        <v>2.4682999999999997</v>
      </c>
      <c r="G164" s="1">
        <f t="shared" si="40"/>
        <v>0.74819999999999998</v>
      </c>
      <c r="H164" s="1">
        <f t="shared" si="40"/>
        <v>7.4319000000000006</v>
      </c>
      <c r="I164" s="1">
        <f t="shared" si="40"/>
        <v>2.6833999999999998</v>
      </c>
      <c r="J164" s="1">
        <f t="shared" si="40"/>
        <v>1.5878000000000001</v>
      </c>
      <c r="K164" s="1">
        <f t="shared" si="40"/>
        <v>12.6342</v>
      </c>
      <c r="L164" s="1">
        <f t="shared" si="40"/>
        <v>0.56030000000000002</v>
      </c>
      <c r="M164" s="1">
        <f t="shared" si="40"/>
        <v>0.79890000000000005</v>
      </c>
      <c r="N164" s="1">
        <f t="shared" si="40"/>
        <v>0.90270000000000006</v>
      </c>
      <c r="O164" s="1">
        <f t="shared" si="40"/>
        <v>5.0726999999999993</v>
      </c>
      <c r="P164" s="1">
        <f t="shared" si="40"/>
        <v>0.23060000000000003</v>
      </c>
      <c r="Q164" s="1">
        <f t="shared" si="40"/>
        <v>-8.0100000000000005E-2</v>
      </c>
      <c r="R164" s="1">
        <f t="shared" si="40"/>
        <v>2.1194000000000002</v>
      </c>
      <c r="S164" s="1">
        <f t="shared" si="40"/>
        <v>0.51449999999999996</v>
      </c>
      <c r="T164" s="1">
        <f t="shared" si="40"/>
        <v>1.1381000000000001</v>
      </c>
      <c r="U164" s="1">
        <f t="shared" si="40"/>
        <v>2.1103000000000001</v>
      </c>
      <c r="V164" s="1">
        <f t="shared" si="40"/>
        <v>1.4756</v>
      </c>
    </row>
    <row r="165" spans="1:22" ht="15.75" customHeight="1" x14ac:dyDescent="0.2">
      <c r="A165" s="1" t="str">
        <f t="shared" si="19"/>
        <v>Ref-3</v>
      </c>
      <c r="C165" s="1">
        <f t="shared" si="20"/>
        <v>300</v>
      </c>
      <c r="D165" s="1">
        <f t="shared" si="20"/>
        <v>100</v>
      </c>
      <c r="E165" s="1">
        <f t="shared" ref="E165:V165" si="41">E141-E$11</f>
        <v>1.7361</v>
      </c>
      <c r="F165" s="1">
        <f t="shared" si="41"/>
        <v>2.4066000000000001</v>
      </c>
      <c r="G165" s="1">
        <f t="shared" si="41"/>
        <v>0.24060000000000001</v>
      </c>
      <c r="H165" s="1">
        <f t="shared" si="41"/>
        <v>6.9674000000000005</v>
      </c>
      <c r="I165" s="1">
        <f t="shared" si="41"/>
        <v>1.3987000000000001</v>
      </c>
      <c r="J165" s="1">
        <f t="shared" si="41"/>
        <v>1.6326000000000001</v>
      </c>
      <c r="K165" s="1">
        <f t="shared" si="41"/>
        <v>11.425700000000001</v>
      </c>
      <c r="L165" s="1">
        <f t="shared" si="41"/>
        <v>0.53489999999999993</v>
      </c>
      <c r="M165" s="1">
        <f t="shared" si="41"/>
        <v>0.91149999999999998</v>
      </c>
      <c r="N165" s="1">
        <f t="shared" si="41"/>
        <v>0.66639999999999999</v>
      </c>
      <c r="O165" s="1">
        <f t="shared" si="41"/>
        <v>4.5660999999999996</v>
      </c>
      <c r="P165" s="1">
        <f t="shared" si="41"/>
        <v>0.312</v>
      </c>
      <c r="Q165" s="1">
        <f t="shared" si="41"/>
        <v>-8.0999999999999961E-3</v>
      </c>
      <c r="R165" s="1">
        <f t="shared" si="41"/>
        <v>1.6851000000000003</v>
      </c>
      <c r="S165" s="1">
        <f t="shared" si="41"/>
        <v>5.9700000000000003E-2</v>
      </c>
      <c r="T165" s="1">
        <f t="shared" si="41"/>
        <v>0.81080000000000008</v>
      </c>
      <c r="U165" s="1">
        <f t="shared" si="41"/>
        <v>2.1117000000000004</v>
      </c>
      <c r="V165" s="1">
        <f t="shared" si="41"/>
        <v>1.1262000000000001</v>
      </c>
    </row>
    <row r="166" spans="1:22" ht="15.75" customHeight="1" x14ac:dyDescent="0.2"/>
    <row r="167" spans="1:22" ht="15.75" customHeight="1" x14ac:dyDescent="0.2">
      <c r="A167" s="5" t="s">
        <v>60</v>
      </c>
    </row>
    <row r="168" spans="1:22" ht="15.75" customHeight="1" x14ac:dyDescent="0.2">
      <c r="A168" s="1" t="s">
        <v>25</v>
      </c>
      <c r="C168" s="1" t="s">
        <v>53</v>
      </c>
      <c r="D168" s="1" t="s">
        <v>52</v>
      </c>
      <c r="E168" s="1" t="s">
        <v>23</v>
      </c>
      <c r="F168" s="1" t="s">
        <v>22</v>
      </c>
      <c r="G168" s="1" t="s">
        <v>21</v>
      </c>
      <c r="H168" s="1" t="s">
        <v>20</v>
      </c>
      <c r="I168" s="1" t="s">
        <v>19</v>
      </c>
      <c r="J168" s="1" t="s">
        <v>18</v>
      </c>
      <c r="K168" s="1" t="s">
        <v>17</v>
      </c>
      <c r="L168" s="1" t="s">
        <v>16</v>
      </c>
      <c r="M168" s="1" t="s">
        <v>15</v>
      </c>
      <c r="N168" s="1" t="s">
        <v>14</v>
      </c>
      <c r="O168" s="1" t="s">
        <v>13</v>
      </c>
      <c r="P168" s="1" t="s">
        <v>12</v>
      </c>
      <c r="Q168" s="1" t="s">
        <v>11</v>
      </c>
      <c r="R168" s="1" t="s">
        <v>10</v>
      </c>
      <c r="S168" s="1" t="s">
        <v>9</v>
      </c>
      <c r="T168" s="1" t="s">
        <v>8</v>
      </c>
      <c r="U168" s="1" t="s">
        <v>7</v>
      </c>
      <c r="V168" s="1" t="s">
        <v>6</v>
      </c>
    </row>
    <row r="169" spans="1:22" ht="15.75" customHeight="1" x14ac:dyDescent="0.2">
      <c r="A169" s="1" t="str">
        <f t="shared" ref="A169:A189" si="42">A145</f>
        <v>AT38_S1_C1_N24-1</v>
      </c>
      <c r="C169" s="1">
        <f t="shared" ref="C169:D189" si="43">C145</f>
        <v>300</v>
      </c>
      <c r="D169" s="1">
        <f t="shared" si="43"/>
        <v>100</v>
      </c>
      <c r="E169" s="15">
        <f t="shared" ref="E169:V169" si="44">E145-E$117*$C169/$C$115</f>
        <v>1.20265</v>
      </c>
      <c r="F169" s="15">
        <f t="shared" si="44"/>
        <v>1.7683500000000001</v>
      </c>
      <c r="G169" s="15">
        <f t="shared" si="44"/>
        <v>6.8349999999999994E-2</v>
      </c>
      <c r="H169" s="15">
        <f t="shared" si="44"/>
        <v>2.3054999999999994</v>
      </c>
      <c r="I169" s="15">
        <f t="shared" si="44"/>
        <v>0.9284</v>
      </c>
      <c r="J169" s="15">
        <f t="shared" si="44"/>
        <v>0.4887999999999999</v>
      </c>
      <c r="K169" s="15">
        <f t="shared" si="44"/>
        <v>6.2904500000000008</v>
      </c>
      <c r="L169" s="15">
        <f t="shared" si="44"/>
        <v>0.52185000000000004</v>
      </c>
      <c r="M169" s="15">
        <f t="shared" si="44"/>
        <v>0.80620000000000003</v>
      </c>
      <c r="N169" s="15">
        <f t="shared" si="44"/>
        <v>0.22199999999999998</v>
      </c>
      <c r="O169" s="15">
        <f t="shared" si="44"/>
        <v>2.3482000000000003</v>
      </c>
      <c r="P169" s="15">
        <f t="shared" si="44"/>
        <v>0.18575</v>
      </c>
      <c r="Q169" s="15">
        <f t="shared" si="44"/>
        <v>-8.7000000000000063E-3</v>
      </c>
      <c r="R169" s="15">
        <f t="shared" si="44"/>
        <v>1.0549999999999999</v>
      </c>
      <c r="S169" s="15">
        <f t="shared" si="44"/>
        <v>2.0500000000000004E-2</v>
      </c>
      <c r="T169" s="15">
        <f t="shared" si="44"/>
        <v>0.47350000000000003</v>
      </c>
      <c r="U169" s="15">
        <f t="shared" si="44"/>
        <v>0.96544999999999992</v>
      </c>
      <c r="V169" s="15">
        <f t="shared" si="44"/>
        <v>0.47419999999999995</v>
      </c>
    </row>
    <row r="170" spans="1:22" ht="15.75" customHeight="1" x14ac:dyDescent="0.2">
      <c r="A170" s="1" t="str">
        <f t="shared" si="42"/>
        <v>AT38_S1_C1_N24-2</v>
      </c>
      <c r="C170" s="1">
        <f t="shared" si="43"/>
        <v>300</v>
      </c>
      <c r="D170" s="1">
        <f t="shared" si="43"/>
        <v>100</v>
      </c>
      <c r="E170" s="15">
        <f t="shared" ref="E170:V170" si="45">E146-E$117*$C170/$C$115</f>
        <v>0.58125000000000004</v>
      </c>
      <c r="F170" s="15">
        <f t="shared" si="45"/>
        <v>1.1673500000000001</v>
      </c>
      <c r="G170" s="15">
        <f t="shared" si="45"/>
        <v>9.1549999999999992E-2</v>
      </c>
      <c r="H170" s="15">
        <f t="shared" si="45"/>
        <v>2.6316999999999995</v>
      </c>
      <c r="I170" s="15">
        <f t="shared" si="45"/>
        <v>0.8307000000000001</v>
      </c>
      <c r="J170" s="15">
        <f t="shared" si="45"/>
        <v>0.65679999999999994</v>
      </c>
      <c r="K170" s="15">
        <f t="shared" si="45"/>
        <v>6.7434500000000002</v>
      </c>
      <c r="L170" s="15">
        <f t="shared" si="45"/>
        <v>0.41805000000000003</v>
      </c>
      <c r="M170" s="15">
        <f t="shared" si="45"/>
        <v>0.72210000000000008</v>
      </c>
      <c r="N170" s="15">
        <f t="shared" si="45"/>
        <v>0.21460000000000001</v>
      </c>
      <c r="O170" s="15">
        <f t="shared" si="45"/>
        <v>2.2453000000000003</v>
      </c>
      <c r="P170" s="15">
        <f t="shared" si="45"/>
        <v>-5.5849999999999997E-2</v>
      </c>
      <c r="Q170" s="15">
        <f t="shared" si="45"/>
        <v>-7.3000000000000009E-2</v>
      </c>
      <c r="R170" s="15">
        <f t="shared" si="45"/>
        <v>0.70090000000000008</v>
      </c>
      <c r="S170" s="15">
        <f t="shared" si="45"/>
        <v>0.12090000000000001</v>
      </c>
      <c r="T170" s="15">
        <f t="shared" si="45"/>
        <v>0.28549999999999998</v>
      </c>
      <c r="U170" s="15">
        <f t="shared" si="45"/>
        <v>0.82324999999999993</v>
      </c>
      <c r="V170" s="15">
        <f t="shared" si="45"/>
        <v>0.36420000000000008</v>
      </c>
    </row>
    <row r="171" spans="1:22" ht="15.75" customHeight="1" x14ac:dyDescent="0.2">
      <c r="A171" s="1" t="str">
        <f t="shared" si="42"/>
        <v>AT38_S1_C1_N24-3</v>
      </c>
      <c r="C171" s="1">
        <f t="shared" si="43"/>
        <v>300</v>
      </c>
      <c r="D171" s="1">
        <f t="shared" si="43"/>
        <v>100</v>
      </c>
      <c r="E171" s="15">
        <f t="shared" ref="E171:V171" si="46">E147-E$117*$C171/$C$115</f>
        <v>0.74984999999999991</v>
      </c>
      <c r="F171" s="15">
        <f t="shared" si="46"/>
        <v>1.08385</v>
      </c>
      <c r="G171" s="15">
        <f t="shared" si="46"/>
        <v>0.11554999999999999</v>
      </c>
      <c r="H171" s="15">
        <f t="shared" si="46"/>
        <v>0.43819999999999992</v>
      </c>
      <c r="I171" s="15">
        <f t="shared" si="46"/>
        <v>0.51400000000000012</v>
      </c>
      <c r="J171" s="15">
        <f t="shared" si="46"/>
        <v>0.44939999999999991</v>
      </c>
      <c r="K171" s="15">
        <f t="shared" si="46"/>
        <v>4.5147500000000003</v>
      </c>
      <c r="L171" s="15">
        <f t="shared" si="46"/>
        <v>0.44174999999999998</v>
      </c>
      <c r="M171" s="15">
        <f t="shared" si="46"/>
        <v>0.76219999999999999</v>
      </c>
      <c r="N171" s="15">
        <f t="shared" si="46"/>
        <v>7.4099999999999985E-2</v>
      </c>
      <c r="O171" s="15">
        <f t="shared" si="46"/>
        <v>1.6130000000000002</v>
      </c>
      <c r="P171" s="15">
        <f t="shared" si="46"/>
        <v>8.0750000000000016E-2</v>
      </c>
      <c r="Q171" s="15">
        <f t="shared" si="46"/>
        <v>1.4500000000000006E-2</v>
      </c>
      <c r="R171" s="15">
        <f t="shared" si="46"/>
        <v>0.66609999999999991</v>
      </c>
      <c r="S171" s="15">
        <f t="shared" si="46"/>
        <v>-1.9299999999999991E-2</v>
      </c>
      <c r="T171" s="15">
        <f t="shared" si="46"/>
        <v>0.26719999999999999</v>
      </c>
      <c r="U171" s="15">
        <f t="shared" si="46"/>
        <v>0.28325</v>
      </c>
      <c r="V171" s="15">
        <f t="shared" si="46"/>
        <v>0.14329999999999998</v>
      </c>
    </row>
    <row r="172" spans="1:22" ht="15.75" customHeight="1" x14ac:dyDescent="0.2">
      <c r="A172" s="1" t="str">
        <f t="shared" si="42"/>
        <v>AT38_S1_ML_2-1</v>
      </c>
      <c r="C172" s="1">
        <f t="shared" si="43"/>
        <v>300</v>
      </c>
      <c r="D172" s="1">
        <f t="shared" si="43"/>
        <v>100</v>
      </c>
      <c r="E172" s="15">
        <f t="shared" ref="E172:V172" si="47">E148-E$117*$C172/$C$115</f>
        <v>10.354749999999999</v>
      </c>
      <c r="F172" s="15">
        <f t="shared" si="47"/>
        <v>20.094249999999999</v>
      </c>
      <c r="G172" s="15">
        <f t="shared" si="47"/>
        <v>0.95505000000000007</v>
      </c>
      <c r="H172" s="15">
        <f t="shared" si="47"/>
        <v>32.926200000000001</v>
      </c>
      <c r="I172" s="15">
        <f t="shared" si="47"/>
        <v>3.9051999999999998</v>
      </c>
      <c r="J172" s="15">
        <f t="shared" si="47"/>
        <v>40.115600000000001</v>
      </c>
      <c r="K172" s="15">
        <f t="shared" si="47"/>
        <v>-0.24895</v>
      </c>
      <c r="L172" s="15">
        <f t="shared" si="47"/>
        <v>1.22715</v>
      </c>
      <c r="M172" s="15">
        <f t="shared" si="47"/>
        <v>2.2350999999999996</v>
      </c>
      <c r="N172" s="15">
        <f t="shared" si="47"/>
        <v>13.7697</v>
      </c>
      <c r="O172" s="15">
        <f t="shared" si="47"/>
        <v>5.2800000000000069E-2</v>
      </c>
      <c r="P172" s="15">
        <f t="shared" si="47"/>
        <v>-0.23644999999999999</v>
      </c>
      <c r="Q172" s="15">
        <f t="shared" si="47"/>
        <v>6.6624999999999996</v>
      </c>
      <c r="R172" s="15">
        <f t="shared" si="47"/>
        <v>17.839200000000002</v>
      </c>
      <c r="S172" s="15">
        <f t="shared" si="47"/>
        <v>2.0179</v>
      </c>
      <c r="T172" s="15">
        <f t="shared" si="47"/>
        <v>3.16</v>
      </c>
      <c r="U172" s="15">
        <f t="shared" si="47"/>
        <v>4.76715</v>
      </c>
      <c r="V172" s="15">
        <f t="shared" si="47"/>
        <v>4.0612000000000004</v>
      </c>
    </row>
    <row r="173" spans="1:22" ht="15.75" customHeight="1" x14ac:dyDescent="0.2">
      <c r="A173" s="1" t="str">
        <f t="shared" si="42"/>
        <v>AT38_S1_ML_2-2</v>
      </c>
      <c r="C173" s="1">
        <f t="shared" si="43"/>
        <v>300</v>
      </c>
      <c r="D173" s="1">
        <f t="shared" si="43"/>
        <v>100</v>
      </c>
      <c r="E173" s="15">
        <f t="shared" ref="E173:V173" si="48">E149-E$117*$C173/$C$115</f>
        <v>8.2250499999999995</v>
      </c>
      <c r="F173" s="15">
        <f t="shared" si="48"/>
        <v>18.274749999999997</v>
      </c>
      <c r="G173" s="15">
        <f t="shared" si="48"/>
        <v>1.6446499999999999</v>
      </c>
      <c r="H173" s="15">
        <f t="shared" si="48"/>
        <v>29.997699999999998</v>
      </c>
      <c r="I173" s="15">
        <f t="shared" si="48"/>
        <v>2.8754</v>
      </c>
      <c r="J173" s="15">
        <f t="shared" si="48"/>
        <v>3.3254000000000001</v>
      </c>
      <c r="K173" s="15">
        <f t="shared" si="48"/>
        <v>36.486049999999999</v>
      </c>
      <c r="L173" s="15">
        <f t="shared" si="48"/>
        <v>1.49055</v>
      </c>
      <c r="M173" s="15">
        <f t="shared" si="48"/>
        <v>1.4883999999999999</v>
      </c>
      <c r="N173" s="15">
        <f t="shared" si="48"/>
        <v>1.7507999999999999</v>
      </c>
      <c r="O173" s="15">
        <f t="shared" si="48"/>
        <v>12.0434</v>
      </c>
      <c r="P173" s="15">
        <f t="shared" si="48"/>
        <v>0.41625000000000001</v>
      </c>
      <c r="Q173" s="15">
        <f t="shared" si="48"/>
        <v>-6.2700000000000006E-2</v>
      </c>
      <c r="R173" s="15">
        <f t="shared" si="48"/>
        <v>5.0194000000000001</v>
      </c>
      <c r="S173" s="15">
        <f t="shared" si="48"/>
        <v>1.6537999999999999</v>
      </c>
      <c r="T173" s="15">
        <f t="shared" si="48"/>
        <v>2.8662999999999998</v>
      </c>
      <c r="U173" s="15">
        <f t="shared" si="48"/>
        <v>4.0592500000000005</v>
      </c>
      <c r="V173" s="15">
        <f t="shared" si="48"/>
        <v>3.7507999999999999</v>
      </c>
    </row>
    <row r="174" spans="1:22" ht="15.75" customHeight="1" x14ac:dyDescent="0.2">
      <c r="A174" s="1" t="str">
        <f t="shared" si="42"/>
        <v>AT38_S1_ML_2-3</v>
      </c>
      <c r="C174" s="1">
        <f t="shared" si="43"/>
        <v>300</v>
      </c>
      <c r="D174" s="1">
        <f t="shared" si="43"/>
        <v>100</v>
      </c>
      <c r="E174" s="15">
        <f t="shared" ref="E174:V174" si="49">E150-E$117*$C174/$C$115</f>
        <v>9.2915499999999991</v>
      </c>
      <c r="F174" s="15">
        <f t="shared" si="49"/>
        <v>19.299449999999997</v>
      </c>
      <c r="G174" s="15">
        <f t="shared" si="49"/>
        <v>1.1291499999999999</v>
      </c>
      <c r="H174" s="15">
        <f t="shared" si="49"/>
        <v>31.11</v>
      </c>
      <c r="I174" s="15">
        <f t="shared" si="49"/>
        <v>2.7398999999999996</v>
      </c>
      <c r="J174" s="15">
        <f t="shared" si="49"/>
        <v>3.5975999999999999</v>
      </c>
      <c r="K174" s="15">
        <f t="shared" si="49"/>
        <v>37.679650000000002</v>
      </c>
      <c r="L174" s="15">
        <f t="shared" si="49"/>
        <v>1.7194499999999999</v>
      </c>
      <c r="M174" s="15">
        <f t="shared" si="49"/>
        <v>1.2803</v>
      </c>
      <c r="N174" s="15">
        <f t="shared" si="49"/>
        <v>1.5071000000000001</v>
      </c>
      <c r="O174" s="15">
        <f t="shared" si="49"/>
        <v>12.412699999999999</v>
      </c>
      <c r="P174" s="15">
        <f t="shared" si="49"/>
        <v>0.39534999999999998</v>
      </c>
      <c r="Q174" s="15">
        <f t="shared" si="49"/>
        <v>6.0599999999999994E-2</v>
      </c>
      <c r="R174" s="15">
        <f t="shared" si="49"/>
        <v>5.4371</v>
      </c>
      <c r="S174" s="15">
        <f t="shared" si="49"/>
        <v>1.7766999999999999</v>
      </c>
      <c r="T174" s="15">
        <f t="shared" si="49"/>
        <v>2.8605999999999998</v>
      </c>
      <c r="U174" s="15">
        <f t="shared" si="49"/>
        <v>4.09985</v>
      </c>
      <c r="V174" s="15">
        <f t="shared" si="49"/>
        <v>3.9168000000000003</v>
      </c>
    </row>
    <row r="175" spans="1:22" ht="15.75" customHeight="1" x14ac:dyDescent="0.2">
      <c r="A175" s="1" t="str">
        <f t="shared" si="42"/>
        <v>AT39_S4_C3_N23-1</v>
      </c>
      <c r="C175" s="1">
        <f t="shared" si="43"/>
        <v>300</v>
      </c>
      <c r="D175" s="1">
        <f t="shared" si="43"/>
        <v>100</v>
      </c>
      <c r="E175" s="15">
        <f t="shared" ref="E175:V175" si="50">E151-E$117*$C175/$C$115</f>
        <v>-0.33495000000000003</v>
      </c>
      <c r="F175" s="15">
        <f t="shared" si="50"/>
        <v>-0.45074999999999998</v>
      </c>
      <c r="G175" s="15">
        <f t="shared" si="50"/>
        <v>-3.065E-2</v>
      </c>
      <c r="H175" s="15">
        <f t="shared" si="50"/>
        <v>-1.6579999999999999</v>
      </c>
      <c r="I175" s="15">
        <f t="shared" si="50"/>
        <v>-0.36669999999999997</v>
      </c>
      <c r="J175" s="15">
        <f t="shared" si="50"/>
        <v>-0.2203</v>
      </c>
      <c r="K175" s="15">
        <f t="shared" si="50"/>
        <v>-2.0605500000000001</v>
      </c>
      <c r="L175" s="15">
        <f t="shared" si="50"/>
        <v>-5.5650000000000005E-2</v>
      </c>
      <c r="M175" s="15">
        <f t="shared" si="50"/>
        <v>-1.6500000000000001E-2</v>
      </c>
      <c r="N175" s="15">
        <f t="shared" si="50"/>
        <v>-0.1552</v>
      </c>
      <c r="O175" s="15">
        <f t="shared" si="50"/>
        <v>-0.80079999999999996</v>
      </c>
      <c r="P175" s="15">
        <f t="shared" si="50"/>
        <v>-0.24075000000000002</v>
      </c>
      <c r="Q175" s="15">
        <f t="shared" si="50"/>
        <v>-0.10100000000000001</v>
      </c>
      <c r="R175" s="15">
        <f t="shared" si="50"/>
        <v>-0.86309999999999998</v>
      </c>
      <c r="S175" s="15">
        <f t="shared" si="50"/>
        <v>-6.0799999999999993E-2</v>
      </c>
      <c r="T175" s="15">
        <f t="shared" si="50"/>
        <v>-0.50290000000000001</v>
      </c>
      <c r="U175" s="15">
        <f t="shared" si="50"/>
        <v>-0.18754999999999999</v>
      </c>
      <c r="V175" s="15">
        <f t="shared" si="50"/>
        <v>-0.76990000000000003</v>
      </c>
    </row>
    <row r="176" spans="1:22" ht="15.75" customHeight="1" x14ac:dyDescent="0.2">
      <c r="A176" s="1" t="str">
        <f t="shared" si="42"/>
        <v>AT39_S4_C3_N2-2</v>
      </c>
      <c r="C176" s="1">
        <f t="shared" si="43"/>
        <v>300</v>
      </c>
      <c r="D176" s="1">
        <f t="shared" si="43"/>
        <v>100</v>
      </c>
      <c r="E176" s="15">
        <f t="shared" ref="E176:V176" si="51">E152-E$117*$C176/$C$115</f>
        <v>0.57174999999999998</v>
      </c>
      <c r="F176" s="15">
        <f t="shared" si="51"/>
        <v>0.94504999999999995</v>
      </c>
      <c r="G176" s="15">
        <f t="shared" si="51"/>
        <v>4.3249999999999997E-2</v>
      </c>
      <c r="H176" s="15">
        <f t="shared" si="51"/>
        <v>0.97679999999999967</v>
      </c>
      <c r="I176" s="15">
        <f t="shared" si="51"/>
        <v>0.51080000000000003</v>
      </c>
      <c r="J176" s="15">
        <f t="shared" si="51"/>
        <v>0.51629999999999998</v>
      </c>
      <c r="K176" s="15">
        <f t="shared" si="51"/>
        <v>5.4276499999999999</v>
      </c>
      <c r="L176" s="15">
        <f t="shared" si="51"/>
        <v>0.36275000000000002</v>
      </c>
      <c r="M176" s="15">
        <f t="shared" si="51"/>
        <v>0.80510000000000004</v>
      </c>
      <c r="N176" s="15">
        <f t="shared" si="51"/>
        <v>6.7300000000000013E-2</v>
      </c>
      <c r="O176" s="15">
        <f t="shared" si="51"/>
        <v>1.7419</v>
      </c>
      <c r="P176" s="15">
        <f t="shared" si="51"/>
        <v>0.27874999999999994</v>
      </c>
      <c r="Q176" s="15">
        <f t="shared" si="51"/>
        <v>0.1409</v>
      </c>
      <c r="R176" s="15">
        <f t="shared" si="51"/>
        <v>0.71060000000000012</v>
      </c>
      <c r="S176" s="15">
        <f t="shared" si="51"/>
        <v>5.6800000000000003E-2</v>
      </c>
      <c r="T176" s="15">
        <f t="shared" si="51"/>
        <v>0.43879999999999997</v>
      </c>
      <c r="U176" s="15">
        <f t="shared" si="51"/>
        <v>0.53095000000000003</v>
      </c>
      <c r="V176" s="15">
        <f t="shared" si="51"/>
        <v>0.16459999999999997</v>
      </c>
    </row>
    <row r="177" spans="1:22" ht="15.75" customHeight="1" x14ac:dyDescent="0.2">
      <c r="A177" s="1" t="str">
        <f t="shared" si="42"/>
        <v>AT39_S4_C3_N2-3</v>
      </c>
      <c r="C177" s="1">
        <f t="shared" si="43"/>
        <v>300</v>
      </c>
      <c r="D177" s="1">
        <f t="shared" si="43"/>
        <v>100</v>
      </c>
      <c r="E177" s="15">
        <f t="shared" ref="E177:V177" si="52">E153-E$117*$C177/$C$115</f>
        <v>0.87575000000000003</v>
      </c>
      <c r="F177" s="15">
        <f t="shared" si="52"/>
        <v>0.5666500000000001</v>
      </c>
      <c r="G177" s="15">
        <f t="shared" si="52"/>
        <v>0.28755000000000003</v>
      </c>
      <c r="H177" s="15">
        <f t="shared" si="52"/>
        <v>3.4779000000000009</v>
      </c>
      <c r="I177" s="15">
        <f t="shared" si="52"/>
        <v>0.32179999999999997</v>
      </c>
      <c r="J177" s="15">
        <f t="shared" si="52"/>
        <v>0.7800999999999999</v>
      </c>
      <c r="K177" s="15">
        <f t="shared" si="52"/>
        <v>6.850649999999999</v>
      </c>
      <c r="L177" s="15">
        <f t="shared" si="52"/>
        <v>0.47885</v>
      </c>
      <c r="M177" s="15">
        <f t="shared" si="52"/>
        <v>1.0196000000000001</v>
      </c>
      <c r="N177" s="15">
        <f t="shared" si="52"/>
        <v>0.35189999999999999</v>
      </c>
      <c r="O177" s="15">
        <f t="shared" si="52"/>
        <v>2.6379000000000001</v>
      </c>
      <c r="P177" s="15">
        <f t="shared" si="52"/>
        <v>2.1417499999999996</v>
      </c>
      <c r="Q177" s="15">
        <f t="shared" si="52"/>
        <v>2.3600000000000003E-2</v>
      </c>
      <c r="R177" s="15">
        <f t="shared" si="52"/>
        <v>0.99539999999999984</v>
      </c>
      <c r="S177" s="15">
        <f t="shared" si="52"/>
        <v>0.12970000000000001</v>
      </c>
      <c r="T177" s="15">
        <f t="shared" si="52"/>
        <v>0.50109999999999999</v>
      </c>
      <c r="U177" s="15">
        <f t="shared" si="52"/>
        <v>0.61914999999999998</v>
      </c>
      <c r="V177" s="15">
        <f t="shared" si="52"/>
        <v>0.7145999999999999</v>
      </c>
    </row>
    <row r="178" spans="1:22" ht="15.75" customHeight="1" x14ac:dyDescent="0.2">
      <c r="A178" s="1" t="str">
        <f t="shared" si="42"/>
        <v>AT39_S4_ML_1-1</v>
      </c>
      <c r="C178" s="1">
        <f t="shared" si="43"/>
        <v>300</v>
      </c>
      <c r="D178" s="1">
        <f t="shared" si="43"/>
        <v>100</v>
      </c>
      <c r="E178" s="15">
        <f t="shared" ref="E178:V178" si="53">E154-E$117*$C178/$C$115</f>
        <v>5.55145</v>
      </c>
      <c r="F178" s="15">
        <f t="shared" si="53"/>
        <v>14.749750000000001</v>
      </c>
      <c r="G178" s="15">
        <f t="shared" si="53"/>
        <v>1.06745</v>
      </c>
      <c r="H178" s="15">
        <f t="shared" si="53"/>
        <v>22.233699999999999</v>
      </c>
      <c r="I178" s="15">
        <f t="shared" si="53"/>
        <v>2.9560999999999997</v>
      </c>
      <c r="J178" s="15">
        <f t="shared" si="53"/>
        <v>3.4790999999999999</v>
      </c>
      <c r="K178" s="15">
        <f t="shared" si="53"/>
        <v>31.069050000000004</v>
      </c>
      <c r="L178" s="15">
        <f t="shared" si="53"/>
        <v>1.2483500000000001</v>
      </c>
      <c r="M178" s="15">
        <f t="shared" si="53"/>
        <v>1.6869000000000001</v>
      </c>
      <c r="N178" s="15">
        <f t="shared" si="53"/>
        <v>1.3388</v>
      </c>
      <c r="O178" s="15">
        <f t="shared" si="53"/>
        <v>10.676599999999999</v>
      </c>
      <c r="P178" s="15">
        <f t="shared" si="53"/>
        <v>0.23465</v>
      </c>
      <c r="Q178" s="15">
        <f t="shared" si="53"/>
        <v>-4.9299999999999997E-2</v>
      </c>
      <c r="R178" s="15">
        <f t="shared" si="53"/>
        <v>3.1864000000000003</v>
      </c>
      <c r="S178" s="15">
        <f t="shared" si="53"/>
        <v>1.2552000000000001</v>
      </c>
      <c r="T178" s="15">
        <f t="shared" si="53"/>
        <v>2.7859999999999996</v>
      </c>
      <c r="U178" s="15">
        <f t="shared" si="53"/>
        <v>4.4284499999999998</v>
      </c>
      <c r="V178" s="15">
        <f t="shared" si="53"/>
        <v>3.6713000000000005</v>
      </c>
    </row>
    <row r="179" spans="1:22" ht="15.75" customHeight="1" x14ac:dyDescent="0.2">
      <c r="A179" s="1" t="str">
        <f t="shared" si="42"/>
        <v>AT39_S4_ML_1-2</v>
      </c>
      <c r="C179" s="1">
        <f t="shared" si="43"/>
        <v>300</v>
      </c>
      <c r="D179" s="1">
        <f t="shared" si="43"/>
        <v>100</v>
      </c>
      <c r="E179" s="15">
        <f t="shared" ref="E179:V179" si="54">E155-E$117*$C179/$C$115</f>
        <v>4.0238499999999995</v>
      </c>
      <c r="F179" s="15">
        <f t="shared" si="54"/>
        <v>12.060450000000001</v>
      </c>
      <c r="G179" s="15">
        <f t="shared" si="54"/>
        <v>1.2541499999999999</v>
      </c>
      <c r="H179" s="15">
        <f t="shared" si="54"/>
        <v>22.372399999999999</v>
      </c>
      <c r="I179" s="15">
        <f t="shared" si="54"/>
        <v>3.1328999999999998</v>
      </c>
      <c r="J179" s="15">
        <f t="shared" si="54"/>
        <v>2.5636000000000001</v>
      </c>
      <c r="K179" s="15">
        <f t="shared" si="54"/>
        <v>33.80245</v>
      </c>
      <c r="L179" s="15">
        <f t="shared" si="54"/>
        <v>1.08145</v>
      </c>
      <c r="M179" s="15">
        <f t="shared" si="54"/>
        <v>1.1845000000000001</v>
      </c>
      <c r="N179" s="15">
        <f t="shared" si="54"/>
        <v>1.2652000000000001</v>
      </c>
      <c r="O179" s="15">
        <f t="shared" si="54"/>
        <v>10.295999999999999</v>
      </c>
      <c r="P179" s="15">
        <f t="shared" si="54"/>
        <v>0.19594999999999999</v>
      </c>
      <c r="Q179" s="15">
        <f t="shared" si="54"/>
        <v>8.8400000000000006E-2</v>
      </c>
      <c r="R179" s="15">
        <f t="shared" si="54"/>
        <v>3.706</v>
      </c>
      <c r="S179" s="15">
        <f t="shared" si="54"/>
        <v>0.12870000000000001</v>
      </c>
      <c r="T179" s="15">
        <f t="shared" si="54"/>
        <v>2.2127999999999997</v>
      </c>
      <c r="U179" s="15">
        <f t="shared" si="54"/>
        <v>4.2432499999999997</v>
      </c>
      <c r="V179" s="15">
        <f t="shared" si="54"/>
        <v>5.2454000000000001</v>
      </c>
    </row>
    <row r="180" spans="1:22" ht="15.75" customHeight="1" x14ac:dyDescent="0.2">
      <c r="A180" s="1" t="str">
        <f t="shared" si="42"/>
        <v>AT39_S4_ML_1-3</v>
      </c>
      <c r="C180" s="1">
        <f t="shared" si="43"/>
        <v>300</v>
      </c>
      <c r="D180" s="1">
        <f t="shared" si="43"/>
        <v>100</v>
      </c>
      <c r="E180" s="15">
        <f t="shared" ref="E180:V180" si="55">E156-E$117*$C180/$C$115</f>
        <v>7.1578499999999998</v>
      </c>
      <c r="F180" s="15">
        <f t="shared" si="55"/>
        <v>17.645949999999996</v>
      </c>
      <c r="G180" s="15">
        <f t="shared" si="55"/>
        <v>1.28165</v>
      </c>
      <c r="H180" s="15">
        <f t="shared" si="55"/>
        <v>24.7498</v>
      </c>
      <c r="I180" s="15">
        <f t="shared" si="55"/>
        <v>3.2897999999999996</v>
      </c>
      <c r="J180" s="15">
        <f t="shared" si="55"/>
        <v>3.8308</v>
      </c>
      <c r="K180" s="15">
        <f t="shared" si="55"/>
        <v>33.201349999999998</v>
      </c>
      <c r="L180" s="15">
        <f t="shared" si="55"/>
        <v>1.13225</v>
      </c>
      <c r="M180" s="15">
        <f t="shared" si="55"/>
        <v>1.1870000000000001</v>
      </c>
      <c r="N180" s="15">
        <f t="shared" si="55"/>
        <v>1.6143000000000001</v>
      </c>
      <c r="O180" s="15">
        <f t="shared" si="55"/>
        <v>11.0153</v>
      </c>
      <c r="P180" s="15">
        <f t="shared" si="55"/>
        <v>0.64495000000000002</v>
      </c>
      <c r="Q180" s="15">
        <f t="shared" si="55"/>
        <v>-9.1599999999999987E-2</v>
      </c>
      <c r="R180" s="15">
        <f t="shared" si="55"/>
        <v>5.1151999999999997</v>
      </c>
      <c r="S180" s="15">
        <f t="shared" si="55"/>
        <v>1.5385</v>
      </c>
      <c r="T180" s="15">
        <f t="shared" si="55"/>
        <v>3.3780999999999999</v>
      </c>
      <c r="U180" s="15">
        <f t="shared" si="55"/>
        <v>5.0000499999999999</v>
      </c>
      <c r="V180" s="15">
        <f t="shared" si="55"/>
        <v>3.5982000000000003</v>
      </c>
    </row>
    <row r="181" spans="1:22" ht="15.75" customHeight="1" x14ac:dyDescent="0.2">
      <c r="A181" s="1" t="str">
        <f t="shared" si="42"/>
        <v>AT38_S6_C1_N23-1</v>
      </c>
      <c r="C181" s="1">
        <f t="shared" si="43"/>
        <v>300</v>
      </c>
      <c r="D181" s="1">
        <f t="shared" si="43"/>
        <v>100</v>
      </c>
      <c r="E181" s="15">
        <f t="shared" ref="E181:V181" si="56">E157-E$117*$C181/$C$115</f>
        <v>1.1992499999999999</v>
      </c>
      <c r="F181" s="15">
        <f t="shared" si="56"/>
        <v>1.6347500000000001</v>
      </c>
      <c r="G181" s="15">
        <f t="shared" si="56"/>
        <v>0.14654999999999999</v>
      </c>
      <c r="H181" s="15">
        <f t="shared" si="56"/>
        <v>2.6082000000000001</v>
      </c>
      <c r="I181" s="15">
        <f t="shared" si="56"/>
        <v>1.0659000000000001</v>
      </c>
      <c r="J181" s="15">
        <f t="shared" si="56"/>
        <v>1.0543</v>
      </c>
      <c r="K181" s="15">
        <f t="shared" si="56"/>
        <v>7.4694499999999993</v>
      </c>
      <c r="L181" s="15">
        <f t="shared" si="56"/>
        <v>0.50245000000000006</v>
      </c>
      <c r="M181" s="15">
        <f t="shared" si="56"/>
        <v>1.1461000000000001</v>
      </c>
      <c r="N181" s="15">
        <f t="shared" si="56"/>
        <v>0.29659999999999997</v>
      </c>
      <c r="O181" s="15">
        <f t="shared" si="56"/>
        <v>2.6931000000000003</v>
      </c>
      <c r="P181" s="15">
        <f t="shared" si="56"/>
        <v>0.10985000000000003</v>
      </c>
      <c r="Q181" s="15">
        <f t="shared" si="56"/>
        <v>5.1400000000000008E-2</v>
      </c>
      <c r="R181" s="15">
        <f t="shared" si="56"/>
        <v>1.0060999999999998</v>
      </c>
      <c r="S181" s="15">
        <f t="shared" si="56"/>
        <v>0.1389</v>
      </c>
      <c r="T181" s="15">
        <f t="shared" si="56"/>
        <v>0.44719999999999993</v>
      </c>
      <c r="U181" s="15">
        <f t="shared" si="56"/>
        <v>0.9091499999999999</v>
      </c>
      <c r="V181" s="15">
        <f t="shared" si="56"/>
        <v>0.64870000000000005</v>
      </c>
    </row>
    <row r="182" spans="1:22" ht="15.75" customHeight="1" x14ac:dyDescent="0.2">
      <c r="A182" s="1" t="str">
        <f t="shared" si="42"/>
        <v>AT38_S6_C1_N23-2</v>
      </c>
      <c r="C182" s="1">
        <f t="shared" si="43"/>
        <v>300</v>
      </c>
      <c r="D182" s="1">
        <f t="shared" si="43"/>
        <v>100</v>
      </c>
      <c r="E182" s="15">
        <f t="shared" ref="E182:V182" si="57">E158-E$117*$C182/$C$115</f>
        <v>1.3510499999999999</v>
      </c>
      <c r="F182" s="15">
        <f t="shared" si="57"/>
        <v>1.49265</v>
      </c>
      <c r="G182" s="15">
        <f t="shared" si="57"/>
        <v>0.36765000000000003</v>
      </c>
      <c r="H182" s="15">
        <f t="shared" si="57"/>
        <v>4.1761000000000008</v>
      </c>
      <c r="I182" s="15">
        <f t="shared" si="57"/>
        <v>2.1641999999999997</v>
      </c>
      <c r="J182" s="15">
        <f t="shared" si="57"/>
        <v>1.0938000000000001</v>
      </c>
      <c r="K182" s="15">
        <f t="shared" si="57"/>
        <v>8.3287500000000012</v>
      </c>
      <c r="L182" s="15">
        <f t="shared" si="57"/>
        <v>1.13035</v>
      </c>
      <c r="M182" s="15">
        <f t="shared" si="57"/>
        <v>1.3974</v>
      </c>
      <c r="N182" s="15">
        <f t="shared" si="57"/>
        <v>0.50139999999999996</v>
      </c>
      <c r="O182" s="15">
        <f t="shared" si="57"/>
        <v>5.654399999999999</v>
      </c>
      <c r="P182" s="15">
        <f t="shared" si="57"/>
        <v>0.21864999999999998</v>
      </c>
      <c r="Q182" s="15">
        <f t="shared" si="57"/>
        <v>-9.1799999999999993E-2</v>
      </c>
      <c r="R182" s="15">
        <f t="shared" si="57"/>
        <v>1.1769000000000001</v>
      </c>
      <c r="S182" s="15">
        <f t="shared" si="57"/>
        <v>0.15529999999999999</v>
      </c>
      <c r="T182" s="15">
        <f t="shared" si="57"/>
        <v>0.63509999999999989</v>
      </c>
      <c r="U182" s="15">
        <f t="shared" si="57"/>
        <v>1.2276499999999999</v>
      </c>
      <c r="V182" s="15">
        <f t="shared" si="57"/>
        <v>0.82440000000000002</v>
      </c>
    </row>
    <row r="183" spans="1:22" ht="15.75" customHeight="1" x14ac:dyDescent="0.2">
      <c r="A183" s="1" t="str">
        <f t="shared" si="42"/>
        <v>AT38_S6_C1_N23-3</v>
      </c>
      <c r="C183" s="1">
        <f t="shared" si="43"/>
        <v>300</v>
      </c>
      <c r="D183" s="1">
        <f t="shared" si="43"/>
        <v>100</v>
      </c>
      <c r="E183" s="15">
        <f t="shared" ref="E183:V183" si="58">E159-E$117*$C183/$C$115</f>
        <v>1.3028499999999998</v>
      </c>
      <c r="F183" s="15">
        <f t="shared" si="58"/>
        <v>2.1289499999999997</v>
      </c>
      <c r="G183" s="15">
        <f t="shared" si="58"/>
        <v>0.33655000000000007</v>
      </c>
      <c r="H183" s="15">
        <f t="shared" si="58"/>
        <v>3.8225000000000007</v>
      </c>
      <c r="I183" s="15">
        <f t="shared" si="58"/>
        <v>1.5270999999999999</v>
      </c>
      <c r="J183" s="15">
        <f t="shared" si="58"/>
        <v>1.0734000000000001</v>
      </c>
      <c r="K183" s="15">
        <f t="shared" si="58"/>
        <v>8.3495500000000007</v>
      </c>
      <c r="L183" s="15">
        <f t="shared" si="58"/>
        <v>0.44474999999999998</v>
      </c>
      <c r="M183" s="15">
        <f t="shared" si="58"/>
        <v>0.72270000000000001</v>
      </c>
      <c r="N183" s="15">
        <f t="shared" si="58"/>
        <v>0.49830000000000002</v>
      </c>
      <c r="O183" s="15">
        <f t="shared" si="58"/>
        <v>2.96</v>
      </c>
      <c r="P183" s="15">
        <f t="shared" si="58"/>
        <v>0.16045000000000001</v>
      </c>
      <c r="Q183" s="15">
        <f t="shared" si="58"/>
        <v>-7.7600000000000002E-2</v>
      </c>
      <c r="R183" s="15">
        <f t="shared" si="58"/>
        <v>1.3310000000000002</v>
      </c>
      <c r="S183" s="15">
        <f t="shared" si="58"/>
        <v>0.34599999999999997</v>
      </c>
      <c r="T183" s="15">
        <f t="shared" si="58"/>
        <v>0.57940000000000003</v>
      </c>
      <c r="U183" s="15">
        <f t="shared" si="58"/>
        <v>1.2015499999999999</v>
      </c>
      <c r="V183" s="15">
        <f t="shared" si="58"/>
        <v>0.63300000000000001</v>
      </c>
    </row>
    <row r="184" spans="1:22" ht="15.75" customHeight="1" x14ac:dyDescent="0.2">
      <c r="A184" s="1" t="str">
        <f t="shared" si="42"/>
        <v>AT38_S6_ML_2-1</v>
      </c>
      <c r="C184" s="1">
        <f t="shared" si="43"/>
        <v>300</v>
      </c>
      <c r="D184" s="1">
        <f t="shared" si="43"/>
        <v>100</v>
      </c>
      <c r="E184" s="15">
        <f t="shared" ref="E184:V184" si="59">E160-E$117*$C184/$C$115</f>
        <v>6.7888500000000001</v>
      </c>
      <c r="F184" s="15">
        <f t="shared" si="59"/>
        <v>17.940149999999996</v>
      </c>
      <c r="G184" s="15">
        <f t="shared" si="59"/>
        <v>0.72155000000000002</v>
      </c>
      <c r="H184" s="15">
        <f t="shared" si="59"/>
        <v>21.2103</v>
      </c>
      <c r="I184" s="15">
        <f t="shared" si="59"/>
        <v>2.8019999999999996</v>
      </c>
      <c r="J184" s="15">
        <f t="shared" si="59"/>
        <v>3.2389000000000001</v>
      </c>
      <c r="K184" s="15">
        <f t="shared" si="59"/>
        <v>29.613949999999999</v>
      </c>
      <c r="L184" s="15">
        <f t="shared" si="59"/>
        <v>2.1851500000000001</v>
      </c>
      <c r="M184" s="15">
        <f t="shared" si="59"/>
        <v>2.0789</v>
      </c>
      <c r="N184" s="15">
        <f t="shared" si="59"/>
        <v>0.94969999999999988</v>
      </c>
      <c r="O184" s="15">
        <f t="shared" si="59"/>
        <v>11.5801</v>
      </c>
      <c r="P184" s="15">
        <f t="shared" si="59"/>
        <v>2.7379499999999997</v>
      </c>
      <c r="Q184" s="15">
        <f t="shared" si="59"/>
        <v>-8.3100000000000007E-2</v>
      </c>
      <c r="R184" s="15">
        <f t="shared" si="59"/>
        <v>4.2227999999999994</v>
      </c>
      <c r="S184" s="15">
        <f t="shared" si="59"/>
        <v>0.43230000000000002</v>
      </c>
      <c r="T184" s="15">
        <f t="shared" si="59"/>
        <v>2.1304999999999996</v>
      </c>
      <c r="U184" s="15">
        <f t="shared" si="59"/>
        <v>3.5970500000000003</v>
      </c>
      <c r="V184" s="15">
        <f t="shared" si="59"/>
        <v>3.1840999999999999</v>
      </c>
    </row>
    <row r="185" spans="1:22" ht="15.75" customHeight="1" x14ac:dyDescent="0.2">
      <c r="A185" s="1" t="str">
        <f t="shared" si="42"/>
        <v>AT38_S6_ML_2-2</v>
      </c>
      <c r="C185" s="1">
        <f t="shared" si="43"/>
        <v>300</v>
      </c>
      <c r="D185" s="1">
        <f t="shared" si="43"/>
        <v>100</v>
      </c>
      <c r="E185" s="15">
        <f t="shared" ref="E185:V185" si="60">E161-E$117*$C185/$C$115</f>
        <v>5.3585500000000001</v>
      </c>
      <c r="F185" s="15">
        <f t="shared" si="60"/>
        <v>16.534749999999995</v>
      </c>
      <c r="G185" s="15">
        <f t="shared" si="60"/>
        <v>0.38815000000000005</v>
      </c>
      <c r="H185" s="15">
        <f t="shared" si="60"/>
        <v>22.751799999999999</v>
      </c>
      <c r="I185" s="15">
        <f t="shared" si="60"/>
        <v>3.3809999999999998</v>
      </c>
      <c r="J185" s="15">
        <f t="shared" si="60"/>
        <v>3.6535000000000002</v>
      </c>
      <c r="K185" s="15">
        <f t="shared" si="60"/>
        <v>29.617250000000002</v>
      </c>
      <c r="L185" s="15">
        <f t="shared" si="60"/>
        <v>2.1487500000000002</v>
      </c>
      <c r="M185" s="15">
        <f t="shared" si="60"/>
        <v>1.9806000000000001</v>
      </c>
      <c r="N185" s="15">
        <f t="shared" si="60"/>
        <v>0.88139999999999996</v>
      </c>
      <c r="O185" s="15">
        <f t="shared" si="60"/>
        <v>10.667899999999999</v>
      </c>
      <c r="P185" s="15">
        <f t="shared" si="60"/>
        <v>1.5963499999999999</v>
      </c>
      <c r="Q185" s="15">
        <f t="shared" si="60"/>
        <v>9.1899999999999982E-2</v>
      </c>
      <c r="R185" s="15">
        <f t="shared" si="60"/>
        <v>3.8851</v>
      </c>
      <c r="S185" s="15">
        <f t="shared" si="60"/>
        <v>1.5623</v>
      </c>
      <c r="T185" s="15">
        <f t="shared" si="60"/>
        <v>1.9441999999999997</v>
      </c>
      <c r="U185" s="15">
        <f t="shared" si="60"/>
        <v>3.4275500000000001</v>
      </c>
      <c r="V185" s="15">
        <f t="shared" si="60"/>
        <v>3.234</v>
      </c>
    </row>
    <row r="186" spans="1:22" ht="15.75" customHeight="1" x14ac:dyDescent="0.2">
      <c r="A186" s="1" t="str">
        <f t="shared" si="42"/>
        <v>AT38_S6_ML_2-3</v>
      </c>
      <c r="C186" s="1">
        <f t="shared" si="43"/>
        <v>300</v>
      </c>
      <c r="D186" s="1">
        <f t="shared" si="43"/>
        <v>100</v>
      </c>
      <c r="E186" s="15">
        <f t="shared" ref="E186:V186" si="61">E162-E$117*$C186/$C$115</f>
        <v>5.6462500000000002</v>
      </c>
      <c r="F186" s="15">
        <f t="shared" si="61"/>
        <v>17.035649999999997</v>
      </c>
      <c r="G186" s="15">
        <f t="shared" si="61"/>
        <v>0.79995000000000005</v>
      </c>
      <c r="H186" s="15">
        <f t="shared" si="61"/>
        <v>20.4054</v>
      </c>
      <c r="I186" s="15">
        <f t="shared" si="61"/>
        <v>3.0713999999999997</v>
      </c>
      <c r="J186" s="15">
        <f t="shared" si="61"/>
        <v>2.6306000000000003</v>
      </c>
      <c r="K186" s="15">
        <f t="shared" si="61"/>
        <v>30.368549999999999</v>
      </c>
      <c r="L186" s="15">
        <f t="shared" si="61"/>
        <v>2.0382500000000001</v>
      </c>
      <c r="M186" s="15">
        <f t="shared" si="61"/>
        <v>1.8094000000000001</v>
      </c>
      <c r="N186" s="15">
        <f t="shared" si="61"/>
        <v>0.78610000000000002</v>
      </c>
      <c r="O186" s="15">
        <f t="shared" si="61"/>
        <v>10.761799999999999</v>
      </c>
      <c r="P186" s="15">
        <f t="shared" si="61"/>
        <v>1.66015</v>
      </c>
      <c r="Q186" s="15">
        <f t="shared" si="61"/>
        <v>6.3E-2</v>
      </c>
      <c r="R186" s="15">
        <f t="shared" si="61"/>
        <v>3.7743000000000007</v>
      </c>
      <c r="S186" s="15">
        <f t="shared" si="61"/>
        <v>0.97439999999999993</v>
      </c>
      <c r="T186" s="15">
        <f t="shared" si="61"/>
        <v>1.7964999999999998</v>
      </c>
      <c r="U186" s="15">
        <f t="shared" si="61"/>
        <v>3.2702500000000003</v>
      </c>
      <c r="V186" s="15">
        <f t="shared" si="61"/>
        <v>3.1360999999999999</v>
      </c>
    </row>
    <row r="187" spans="1:22" ht="15.75" customHeight="1" x14ac:dyDescent="0.2">
      <c r="A187" s="1" t="str">
        <f t="shared" si="42"/>
        <v>Ref-1</v>
      </c>
      <c r="C187" s="1">
        <f t="shared" si="43"/>
        <v>300</v>
      </c>
      <c r="D187" s="1">
        <f t="shared" si="43"/>
        <v>100</v>
      </c>
      <c r="E187" s="15">
        <f t="shared" ref="E187:V187" si="62">E163-E$117*$C187/$C$115</f>
        <v>1.26355</v>
      </c>
      <c r="F187" s="15">
        <f t="shared" si="62"/>
        <v>1.7162499999999998</v>
      </c>
      <c r="G187" s="15">
        <f t="shared" si="62"/>
        <v>0.21725</v>
      </c>
      <c r="H187" s="15">
        <f t="shared" si="62"/>
        <v>2.6422999999999996</v>
      </c>
      <c r="I187" s="15">
        <f t="shared" si="62"/>
        <v>0.92290000000000016</v>
      </c>
      <c r="J187" s="15">
        <f t="shared" si="62"/>
        <v>0.99930000000000008</v>
      </c>
      <c r="K187" s="15">
        <f t="shared" si="62"/>
        <v>7.2839499999999999</v>
      </c>
      <c r="L187" s="15">
        <f t="shared" si="62"/>
        <v>0.53105000000000002</v>
      </c>
      <c r="M187" s="15">
        <f t="shared" si="62"/>
        <v>0.70050000000000001</v>
      </c>
      <c r="N187" s="15">
        <f t="shared" si="62"/>
        <v>0.25279999999999997</v>
      </c>
      <c r="O187" s="15">
        <f t="shared" si="62"/>
        <v>2.5054999999999996</v>
      </c>
      <c r="P187" s="15">
        <f t="shared" si="62"/>
        <v>-5.4650000000000018E-2</v>
      </c>
      <c r="Q187" s="15">
        <f t="shared" si="62"/>
        <v>3.0000000000000006E-2</v>
      </c>
      <c r="R187" s="15">
        <f t="shared" si="62"/>
        <v>0.92679999999999985</v>
      </c>
      <c r="S187" s="15">
        <f t="shared" si="62"/>
        <v>0.10150000000000001</v>
      </c>
      <c r="T187" s="15">
        <f t="shared" si="62"/>
        <v>0.48070000000000002</v>
      </c>
      <c r="U187" s="15">
        <f t="shared" si="62"/>
        <v>1.2704499999999999</v>
      </c>
      <c r="V187" s="15">
        <f t="shared" si="62"/>
        <v>0.62949999999999995</v>
      </c>
    </row>
    <row r="188" spans="1:22" ht="15.75" customHeight="1" x14ac:dyDescent="0.2">
      <c r="A188" s="1" t="str">
        <f t="shared" si="42"/>
        <v>Ref-2</v>
      </c>
      <c r="C188" s="1">
        <f t="shared" si="43"/>
        <v>300</v>
      </c>
      <c r="D188" s="1">
        <f t="shared" si="43"/>
        <v>100</v>
      </c>
      <c r="E188" s="15">
        <f t="shared" ref="E188:V188" si="63">E164-E$117*$C188/$C$115</f>
        <v>1.8245500000000001</v>
      </c>
      <c r="F188" s="15">
        <f t="shared" si="63"/>
        <v>2.3233499999999996</v>
      </c>
      <c r="G188" s="15">
        <f t="shared" si="63"/>
        <v>0.75405</v>
      </c>
      <c r="H188" s="15">
        <f t="shared" si="63"/>
        <v>6.2245000000000008</v>
      </c>
      <c r="I188" s="15">
        <f t="shared" si="63"/>
        <v>2.4280999999999997</v>
      </c>
      <c r="J188" s="15">
        <f t="shared" si="63"/>
        <v>1.4309000000000001</v>
      </c>
      <c r="K188" s="15">
        <f t="shared" si="63"/>
        <v>10.90305</v>
      </c>
      <c r="L188" s="15">
        <f t="shared" si="63"/>
        <v>0.60994999999999999</v>
      </c>
      <c r="M188" s="15">
        <f t="shared" si="63"/>
        <v>0.83910000000000007</v>
      </c>
      <c r="N188" s="15">
        <f t="shared" si="63"/>
        <v>0.83760000000000001</v>
      </c>
      <c r="O188" s="15">
        <f t="shared" si="63"/>
        <v>4.4294999999999991</v>
      </c>
      <c r="P188" s="15">
        <f t="shared" si="63"/>
        <v>5.0950000000000023E-2</v>
      </c>
      <c r="Q188" s="15">
        <f t="shared" si="63"/>
        <v>-7.9300000000000009E-2</v>
      </c>
      <c r="R188" s="15">
        <f t="shared" si="63"/>
        <v>2.0109000000000004</v>
      </c>
      <c r="S188" s="15">
        <f t="shared" si="63"/>
        <v>0.46629999999999994</v>
      </c>
      <c r="T188" s="15">
        <f t="shared" si="63"/>
        <v>1.0515000000000001</v>
      </c>
      <c r="U188" s="15">
        <f t="shared" si="63"/>
        <v>2.00265</v>
      </c>
      <c r="V188" s="15">
        <f t="shared" si="63"/>
        <v>1.2781</v>
      </c>
    </row>
    <row r="189" spans="1:22" ht="15.75" customHeight="1" x14ac:dyDescent="0.2">
      <c r="A189" s="1" t="str">
        <f t="shared" si="42"/>
        <v>Ref-3</v>
      </c>
      <c r="C189" s="1">
        <f t="shared" si="43"/>
        <v>300</v>
      </c>
      <c r="D189" s="1">
        <f t="shared" si="43"/>
        <v>100</v>
      </c>
      <c r="E189" s="15">
        <f t="shared" ref="E189:V189" si="64">E165-E$117*$C189/$C$115</f>
        <v>1.40255</v>
      </c>
      <c r="F189" s="15">
        <f t="shared" si="64"/>
        <v>2.2616499999999999</v>
      </c>
      <c r="G189" s="15">
        <f t="shared" si="64"/>
        <v>0.24645</v>
      </c>
      <c r="H189" s="15">
        <f t="shared" si="64"/>
        <v>5.7600000000000007</v>
      </c>
      <c r="I189" s="15">
        <f t="shared" si="64"/>
        <v>1.1434000000000002</v>
      </c>
      <c r="J189" s="15">
        <f t="shared" si="64"/>
        <v>1.4757</v>
      </c>
      <c r="K189" s="15">
        <f t="shared" si="64"/>
        <v>9.6945500000000013</v>
      </c>
      <c r="L189" s="15">
        <f t="shared" si="64"/>
        <v>0.5845499999999999</v>
      </c>
      <c r="M189" s="15">
        <f t="shared" si="64"/>
        <v>0.95169999999999999</v>
      </c>
      <c r="N189" s="15">
        <f t="shared" si="64"/>
        <v>0.60129999999999995</v>
      </c>
      <c r="O189" s="15">
        <f t="shared" si="64"/>
        <v>3.9228999999999994</v>
      </c>
      <c r="P189" s="15">
        <f t="shared" si="64"/>
        <v>0.13235</v>
      </c>
      <c r="Q189" s="15">
        <f t="shared" si="64"/>
        <v>-7.299999999999994E-3</v>
      </c>
      <c r="R189" s="15">
        <f t="shared" si="64"/>
        <v>1.5766000000000002</v>
      </c>
      <c r="S189" s="15">
        <f t="shared" si="64"/>
        <v>1.150000000000001E-2</v>
      </c>
      <c r="T189" s="15">
        <f t="shared" si="64"/>
        <v>0.72420000000000007</v>
      </c>
      <c r="U189" s="15">
        <f t="shared" si="64"/>
        <v>2.0040500000000003</v>
      </c>
      <c r="V189" s="15">
        <f t="shared" si="64"/>
        <v>0.92870000000000008</v>
      </c>
    </row>
    <row r="190" spans="1:22" ht="15.75" customHeight="1" x14ac:dyDescent="0.2"/>
    <row r="191" spans="1:22" ht="15.75" customHeight="1" x14ac:dyDescent="0.2">
      <c r="A191" s="5" t="s">
        <v>59</v>
      </c>
    </row>
    <row r="192" spans="1:22" ht="15.75" customHeight="1" x14ac:dyDescent="0.2">
      <c r="A192" s="1" t="s">
        <v>25</v>
      </c>
      <c r="C192" s="1" t="s">
        <v>53</v>
      </c>
      <c r="D192" s="1" t="s">
        <v>52</v>
      </c>
      <c r="E192" s="1" t="s">
        <v>23</v>
      </c>
      <c r="F192" s="1" t="s">
        <v>22</v>
      </c>
      <c r="G192" s="1" t="s">
        <v>21</v>
      </c>
      <c r="H192" s="1" t="s">
        <v>20</v>
      </c>
      <c r="I192" s="1" t="s">
        <v>19</v>
      </c>
      <c r="J192" s="1" t="s">
        <v>18</v>
      </c>
      <c r="K192" s="1" t="s">
        <v>17</v>
      </c>
      <c r="L192" s="1" t="s">
        <v>16</v>
      </c>
      <c r="M192" s="1" t="s">
        <v>15</v>
      </c>
      <c r="N192" s="1" t="s">
        <v>14</v>
      </c>
      <c r="O192" s="1" t="s">
        <v>13</v>
      </c>
      <c r="P192" s="1" t="s">
        <v>12</v>
      </c>
      <c r="Q192" s="1" t="s">
        <v>11</v>
      </c>
      <c r="R192" s="1" t="s">
        <v>10</v>
      </c>
      <c r="S192" s="1" t="s">
        <v>9</v>
      </c>
      <c r="T192" s="1" t="s">
        <v>8</v>
      </c>
      <c r="U192" s="1" t="s">
        <v>7</v>
      </c>
      <c r="V192" s="1" t="s">
        <v>6</v>
      </c>
    </row>
    <row r="193" spans="1:22" ht="15.75" customHeight="1" x14ac:dyDescent="0.2">
      <c r="A193" s="1" t="str">
        <f t="shared" ref="A193:A213" si="65">A169</f>
        <v>AT38_S1_C1_N24-1</v>
      </c>
      <c r="C193" s="1">
        <f t="shared" ref="C193:D213" si="66">C169</f>
        <v>300</v>
      </c>
      <c r="D193" s="1">
        <f t="shared" si="66"/>
        <v>100</v>
      </c>
      <c r="E193" s="2">
        <f t="shared" ref="E193:V193" si="67">E169*$C$25/$C193/E$26</f>
        <v>8.9279555223048988</v>
      </c>
      <c r="F193" s="2">
        <f t="shared" si="67"/>
        <v>10.872678440344959</v>
      </c>
      <c r="G193" s="2">
        <f t="shared" si="67"/>
        <v>0.51806326033250083</v>
      </c>
      <c r="H193" s="2">
        <f t="shared" si="67"/>
        <v>11.43927071032698</v>
      </c>
      <c r="I193" s="2">
        <f t="shared" si="67"/>
        <v>4.5821494505707339</v>
      </c>
      <c r="J193" s="2">
        <f t="shared" si="67"/>
        <v>3.4080799471111538</v>
      </c>
      <c r="K193" s="2">
        <f t="shared" si="67"/>
        <v>23.575175040526972</v>
      </c>
      <c r="L193" s="2">
        <f t="shared" si="67"/>
        <v>1.7896223811309382</v>
      </c>
      <c r="M193" s="2">
        <f t="shared" si="67"/>
        <v>3.1539894995496014</v>
      </c>
      <c r="N193" s="2">
        <f t="shared" si="67"/>
        <v>1.1532136463452574</v>
      </c>
      <c r="O193" s="2">
        <f t="shared" si="67"/>
        <v>11.837032410804571</v>
      </c>
      <c r="P193" s="2">
        <f t="shared" si="67"/>
        <v>0.52975370200359406</v>
      </c>
      <c r="Q193" s="2">
        <f t="shared" si="67"/>
        <v>-4.2014351534154996E-2</v>
      </c>
      <c r="R193" s="2">
        <f t="shared" si="67"/>
        <v>4.1559067103263407</v>
      </c>
      <c r="S193" s="2">
        <f t="shared" si="67"/>
        <v>0.11034959682687959</v>
      </c>
      <c r="T193" s="2">
        <f t="shared" si="67"/>
        <v>1.792388417225347</v>
      </c>
      <c r="U193" s="2">
        <f t="shared" si="67"/>
        <v>4.2301963694854763</v>
      </c>
      <c r="V193" s="2">
        <f t="shared" si="67"/>
        <v>2.0635874892550077</v>
      </c>
    </row>
    <row r="194" spans="1:22" ht="15.75" customHeight="1" x14ac:dyDescent="0.2">
      <c r="A194" s="1" t="str">
        <f t="shared" si="65"/>
        <v>AT38_S1_C1_N24-2</v>
      </c>
      <c r="C194" s="1">
        <f t="shared" si="66"/>
        <v>300</v>
      </c>
      <c r="D194" s="1">
        <f t="shared" si="66"/>
        <v>100</v>
      </c>
      <c r="E194" s="2">
        <f t="shared" ref="E194:V194" si="68">E170*$C$25/$C194/E$26</f>
        <v>4.3149496090630874</v>
      </c>
      <c r="F194" s="2">
        <f t="shared" si="68"/>
        <v>7.1774372592171733</v>
      </c>
      <c r="G194" s="2">
        <f t="shared" si="68"/>
        <v>0.69390916581478357</v>
      </c>
      <c r="H194" s="2">
        <f t="shared" si="68"/>
        <v>13.057787346938849</v>
      </c>
      <c r="I194" s="2">
        <f t="shared" si="68"/>
        <v>4.0999478119227808</v>
      </c>
      <c r="J194" s="2">
        <f t="shared" si="68"/>
        <v>4.5794331204226806</v>
      </c>
      <c r="K194" s="2">
        <f t="shared" si="68"/>
        <v>25.272915948309198</v>
      </c>
      <c r="L194" s="2">
        <f t="shared" si="68"/>
        <v>1.4336526519723842</v>
      </c>
      <c r="M194" s="2">
        <f t="shared" si="68"/>
        <v>2.8249762064311179</v>
      </c>
      <c r="N194" s="2">
        <f t="shared" si="68"/>
        <v>1.1147731914670824</v>
      </c>
      <c r="O194" s="2">
        <f t="shared" si="68"/>
        <v>11.31832419384188</v>
      </c>
      <c r="P194" s="2">
        <f t="shared" si="68"/>
        <v>-0.15928260703580474</v>
      </c>
      <c r="Q194" s="2">
        <f t="shared" si="68"/>
        <v>-0.35253421402221985</v>
      </c>
      <c r="R194" s="2">
        <f t="shared" si="68"/>
        <v>2.7610189699220218</v>
      </c>
      <c r="S194" s="2">
        <f t="shared" si="68"/>
        <v>0.6507934759204751</v>
      </c>
      <c r="T194" s="2">
        <f t="shared" si="68"/>
        <v>1.0807326148211964</v>
      </c>
      <c r="U194" s="2">
        <f t="shared" si="68"/>
        <v>3.6071356996001018</v>
      </c>
      <c r="V194" s="2">
        <f t="shared" si="68"/>
        <v>1.5848978565724883</v>
      </c>
    </row>
    <row r="195" spans="1:22" ht="15.75" customHeight="1" x14ac:dyDescent="0.2">
      <c r="A195" s="1" t="str">
        <f t="shared" si="65"/>
        <v>AT38_S1_C1_N24-3</v>
      </c>
      <c r="C195" s="1">
        <f t="shared" si="66"/>
        <v>300</v>
      </c>
      <c r="D195" s="1">
        <f t="shared" si="66"/>
        <v>100</v>
      </c>
      <c r="E195" s="2">
        <f t="shared" ref="E195:V195" si="69">E171*$C$25/$C195/E$26</f>
        <v>5.5665633795371283</v>
      </c>
      <c r="F195" s="2">
        <f t="shared" si="69"/>
        <v>6.6640385260654753</v>
      </c>
      <c r="G195" s="2">
        <f t="shared" si="69"/>
        <v>0.87581872321024845</v>
      </c>
      <c r="H195" s="2">
        <f t="shared" si="69"/>
        <v>2.1742305032597193</v>
      </c>
      <c r="I195" s="2">
        <f t="shared" si="69"/>
        <v>2.5368643015869861</v>
      </c>
      <c r="J195" s="2">
        <f t="shared" si="69"/>
        <v>3.1333697386083315</v>
      </c>
      <c r="K195" s="2">
        <f t="shared" si="69"/>
        <v>16.920255548366036</v>
      </c>
      <c r="L195" s="2">
        <f t="shared" si="69"/>
        <v>1.5149289774161003</v>
      </c>
      <c r="M195" s="2">
        <f t="shared" si="69"/>
        <v>2.9818541262176952</v>
      </c>
      <c r="N195" s="2">
        <f t="shared" si="69"/>
        <v>0.38492401438821422</v>
      </c>
      <c r="O195" s="2">
        <f t="shared" si="69"/>
        <v>8.1309655389778435</v>
      </c>
      <c r="P195" s="2">
        <f t="shared" si="69"/>
        <v>0.23029669683332563</v>
      </c>
      <c r="Q195" s="2">
        <f t="shared" si="69"/>
        <v>7.0023919223591635E-2</v>
      </c>
      <c r="R195" s="2">
        <f t="shared" si="69"/>
        <v>2.6239331372022519</v>
      </c>
      <c r="S195" s="2">
        <f t="shared" si="69"/>
        <v>-0.10389010823213533</v>
      </c>
      <c r="T195" s="2">
        <f t="shared" si="69"/>
        <v>1.0114597361829201</v>
      </c>
      <c r="U195" s="2">
        <f t="shared" si="69"/>
        <v>1.2410825228201992</v>
      </c>
      <c r="V195" s="2">
        <f t="shared" si="69"/>
        <v>0.62360203966731875</v>
      </c>
    </row>
    <row r="196" spans="1:22" ht="15.75" customHeight="1" x14ac:dyDescent="0.2">
      <c r="A196" s="1" t="str">
        <f t="shared" si="65"/>
        <v>AT38_S1_ML_2-1</v>
      </c>
      <c r="C196" s="1">
        <f t="shared" si="66"/>
        <v>300</v>
      </c>
      <c r="D196" s="1">
        <f t="shared" si="66"/>
        <v>100</v>
      </c>
      <c r="E196" s="2">
        <f t="shared" ref="E196:V196" si="70">E172*$C$25/$C196/E$26</f>
        <v>76.869203379692053</v>
      </c>
      <c r="F196" s="2">
        <f t="shared" si="70"/>
        <v>123.54925142076041</v>
      </c>
      <c r="G196" s="2">
        <f t="shared" si="70"/>
        <v>7.2388634496057804</v>
      </c>
      <c r="H196" s="2">
        <f t="shared" si="70"/>
        <v>163.37094567875442</v>
      </c>
      <c r="I196" s="2">
        <f t="shared" si="70"/>
        <v>19.274246051668278</v>
      </c>
      <c r="J196" s="2">
        <f t="shared" si="70"/>
        <v>279.69961523390396</v>
      </c>
      <c r="K196" s="2">
        <f t="shared" si="70"/>
        <v>-0.93300794479555349</v>
      </c>
      <c r="L196" s="2">
        <f t="shared" si="70"/>
        <v>4.2083646737660834</v>
      </c>
      <c r="M196" s="2">
        <f t="shared" si="70"/>
        <v>8.7440857485032399</v>
      </c>
      <c r="N196" s="2">
        <f t="shared" si="70"/>
        <v>71.528855612974283</v>
      </c>
      <c r="O196" s="2">
        <f t="shared" si="70"/>
        <v>0.26615931832487955</v>
      </c>
      <c r="P196" s="2">
        <f t="shared" si="70"/>
        <v>-0.67434865592866666</v>
      </c>
      <c r="Q196" s="2">
        <f t="shared" si="70"/>
        <v>32.174783574288213</v>
      </c>
      <c r="R196" s="2">
        <f t="shared" si="70"/>
        <v>70.273034110761785</v>
      </c>
      <c r="S196" s="2">
        <f t="shared" si="70"/>
        <v>10.862168362778549</v>
      </c>
      <c r="T196" s="2">
        <f t="shared" si="70"/>
        <v>11.961874125516571</v>
      </c>
      <c r="U196" s="2">
        <f t="shared" si="70"/>
        <v>20.887648892011693</v>
      </c>
      <c r="V196" s="2">
        <f t="shared" si="70"/>
        <v>17.673221238638629</v>
      </c>
    </row>
    <row r="197" spans="1:22" ht="15.75" customHeight="1" x14ac:dyDescent="0.2">
      <c r="A197" s="1" t="str">
        <f t="shared" si="65"/>
        <v>AT38_S1_ML_2-2</v>
      </c>
      <c r="C197" s="1">
        <f t="shared" si="66"/>
        <v>300</v>
      </c>
      <c r="D197" s="1">
        <f t="shared" si="66"/>
        <v>100</v>
      </c>
      <c r="E197" s="2">
        <f t="shared" ref="E197:V197" si="71">E173*$C$25/$C197/E$26</f>
        <v>61.059228012084894</v>
      </c>
      <c r="F197" s="2">
        <f t="shared" si="71"/>
        <v>112.36207782831114</v>
      </c>
      <c r="G197" s="2">
        <f t="shared" si="71"/>
        <v>12.465731398768803</v>
      </c>
      <c r="H197" s="2">
        <f t="shared" si="71"/>
        <v>148.84051658519874</v>
      </c>
      <c r="I197" s="2">
        <f t="shared" si="71"/>
        <v>14.191633487905094</v>
      </c>
      <c r="J197" s="2">
        <f t="shared" si="71"/>
        <v>23.18582049125089</v>
      </c>
      <c r="K197" s="2">
        <f t="shared" si="71"/>
        <v>136.74141202734606</v>
      </c>
      <c r="L197" s="2">
        <f t="shared" si="71"/>
        <v>5.111663581862067</v>
      </c>
      <c r="M197" s="2">
        <f t="shared" si="71"/>
        <v>5.8228702197092863</v>
      </c>
      <c r="N197" s="2">
        <f t="shared" si="71"/>
        <v>9.0948038379336786</v>
      </c>
      <c r="O197" s="2">
        <f t="shared" si="71"/>
        <v>60.709529058974432</v>
      </c>
      <c r="P197" s="2">
        <f t="shared" si="71"/>
        <v>1.1871331276392789</v>
      </c>
      <c r="Q197" s="2">
        <f t="shared" si="71"/>
        <v>-0.30279308519442721</v>
      </c>
      <c r="R197" s="2">
        <f t="shared" si="71"/>
        <v>19.7726617457934</v>
      </c>
      <c r="S197" s="2">
        <f t="shared" si="71"/>
        <v>8.9022518649899229</v>
      </c>
      <c r="T197" s="2">
        <f t="shared" si="71"/>
        <v>10.850101204420298</v>
      </c>
      <c r="U197" s="2">
        <f t="shared" si="71"/>
        <v>17.785928440451521</v>
      </c>
      <c r="V197" s="2">
        <f t="shared" si="71"/>
        <v>16.322446129687226</v>
      </c>
    </row>
    <row r="198" spans="1:22" ht="15.75" customHeight="1" x14ac:dyDescent="0.2">
      <c r="A198" s="1" t="str">
        <f t="shared" si="65"/>
        <v>AT38_S1_ML_2-3</v>
      </c>
      <c r="C198" s="1">
        <f t="shared" si="66"/>
        <v>300</v>
      </c>
      <c r="D198" s="1">
        <f t="shared" si="66"/>
        <v>100</v>
      </c>
      <c r="E198" s="2">
        <f t="shared" ref="E198:V198" si="72">E174*$C$25/$C198/E$26</f>
        <v>68.976464585101297</v>
      </c>
      <c r="F198" s="2">
        <f t="shared" si="72"/>
        <v>118.6624332996949</v>
      </c>
      <c r="G198" s="2">
        <f t="shared" si="72"/>
        <v>8.5584656972120463</v>
      </c>
      <c r="H198" s="2">
        <f t="shared" si="72"/>
        <v>154.35944992334524</v>
      </c>
      <c r="I198" s="2">
        <f t="shared" si="72"/>
        <v>13.52286867688362</v>
      </c>
      <c r="J198" s="2">
        <f t="shared" si="72"/>
        <v>25.083691525628254</v>
      </c>
      <c r="K198" s="2">
        <f t="shared" si="72"/>
        <v>141.21475319186897</v>
      </c>
      <c r="L198" s="2">
        <f t="shared" si="72"/>
        <v>5.8966488516539055</v>
      </c>
      <c r="M198" s="2">
        <f t="shared" si="72"/>
        <v>5.0087481472008859</v>
      </c>
      <c r="N198" s="2">
        <f t="shared" si="72"/>
        <v>7.8288661549862049</v>
      </c>
      <c r="O198" s="2">
        <f t="shared" si="72"/>
        <v>62.571132018394465</v>
      </c>
      <c r="P198" s="2">
        <f t="shared" si="72"/>
        <v>1.1275269237530063</v>
      </c>
      <c r="Q198" s="2">
        <f t="shared" si="72"/>
        <v>0.29265168999652769</v>
      </c>
      <c r="R198" s="2">
        <f t="shared" si="72"/>
        <v>21.418085663237299</v>
      </c>
      <c r="S198" s="2">
        <f t="shared" si="72"/>
        <v>9.5638111552349709</v>
      </c>
      <c r="T198" s="2">
        <f t="shared" si="72"/>
        <v>10.828524406155918</v>
      </c>
      <c r="U198" s="2">
        <f t="shared" si="72"/>
        <v>17.963820586705712</v>
      </c>
      <c r="V198" s="2">
        <f t="shared" si="72"/>
        <v>17.044832302644487</v>
      </c>
    </row>
    <row r="199" spans="1:22" ht="15.75" customHeight="1" x14ac:dyDescent="0.2">
      <c r="A199" s="1" t="str">
        <f t="shared" si="65"/>
        <v>AT39_S4_C3_N23-1</v>
      </c>
      <c r="C199" s="1">
        <f t="shared" si="66"/>
        <v>300</v>
      </c>
      <c r="D199" s="1">
        <f t="shared" si="66"/>
        <v>100</v>
      </c>
      <c r="E199" s="2">
        <f t="shared" ref="E199:V199" si="73">E175*$C$25/$C199/E$26</f>
        <v>-2.4865245102033224</v>
      </c>
      <c r="F199" s="2">
        <f t="shared" si="73"/>
        <v>-2.7714308858458394</v>
      </c>
      <c r="G199" s="2">
        <f t="shared" si="73"/>
        <v>-0.23231366392379157</v>
      </c>
      <c r="H199" s="2">
        <f t="shared" si="73"/>
        <v>-8.2265499187690896</v>
      </c>
      <c r="I199" s="2">
        <f t="shared" si="73"/>
        <v>-1.8098601933695477</v>
      </c>
      <c r="J199" s="2">
        <f t="shared" si="73"/>
        <v>-1.5360065719079121</v>
      </c>
      <c r="K199" s="2">
        <f t="shared" si="73"/>
        <v>-7.7224724669551223</v>
      </c>
      <c r="L199" s="2">
        <f t="shared" si="73"/>
        <v>-0.19084504265581431</v>
      </c>
      <c r="M199" s="2">
        <f t="shared" si="73"/>
        <v>-6.4550764999464674E-2</v>
      </c>
      <c r="N199" s="2">
        <f t="shared" si="73"/>
        <v>-0.80621062122875653</v>
      </c>
      <c r="O199" s="2">
        <f t="shared" si="73"/>
        <v>-4.036749661260667</v>
      </c>
      <c r="P199" s="2">
        <f t="shared" si="73"/>
        <v>-0.68661213328325865</v>
      </c>
      <c r="Q199" s="2">
        <f t="shared" si="73"/>
        <v>-0.4877528166608795</v>
      </c>
      <c r="R199" s="2">
        <f t="shared" si="73"/>
        <v>-3.3999650063342797</v>
      </c>
      <c r="S199" s="2">
        <f t="shared" si="73"/>
        <v>-0.32728075546703789</v>
      </c>
      <c r="T199" s="2">
        <f t="shared" si="73"/>
        <v>-1.9036792714311024</v>
      </c>
      <c r="U199" s="2">
        <f t="shared" si="73"/>
        <v>-0.82176532093531629</v>
      </c>
      <c r="V199" s="2">
        <f t="shared" si="73"/>
        <v>-3.3503922563842905</v>
      </c>
    </row>
    <row r="200" spans="1:22" ht="15.75" customHeight="1" x14ac:dyDescent="0.2">
      <c r="A200" s="1" t="str">
        <f t="shared" si="65"/>
        <v>AT39_S4_C3_N2-2</v>
      </c>
      <c r="C200" s="1">
        <f t="shared" si="66"/>
        <v>300</v>
      </c>
      <c r="D200" s="1">
        <f t="shared" si="66"/>
        <v>100</v>
      </c>
      <c r="E200" s="2">
        <f t="shared" ref="E200:V200" si="74">E176*$C$25/$C200/E$26</f>
        <v>4.2444257014740989</v>
      </c>
      <c r="F200" s="2">
        <f t="shared" si="74"/>
        <v>5.810628416347444</v>
      </c>
      <c r="G200" s="2">
        <f t="shared" si="74"/>
        <v>0.32781618155641057</v>
      </c>
      <c r="H200" s="2">
        <f t="shared" si="74"/>
        <v>4.8466187941216194</v>
      </c>
      <c r="I200" s="2">
        <f t="shared" si="74"/>
        <v>2.5210705938728255</v>
      </c>
      <c r="J200" s="2">
        <f t="shared" si="74"/>
        <v>3.5998193058377437</v>
      </c>
      <c r="K200" s="2">
        <f t="shared" si="74"/>
        <v>20.341596993651677</v>
      </c>
      <c r="L200" s="2">
        <f t="shared" si="74"/>
        <v>1.2440078926037133</v>
      </c>
      <c r="M200" s="2">
        <f t="shared" si="74"/>
        <v>3.1496861152163036</v>
      </c>
      <c r="N200" s="2">
        <f t="shared" si="74"/>
        <v>0.34960035314881005</v>
      </c>
      <c r="O200" s="2">
        <f t="shared" si="74"/>
        <v>8.7807370566308158</v>
      </c>
      <c r="P200" s="2">
        <f t="shared" si="74"/>
        <v>0.79498704944011755</v>
      </c>
      <c r="Q200" s="2">
        <f t="shared" si="74"/>
        <v>0.68043932542096952</v>
      </c>
      <c r="R200" s="2">
        <f t="shared" si="74"/>
        <v>2.7992296761686242</v>
      </c>
      <c r="S200" s="2">
        <f t="shared" si="74"/>
        <v>0.30574912681789074</v>
      </c>
      <c r="T200" s="2">
        <f t="shared" si="74"/>
        <v>1.661034926036921</v>
      </c>
      <c r="U200" s="2">
        <f t="shared" si="74"/>
        <v>2.3263998781690547</v>
      </c>
      <c r="V200" s="2">
        <f t="shared" si="74"/>
        <v>0.71629375945038842</v>
      </c>
    </row>
    <row r="201" spans="1:22" ht="15.75" customHeight="1" x14ac:dyDescent="0.2">
      <c r="A201" s="1" t="str">
        <f t="shared" si="65"/>
        <v>AT39_S4_C3_N2-3</v>
      </c>
      <c r="C201" s="1">
        <f t="shared" si="66"/>
        <v>300</v>
      </c>
      <c r="D201" s="1">
        <f t="shared" si="66"/>
        <v>100</v>
      </c>
      <c r="E201" s="2">
        <f t="shared" ref="E201:V201" si="75">E177*$C$25/$C201/E$26</f>
        <v>6.5011907443217183</v>
      </c>
      <c r="F201" s="2">
        <f t="shared" si="75"/>
        <v>3.4840406244360405</v>
      </c>
      <c r="G201" s="2">
        <f t="shared" si="75"/>
        <v>2.1795038845444132</v>
      </c>
      <c r="H201" s="2">
        <f t="shared" si="75"/>
        <v>17.256404078701465</v>
      </c>
      <c r="I201" s="2">
        <f t="shared" si="75"/>
        <v>1.5882547320052371</v>
      </c>
      <c r="J201" s="2">
        <f t="shared" si="75"/>
        <v>5.4391226815495326</v>
      </c>
      <c r="K201" s="2">
        <f t="shared" si="75"/>
        <v>25.67467715209342</v>
      </c>
      <c r="L201" s="2">
        <f t="shared" si="75"/>
        <v>1.6421590058533098</v>
      </c>
      <c r="M201" s="2">
        <f t="shared" si="75"/>
        <v>3.9888460602093447</v>
      </c>
      <c r="N201" s="2">
        <f t="shared" si="75"/>
        <v>1.8279994691391714</v>
      </c>
      <c r="O201" s="2">
        <f t="shared" si="75"/>
        <v>13.29738003426513</v>
      </c>
      <c r="P201" s="2">
        <f t="shared" si="75"/>
        <v>6.1082099126040239</v>
      </c>
      <c r="Q201" s="2">
        <f t="shared" si="75"/>
        <v>0.11396996508115602</v>
      </c>
      <c r="R201" s="2">
        <f t="shared" si="75"/>
        <v>3.9211275255534024</v>
      </c>
      <c r="S201" s="2">
        <f t="shared" si="75"/>
        <v>0.69816305894859898</v>
      </c>
      <c r="T201" s="2">
        <f t="shared" si="75"/>
        <v>1.8968655456634029</v>
      </c>
      <c r="U201" s="2">
        <f t="shared" si="75"/>
        <v>2.7128552303764386</v>
      </c>
      <c r="V201" s="2">
        <f t="shared" si="75"/>
        <v>3.1097419228629866</v>
      </c>
    </row>
    <row r="202" spans="1:22" ht="15.75" customHeight="1" x14ac:dyDescent="0.2">
      <c r="A202" s="1" t="str">
        <f t="shared" si="65"/>
        <v>AT39_S4_ML_1-1</v>
      </c>
      <c r="C202" s="1">
        <f t="shared" si="66"/>
        <v>300</v>
      </c>
      <c r="D202" s="1">
        <f t="shared" si="66"/>
        <v>100</v>
      </c>
      <c r="E202" s="2">
        <f t="shared" ref="E202:V202" si="76">E178*$C$25/$C202/E$26</f>
        <v>41.21157334577768</v>
      </c>
      <c r="F202" s="2">
        <f t="shared" si="76"/>
        <v>90.688658255140709</v>
      </c>
      <c r="G202" s="2">
        <f t="shared" si="76"/>
        <v>8.0908065434078722</v>
      </c>
      <c r="H202" s="2">
        <f t="shared" si="76"/>
        <v>110.31763747221731</v>
      </c>
      <c r="I202" s="2">
        <f t="shared" si="76"/>
        <v>14.589931054321571</v>
      </c>
      <c r="J202" s="2">
        <f t="shared" si="76"/>
        <v>24.257469198024587</v>
      </c>
      <c r="K202" s="2">
        <f t="shared" si="76"/>
        <v>116.4397288100032</v>
      </c>
      <c r="L202" s="2">
        <f t="shared" si="76"/>
        <v>4.2810675471587745</v>
      </c>
      <c r="M202" s="2">
        <f t="shared" si="76"/>
        <v>6.5994354834907254</v>
      </c>
      <c r="N202" s="2">
        <f t="shared" si="76"/>
        <v>6.9546055393109487</v>
      </c>
      <c r="O202" s="2">
        <f t="shared" si="76"/>
        <v>53.819632159609938</v>
      </c>
      <c r="P202" s="2">
        <f t="shared" si="76"/>
        <v>0.66921510726860489</v>
      </c>
      <c r="Q202" s="2">
        <f t="shared" si="76"/>
        <v>-0.23808132536021145</v>
      </c>
      <c r="R202" s="2">
        <f t="shared" si="76"/>
        <v>12.55202003960555</v>
      </c>
      <c r="S202" s="2">
        <f t="shared" si="76"/>
        <v>6.7566250701024018</v>
      </c>
      <c r="T202" s="2">
        <f t="shared" si="76"/>
        <v>10.546133327116824</v>
      </c>
      <c r="U202" s="2">
        <f t="shared" si="76"/>
        <v>19.403607760575852</v>
      </c>
      <c r="V202" s="2">
        <f t="shared" si="76"/>
        <v>15.976484076975771</v>
      </c>
    </row>
    <row r="203" spans="1:22" ht="15.75" customHeight="1" x14ac:dyDescent="0.2">
      <c r="A203" s="1" t="str">
        <f t="shared" si="65"/>
        <v>AT39_S4_ML_1-2</v>
      </c>
      <c r="C203" s="1">
        <f t="shared" si="66"/>
        <v>300</v>
      </c>
      <c r="D203" s="1">
        <f t="shared" si="66"/>
        <v>100</v>
      </c>
      <c r="E203" s="2">
        <f t="shared" ref="E203:V203" si="77">E179*$C$25/$C203/E$26</f>
        <v>29.87132900546839</v>
      </c>
      <c r="F203" s="2">
        <f t="shared" si="77"/>
        <v>74.15352995496275</v>
      </c>
      <c r="G203" s="2">
        <f t="shared" si="77"/>
        <v>9.505911308646759</v>
      </c>
      <c r="H203" s="2">
        <f t="shared" si="77"/>
        <v>111.00582955528925</v>
      </c>
      <c r="I203" s="2">
        <f t="shared" si="77"/>
        <v>15.462533405528923</v>
      </c>
      <c r="J203" s="2">
        <f t="shared" si="77"/>
        <v>17.874291637508506</v>
      </c>
      <c r="K203" s="2">
        <f t="shared" si="77"/>
        <v>126.68388995201629</v>
      </c>
      <c r="L203" s="2">
        <f t="shared" si="77"/>
        <v>3.708703888232352</v>
      </c>
      <c r="M203" s="2">
        <f t="shared" si="77"/>
        <v>4.6339624934464192</v>
      </c>
      <c r="N203" s="2">
        <f t="shared" si="77"/>
        <v>6.5722788529550442</v>
      </c>
      <c r="O203" s="2">
        <f t="shared" si="77"/>
        <v>51.901067073351435</v>
      </c>
      <c r="P203" s="2">
        <f t="shared" si="77"/>
        <v>0.55884381107727732</v>
      </c>
      <c r="Q203" s="2">
        <f t="shared" si="77"/>
        <v>0.42690444547348266</v>
      </c>
      <c r="R203" s="2">
        <f t="shared" si="77"/>
        <v>14.598853335042104</v>
      </c>
      <c r="S203" s="2">
        <f t="shared" si="77"/>
        <v>0.69278015178631225</v>
      </c>
      <c r="T203" s="2">
        <f t="shared" si="77"/>
        <v>8.3763402104250204</v>
      </c>
      <c r="U203" s="2">
        <f t="shared" si="77"/>
        <v>18.592139152539485</v>
      </c>
      <c r="V203" s="2">
        <f t="shared" si="77"/>
        <v>22.826532720662627</v>
      </c>
    </row>
    <row r="204" spans="1:22" ht="15.75" customHeight="1" x14ac:dyDescent="0.2">
      <c r="A204" s="1" t="str">
        <f t="shared" si="65"/>
        <v>AT39_S4_ML_1-3</v>
      </c>
      <c r="C204" s="1">
        <f t="shared" si="66"/>
        <v>300</v>
      </c>
      <c r="D204" s="1">
        <f t="shared" si="66"/>
        <v>100</v>
      </c>
      <c r="E204" s="2">
        <f t="shared" ref="E204:V204" si="78">E180*$C$25/$C204/E$26</f>
        <v>53.136794940614571</v>
      </c>
      <c r="F204" s="2">
        <f t="shared" si="78"/>
        <v>108.49590868572685</v>
      </c>
      <c r="G204" s="2">
        <f t="shared" si="78"/>
        <v>9.7143493431623966</v>
      </c>
      <c r="H204" s="2">
        <f t="shared" si="78"/>
        <v>122.80184872108036</v>
      </c>
      <c r="I204" s="2">
        <f t="shared" si="78"/>
        <v>16.236918636888841</v>
      </c>
      <c r="J204" s="2">
        <f t="shared" si="78"/>
        <v>26.709641287629729</v>
      </c>
      <c r="K204" s="2">
        <f t="shared" si="78"/>
        <v>124.43110394833438</v>
      </c>
      <c r="L204" s="2">
        <f t="shared" si="78"/>
        <v>3.8829164339091777</v>
      </c>
      <c r="M204" s="2">
        <f t="shared" si="78"/>
        <v>4.6437429123857319</v>
      </c>
      <c r="N204" s="2">
        <f t="shared" si="78"/>
        <v>8.3857332851132842</v>
      </c>
      <c r="O204" s="2">
        <f t="shared" si="78"/>
        <v>55.526983695909877</v>
      </c>
      <c r="P204" s="2">
        <f t="shared" si="78"/>
        <v>1.8393790046149019</v>
      </c>
      <c r="Q204" s="2">
        <f t="shared" si="78"/>
        <v>-0.44235800006075798</v>
      </c>
      <c r="R204" s="2">
        <f t="shared" si="78"/>
        <v>20.15004171057943</v>
      </c>
      <c r="S204" s="2">
        <f t="shared" si="78"/>
        <v>8.2816026691782536</v>
      </c>
      <c r="T204" s="2">
        <f t="shared" si="78"/>
        <v>12.787470564369469</v>
      </c>
      <c r="U204" s="2">
        <f t="shared" si="78"/>
        <v>21.90811886399695</v>
      </c>
      <c r="V204" s="2">
        <f t="shared" si="78"/>
        <v>15.658373057438569</v>
      </c>
    </row>
    <row r="205" spans="1:22" ht="15.75" customHeight="1" x14ac:dyDescent="0.2">
      <c r="A205" s="1" t="str">
        <f t="shared" si="65"/>
        <v>AT38_S6_C1_N23-1</v>
      </c>
      <c r="C205" s="1">
        <f t="shared" si="66"/>
        <v>300</v>
      </c>
      <c r="D205" s="1">
        <f t="shared" si="66"/>
        <v>100</v>
      </c>
      <c r="E205" s="2">
        <f t="shared" ref="E205:V205" si="79">E181*$C$25/$C205/E$26</f>
        <v>8.9027153869572597</v>
      </c>
      <c r="F205" s="2">
        <f t="shared" si="79"/>
        <v>10.051240467302243</v>
      </c>
      <c r="G205" s="2">
        <f t="shared" si="79"/>
        <v>1.1107852348460572</v>
      </c>
      <c r="H205" s="2">
        <f t="shared" si="79"/>
        <v>12.941186669561846</v>
      </c>
      <c r="I205" s="2">
        <f t="shared" si="79"/>
        <v>5.2607853289135571</v>
      </c>
      <c r="J205" s="2">
        <f t="shared" si="79"/>
        <v>7.3509383965615598</v>
      </c>
      <c r="K205" s="2">
        <f t="shared" si="79"/>
        <v>27.993798727668789</v>
      </c>
      <c r="L205" s="2">
        <f t="shared" si="79"/>
        <v>1.7230923932149849</v>
      </c>
      <c r="M205" s="2">
        <f t="shared" si="79"/>
        <v>4.4837352585385739</v>
      </c>
      <c r="N205" s="2">
        <f t="shared" si="79"/>
        <v>1.5407349887657806</v>
      </c>
      <c r="O205" s="2">
        <f t="shared" si="79"/>
        <v>13.575637503422959</v>
      </c>
      <c r="P205" s="2">
        <f t="shared" si="79"/>
        <v>0.31328906683765728</v>
      </c>
      <c r="Q205" s="2">
        <f t="shared" si="79"/>
        <v>0.24822272055811098</v>
      </c>
      <c r="R205" s="2">
        <f t="shared" si="79"/>
        <v>3.9632774798666643</v>
      </c>
      <c r="S205" s="2">
        <f t="shared" si="79"/>
        <v>0.7476858048416376</v>
      </c>
      <c r="T205" s="2">
        <f t="shared" si="79"/>
        <v>1.6928323129528509</v>
      </c>
      <c r="U205" s="2">
        <f t="shared" si="79"/>
        <v>3.9835134179063858</v>
      </c>
      <c r="V205" s="2">
        <f t="shared" si="79"/>
        <v>2.8229633156468235</v>
      </c>
    </row>
    <row r="206" spans="1:22" ht="15.75" customHeight="1" x14ac:dyDescent="0.2">
      <c r="A206" s="1" t="str">
        <f t="shared" si="65"/>
        <v>AT38_S6_C1_N23-2</v>
      </c>
      <c r="C206" s="1">
        <f t="shared" si="66"/>
        <v>300</v>
      </c>
      <c r="D206" s="1">
        <f t="shared" si="66"/>
        <v>100</v>
      </c>
      <c r="E206" s="2">
        <f t="shared" ref="E206:V206" si="80">E182*$C$25/$C206/E$26</f>
        <v>10.02961319453709</v>
      </c>
      <c r="F206" s="2">
        <f t="shared" si="80"/>
        <v>9.177540347771032</v>
      </c>
      <c r="G206" s="2">
        <f t="shared" si="80"/>
        <v>2.7866270323517774</v>
      </c>
      <c r="H206" s="2">
        <f t="shared" si="80"/>
        <v>20.720684629536553</v>
      </c>
      <c r="I206" s="2">
        <f t="shared" si="80"/>
        <v>10.681481948432983</v>
      </c>
      <c r="J206" s="2">
        <f t="shared" si="80"/>
        <v>7.6263458390961159</v>
      </c>
      <c r="K206" s="2">
        <f t="shared" si="80"/>
        <v>31.214259571062328</v>
      </c>
      <c r="L206" s="2">
        <f t="shared" si="80"/>
        <v>3.876400610350399</v>
      </c>
      <c r="M206" s="2">
        <f t="shared" si="80"/>
        <v>5.4668629703182994</v>
      </c>
      <c r="N206" s="2">
        <f t="shared" si="80"/>
        <v>2.6046005507996037</v>
      </c>
      <c r="O206" s="2">
        <f t="shared" si="80"/>
        <v>28.503243362427966</v>
      </c>
      <c r="P206" s="2">
        <f t="shared" si="80"/>
        <v>0.62358356362361156</v>
      </c>
      <c r="Q206" s="2">
        <f t="shared" si="80"/>
        <v>-0.44332384722246271</v>
      </c>
      <c r="R206" s="2">
        <f t="shared" si="80"/>
        <v>4.6361010496522006</v>
      </c>
      <c r="S206" s="2">
        <f t="shared" si="80"/>
        <v>0.83596548230314116</v>
      </c>
      <c r="T206" s="2">
        <f t="shared" si="80"/>
        <v>2.4041095750365735</v>
      </c>
      <c r="U206" s="2">
        <f t="shared" si="80"/>
        <v>5.3790466342108285</v>
      </c>
      <c r="V206" s="2">
        <f t="shared" si="80"/>
        <v>3.5875612107588113</v>
      </c>
    </row>
    <row r="207" spans="1:22" ht="15.75" customHeight="1" x14ac:dyDescent="0.2">
      <c r="A207" s="1" t="str">
        <f t="shared" si="65"/>
        <v>AT38_S6_C1_N23-3</v>
      </c>
      <c r="C207" s="1">
        <f t="shared" si="66"/>
        <v>300</v>
      </c>
      <c r="D207" s="1">
        <f t="shared" si="66"/>
        <v>100</v>
      </c>
      <c r="E207" s="2">
        <f t="shared" ref="E207:V207" si="81">E183*$C$25/$C207/E$26</f>
        <v>9.671797158138224</v>
      </c>
      <c r="F207" s="2">
        <f t="shared" si="81"/>
        <v>13.089823149021628</v>
      </c>
      <c r="G207" s="2">
        <f t="shared" si="81"/>
        <v>2.550902564226821</v>
      </c>
      <c r="H207" s="2">
        <f t="shared" si="81"/>
        <v>18.966216564834049</v>
      </c>
      <c r="I207" s="2">
        <f t="shared" si="81"/>
        <v>7.537053453216898</v>
      </c>
      <c r="J207" s="2">
        <f t="shared" si="81"/>
        <v>7.4841100966225742</v>
      </c>
      <c r="K207" s="2">
        <f t="shared" si="81"/>
        <v>31.292213237468221</v>
      </c>
      <c r="L207" s="2">
        <f t="shared" si="81"/>
        <v>1.5252171198773297</v>
      </c>
      <c r="M207" s="2">
        <f t="shared" si="81"/>
        <v>2.827323506976553</v>
      </c>
      <c r="N207" s="2">
        <f t="shared" si="81"/>
        <v>2.5884971169992874</v>
      </c>
      <c r="O207" s="2">
        <f t="shared" si="81"/>
        <v>14.9210526939705</v>
      </c>
      <c r="P207" s="2">
        <f t="shared" si="81"/>
        <v>0.45759882361494847</v>
      </c>
      <c r="Q207" s="2">
        <f t="shared" si="81"/>
        <v>-0.37474869874142819</v>
      </c>
      <c r="R207" s="2">
        <f t="shared" si="81"/>
        <v>5.2431391767245126</v>
      </c>
      <c r="S207" s="2">
        <f t="shared" si="81"/>
        <v>1.8624858781512352</v>
      </c>
      <c r="T207" s="2">
        <f t="shared" si="81"/>
        <v>2.1932626165583233</v>
      </c>
      <c r="U207" s="2">
        <f t="shared" si="81"/>
        <v>5.2646873973331338</v>
      </c>
      <c r="V207" s="2">
        <f t="shared" si="81"/>
        <v>2.7546412498912272</v>
      </c>
    </row>
    <row r="208" spans="1:22" ht="15.75" customHeight="1" x14ac:dyDescent="0.2">
      <c r="A208" s="1" t="str">
        <f t="shared" si="65"/>
        <v>AT38_S6_ML_2-1</v>
      </c>
      <c r="C208" s="1">
        <f t="shared" si="66"/>
        <v>300</v>
      </c>
      <c r="D208" s="1">
        <f t="shared" si="66"/>
        <v>100</v>
      </c>
      <c r="E208" s="2">
        <f t="shared" ref="E208:V208" si="82">E184*$C$25/$C208/E$26</f>
        <v>50.39749789847388</v>
      </c>
      <c r="F208" s="2">
        <f t="shared" si="82"/>
        <v>110.30479380301104</v>
      </c>
      <c r="G208" s="2">
        <f t="shared" si="82"/>
        <v>5.4690350474457361</v>
      </c>
      <c r="H208" s="2">
        <f t="shared" si="82"/>
        <v>105.23980201572257</v>
      </c>
      <c r="I208" s="2">
        <f t="shared" si="82"/>
        <v>13.829365317211542</v>
      </c>
      <c r="J208" s="2">
        <f t="shared" si="82"/>
        <v>22.5827130538018</v>
      </c>
      <c r="K208" s="2">
        <f t="shared" si="82"/>
        <v>110.98634515677155</v>
      </c>
      <c r="L208" s="2">
        <f t="shared" si="82"/>
        <v>7.4937114997188257</v>
      </c>
      <c r="M208" s="2">
        <f t="shared" si="82"/>
        <v>8.1330051731749755</v>
      </c>
      <c r="N208" s="2">
        <f t="shared" si="82"/>
        <v>4.9333648645679764</v>
      </c>
      <c r="O208" s="2">
        <f t="shared" si="82"/>
        <v>58.374081858597222</v>
      </c>
      <c r="P208" s="2">
        <f t="shared" si="82"/>
        <v>7.8085553076755874</v>
      </c>
      <c r="Q208" s="2">
        <f t="shared" si="82"/>
        <v>-0.40130949568830782</v>
      </c>
      <c r="R208" s="2">
        <f t="shared" si="82"/>
        <v>16.634656735892012</v>
      </c>
      <c r="S208" s="2">
        <f t="shared" si="82"/>
        <v>2.3270307662565872</v>
      </c>
      <c r="T208" s="2">
        <f t="shared" si="82"/>
        <v>8.0648015267129907</v>
      </c>
      <c r="U208" s="2">
        <f t="shared" si="82"/>
        <v>15.760762184326202</v>
      </c>
      <c r="V208" s="2">
        <f t="shared" si="82"/>
        <v>13.856324176585554</v>
      </c>
    </row>
    <row r="209" spans="1:24" ht="15.75" customHeight="1" x14ac:dyDescent="0.2">
      <c r="A209" s="1" t="str">
        <f t="shared" si="65"/>
        <v>AT38_S6_ML_2-2</v>
      </c>
      <c r="C209" s="1">
        <f t="shared" si="66"/>
        <v>300</v>
      </c>
      <c r="D209" s="1">
        <f t="shared" si="66"/>
        <v>100</v>
      </c>
      <c r="E209" s="2">
        <f t="shared" ref="E209:V209" si="83">E185*$C$25/$C209/E$26</f>
        <v>39.779566843260227</v>
      </c>
      <c r="F209" s="2">
        <f t="shared" si="83"/>
        <v>101.66370901772486</v>
      </c>
      <c r="G209" s="2">
        <f t="shared" si="83"/>
        <v>2.9420081126270703</v>
      </c>
      <c r="H209" s="2">
        <f t="shared" si="83"/>
        <v>112.88831027855886</v>
      </c>
      <c r="I209" s="2">
        <f t="shared" si="83"/>
        <v>16.68703930674241</v>
      </c>
      <c r="J209" s="2">
        <f t="shared" si="83"/>
        <v>25.473445349367029</v>
      </c>
      <c r="K209" s="2">
        <f t="shared" si="83"/>
        <v>110.99871280576865</v>
      </c>
      <c r="L209" s="2">
        <f t="shared" si="83"/>
        <v>7.3688820378559035</v>
      </c>
      <c r="M209" s="2">
        <f t="shared" si="83"/>
        <v>7.748439100481197</v>
      </c>
      <c r="N209" s="2">
        <f t="shared" si="83"/>
        <v>4.5785698553545497</v>
      </c>
      <c r="O209" s="2">
        <f t="shared" si="83"/>
        <v>53.775776362840503</v>
      </c>
      <c r="P209" s="2">
        <f t="shared" si="83"/>
        <v>4.5527446686053157</v>
      </c>
      <c r="Q209" s="2">
        <f t="shared" si="83"/>
        <v>0.44380677080331499</v>
      </c>
      <c r="R209" s="2">
        <f t="shared" si="83"/>
        <v>15.304372663780919</v>
      </c>
      <c r="S209" s="2">
        <f t="shared" si="83"/>
        <v>8.4097158596406789</v>
      </c>
      <c r="T209" s="2">
        <f t="shared" si="83"/>
        <v>7.3595809097561107</v>
      </c>
      <c r="U209" s="2">
        <f t="shared" si="83"/>
        <v>15.018084381614736</v>
      </c>
      <c r="V209" s="2">
        <f t="shared" si="83"/>
        <v>14.07347520086608</v>
      </c>
    </row>
    <row r="210" spans="1:24" ht="15.75" customHeight="1" x14ac:dyDescent="0.2">
      <c r="A210" s="1" t="str">
        <f t="shared" si="65"/>
        <v>AT38_S6_ML_2-3</v>
      </c>
      <c r="C210" s="1">
        <f t="shared" si="66"/>
        <v>300</v>
      </c>
      <c r="D210" s="1">
        <f t="shared" si="66"/>
        <v>100</v>
      </c>
      <c r="E210" s="2">
        <f t="shared" ref="E210:V210" si="84">E186*$C$25/$C210/E$26</f>
        <v>41.915327707823586</v>
      </c>
      <c r="F210" s="2">
        <f t="shared" si="84"/>
        <v>104.74348656785284</v>
      </c>
      <c r="G210" s="2">
        <f t="shared" si="84"/>
        <v>6.0632729349375882</v>
      </c>
      <c r="H210" s="2">
        <f t="shared" si="84"/>
        <v>101.24610477228637</v>
      </c>
      <c r="I210" s="2">
        <f t="shared" si="84"/>
        <v>15.158998085397407</v>
      </c>
      <c r="J210" s="2">
        <f t="shared" si="84"/>
        <v>18.34143843876965</v>
      </c>
      <c r="K210" s="2">
        <f t="shared" si="84"/>
        <v>113.81441422743927</v>
      </c>
      <c r="L210" s="2">
        <f t="shared" si="84"/>
        <v>6.9899354572006027</v>
      </c>
      <c r="M210" s="2">
        <f t="shared" si="84"/>
        <v>7.0786760115170537</v>
      </c>
      <c r="N210" s="2">
        <f t="shared" si="84"/>
        <v>4.0835191323964271</v>
      </c>
      <c r="O210" s="2">
        <f t="shared" si="84"/>
        <v>54.249116514179633</v>
      </c>
      <c r="P210" s="2">
        <f t="shared" si="84"/>
        <v>4.7347004488897273</v>
      </c>
      <c r="Q210" s="2">
        <f t="shared" si="84"/>
        <v>0.30424185593698422</v>
      </c>
      <c r="R210" s="2">
        <f t="shared" si="84"/>
        <v>14.867903977994988</v>
      </c>
      <c r="S210" s="2">
        <f t="shared" si="84"/>
        <v>5.2451047389322651</v>
      </c>
      <c r="T210" s="2">
        <f t="shared" si="84"/>
        <v>6.8004768564843401</v>
      </c>
      <c r="U210" s="2">
        <f t="shared" si="84"/>
        <v>14.328861854378664</v>
      </c>
      <c r="V210" s="2">
        <f t="shared" si="84"/>
        <v>13.647441427778636</v>
      </c>
    </row>
    <row r="211" spans="1:24" ht="15.75" customHeight="1" x14ac:dyDescent="0.2">
      <c r="A211" s="1" t="str">
        <f t="shared" si="65"/>
        <v>Ref-1</v>
      </c>
      <c r="C211" s="1">
        <f t="shared" si="66"/>
        <v>300</v>
      </c>
      <c r="D211" s="1">
        <f t="shared" si="66"/>
        <v>100</v>
      </c>
      <c r="E211" s="2">
        <f t="shared" ref="E211:V211" si="85">E187*$C$25/$C211/E$26</f>
        <v>9.3800508877964113</v>
      </c>
      <c r="F211" s="2">
        <f t="shared" si="85"/>
        <v>10.552342224809589</v>
      </c>
      <c r="G211" s="2">
        <f t="shared" si="85"/>
        <v>1.6466604726735308</v>
      </c>
      <c r="H211" s="2">
        <f t="shared" si="85"/>
        <v>13.110381695032306</v>
      </c>
      <c r="I211" s="2">
        <f t="shared" si="85"/>
        <v>4.5550040154370226</v>
      </c>
      <c r="J211" s="2">
        <f t="shared" si="85"/>
        <v>6.9674596791083827</v>
      </c>
      <c r="K211" s="2">
        <f t="shared" si="85"/>
        <v>27.298586943135454</v>
      </c>
      <c r="L211" s="2">
        <f t="shared" si="85"/>
        <v>1.8211726846787097</v>
      </c>
      <c r="M211" s="2">
        <f t="shared" si="85"/>
        <v>2.7404733867954549</v>
      </c>
      <c r="N211" s="2">
        <f t="shared" si="85"/>
        <v>1.3132090531355001</v>
      </c>
      <c r="O211" s="2">
        <f t="shared" si="85"/>
        <v>12.629965379980771</v>
      </c>
      <c r="P211" s="2">
        <f t="shared" si="85"/>
        <v>-0.15586024126243031</v>
      </c>
      <c r="Q211" s="2">
        <f t="shared" si="85"/>
        <v>0.14487707425570681</v>
      </c>
      <c r="R211" s="2">
        <f t="shared" si="85"/>
        <v>3.6508951081805239</v>
      </c>
      <c r="S211" s="2">
        <f t="shared" si="85"/>
        <v>0.54636507697211101</v>
      </c>
      <c r="T211" s="2">
        <f t="shared" si="85"/>
        <v>1.8196433202961442</v>
      </c>
      <c r="U211" s="2">
        <f t="shared" si="85"/>
        <v>5.5665782563704207</v>
      </c>
      <c r="V211" s="2">
        <f t="shared" si="85"/>
        <v>2.7394102161240559</v>
      </c>
    </row>
    <row r="212" spans="1:24" ht="15.75" customHeight="1" x14ac:dyDescent="0.2">
      <c r="A212" s="1" t="str">
        <f t="shared" si="65"/>
        <v>Ref-2</v>
      </c>
      <c r="C212" s="1">
        <f t="shared" si="66"/>
        <v>300</v>
      </c>
      <c r="D212" s="1">
        <f t="shared" si="66"/>
        <v>100</v>
      </c>
      <c r="E212" s="2">
        <f t="shared" ref="E212:V212" si="86">E188*$C$25/$C212/E$26</f>
        <v>13.544673220156657</v>
      </c>
      <c r="F212" s="2">
        <f t="shared" si="86"/>
        <v>14.285089181652646</v>
      </c>
      <c r="G212" s="2">
        <f t="shared" si="86"/>
        <v>5.7153709064187614</v>
      </c>
      <c r="H212" s="2">
        <f t="shared" si="86"/>
        <v>30.884294312049583</v>
      </c>
      <c r="I212" s="2">
        <f t="shared" si="86"/>
        <v>11.983969281485134</v>
      </c>
      <c r="J212" s="2">
        <f t="shared" si="86"/>
        <v>9.9767217600682319</v>
      </c>
      <c r="K212" s="2">
        <f t="shared" si="86"/>
        <v>40.862150120518812</v>
      </c>
      <c r="L212" s="2">
        <f t="shared" si="86"/>
        <v>2.0917508314090556</v>
      </c>
      <c r="M212" s="2">
        <f t="shared" si="86"/>
        <v>3.2826998127909586</v>
      </c>
      <c r="N212" s="2">
        <f t="shared" si="86"/>
        <v>4.3510439197242681</v>
      </c>
      <c r="O212" s="2">
        <f t="shared" si="86"/>
        <v>22.328649631061591</v>
      </c>
      <c r="P212" s="2">
        <f t="shared" si="86"/>
        <v>0.14530794679452561</v>
      </c>
      <c r="Q212" s="2">
        <f t="shared" si="86"/>
        <v>-0.38295839961591827</v>
      </c>
      <c r="R212" s="2">
        <f t="shared" si="86"/>
        <v>7.9214339372466744</v>
      </c>
      <c r="S212" s="2">
        <f t="shared" si="86"/>
        <v>2.5100496097743381</v>
      </c>
      <c r="T212" s="2">
        <f t="shared" si="86"/>
        <v>3.9803514692976818</v>
      </c>
      <c r="U212" s="2">
        <f t="shared" si="86"/>
        <v>8.7747711008856903</v>
      </c>
      <c r="V212" s="2">
        <f t="shared" si="86"/>
        <v>5.5619383593775309</v>
      </c>
    </row>
    <row r="213" spans="1:24" ht="15.75" customHeight="1" x14ac:dyDescent="0.2">
      <c r="A213" s="1" t="str">
        <f t="shared" si="65"/>
        <v>Ref-3</v>
      </c>
      <c r="C213" s="1">
        <f t="shared" si="66"/>
        <v>300</v>
      </c>
      <c r="D213" s="1">
        <f t="shared" si="66"/>
        <v>100</v>
      </c>
      <c r="E213" s="2">
        <f t="shared" ref="E213:V213" si="87">E189*$C$25/$C213/E$26</f>
        <v>10.411927009361605</v>
      </c>
      <c r="F213" s="2">
        <f t="shared" si="87"/>
        <v>13.905727483024387</v>
      </c>
      <c r="G213" s="2">
        <f t="shared" si="87"/>
        <v>1.8679837675046798</v>
      </c>
      <c r="H213" s="2">
        <f t="shared" si="87"/>
        <v>28.579570284746662</v>
      </c>
      <c r="I213" s="2">
        <f t="shared" si="87"/>
        <v>5.6432891876158751</v>
      </c>
      <c r="J213" s="2">
        <f t="shared" si="87"/>
        <v>10.289082606284639</v>
      </c>
      <c r="K213" s="2">
        <f t="shared" si="87"/>
        <v>36.33296714688786</v>
      </c>
      <c r="L213" s="2">
        <f t="shared" si="87"/>
        <v>2.0046445585706421</v>
      </c>
      <c r="M213" s="2">
        <f t="shared" si="87"/>
        <v>3.723209881817608</v>
      </c>
      <c r="N213" s="2">
        <f t="shared" si="87"/>
        <v>3.1235466916549695</v>
      </c>
      <c r="O213" s="2">
        <f t="shared" si="87"/>
        <v>19.774931626073268</v>
      </c>
      <c r="P213" s="2">
        <f t="shared" si="87"/>
        <v>0.37745842508842897</v>
      </c>
      <c r="Q213" s="2">
        <f t="shared" si="87"/>
        <v>-3.525342140222195E-2</v>
      </c>
      <c r="R213" s="2">
        <f t="shared" si="87"/>
        <v>6.210618501896219</v>
      </c>
      <c r="S213" s="2">
        <f t="shared" si="87"/>
        <v>6.190343236629834E-2</v>
      </c>
      <c r="T213" s="2">
        <f t="shared" si="87"/>
        <v>2.7413890005376902</v>
      </c>
      <c r="U213" s="2">
        <f t="shared" si="87"/>
        <v>8.7809053128254906</v>
      </c>
      <c r="V213" s="2">
        <f t="shared" si="87"/>
        <v>4.04144601702051</v>
      </c>
    </row>
    <row r="214" spans="1:24" ht="15.75" customHeight="1" x14ac:dyDescent="0.2"/>
    <row r="215" spans="1:24" ht="15.75" customHeight="1" x14ac:dyDescent="0.2">
      <c r="A215" s="5" t="s">
        <v>58</v>
      </c>
      <c r="C215" s="1" t="s">
        <v>57</v>
      </c>
      <c r="D215" s="4">
        <v>0.5</v>
      </c>
      <c r="E215" s="1" t="s">
        <v>56</v>
      </c>
      <c r="F215" s="4">
        <v>5</v>
      </c>
      <c r="G215" s="1" t="s">
        <v>55</v>
      </c>
      <c r="H215" s="14">
        <f>0.5+0.56+F215/1000</f>
        <v>1.0649999999999999</v>
      </c>
      <c r="J215" s="1" t="s">
        <v>54</v>
      </c>
      <c r="K215" s="2">
        <f>D215/H215</f>
        <v>0.46948356807511737</v>
      </c>
    </row>
    <row r="216" spans="1:24" ht="15.75" customHeight="1" x14ac:dyDescent="0.2">
      <c r="A216" s="1" t="s">
        <v>25</v>
      </c>
      <c r="C216" s="1" t="s">
        <v>53</v>
      </c>
      <c r="D216" s="1" t="s">
        <v>52</v>
      </c>
      <c r="E216" s="1" t="s">
        <v>23</v>
      </c>
      <c r="F216" s="1" t="s">
        <v>22</v>
      </c>
      <c r="G216" s="1" t="s">
        <v>21</v>
      </c>
      <c r="H216" s="1" t="s">
        <v>20</v>
      </c>
      <c r="I216" s="1" t="s">
        <v>19</v>
      </c>
      <c r="J216" s="1" t="s">
        <v>18</v>
      </c>
      <c r="K216" s="1" t="s">
        <v>17</v>
      </c>
      <c r="L216" s="1" t="s">
        <v>16</v>
      </c>
      <c r="M216" s="1" t="s">
        <v>15</v>
      </c>
      <c r="N216" s="1" t="s">
        <v>14</v>
      </c>
      <c r="O216" s="1" t="s">
        <v>13</v>
      </c>
      <c r="P216" s="1" t="s">
        <v>12</v>
      </c>
      <c r="Q216" s="1" t="s">
        <v>11</v>
      </c>
      <c r="R216" s="1" t="s">
        <v>10</v>
      </c>
      <c r="S216" s="1" t="s">
        <v>9</v>
      </c>
      <c r="T216" s="1" t="s">
        <v>8</v>
      </c>
      <c r="U216" s="1" t="s">
        <v>7</v>
      </c>
      <c r="V216" s="1" t="s">
        <v>6</v>
      </c>
      <c r="W216" s="1" t="s">
        <v>51</v>
      </c>
      <c r="X216" s="8" t="s">
        <v>50</v>
      </c>
    </row>
    <row r="217" spans="1:24" ht="15.75" customHeight="1" x14ac:dyDescent="0.2">
      <c r="A217" s="1" t="str">
        <f t="shared" ref="A217:A237" si="88">A193</f>
        <v>AT38_S1_C1_N24-1</v>
      </c>
      <c r="C217" s="1">
        <f t="shared" ref="C217:D237" si="89">C193</f>
        <v>300</v>
      </c>
      <c r="D217" s="1">
        <f t="shared" si="89"/>
        <v>100</v>
      </c>
      <c r="E217" s="11">
        <f t="shared" ref="E217:G222" si="90">E193/$K$215</f>
        <v>19.016545262509435</v>
      </c>
      <c r="F217" s="11">
        <f t="shared" si="90"/>
        <v>23.158805077934762</v>
      </c>
      <c r="G217" s="11">
        <f t="shared" si="90"/>
        <v>1.1034747445082267</v>
      </c>
      <c r="H217" s="11">
        <v>0</v>
      </c>
      <c r="I217" s="11">
        <f t="shared" ref="I217:R217" si="91">I193/$K$215</f>
        <v>9.759978329715663</v>
      </c>
      <c r="J217" s="11">
        <f t="shared" si="91"/>
        <v>7.2592102873467574</v>
      </c>
      <c r="K217" s="11">
        <f t="shared" si="91"/>
        <v>50.21512283632245</v>
      </c>
      <c r="L217" s="11">
        <f t="shared" si="91"/>
        <v>3.8118956718088981</v>
      </c>
      <c r="M217" s="11">
        <f t="shared" si="91"/>
        <v>6.7179976340406506</v>
      </c>
      <c r="N217" s="11">
        <f t="shared" si="91"/>
        <v>2.4563450667153983</v>
      </c>
      <c r="O217" s="11">
        <f t="shared" si="91"/>
        <v>25.212879035013739</v>
      </c>
      <c r="P217" s="11">
        <f t="shared" si="91"/>
        <v>1.1283753852676552</v>
      </c>
      <c r="Q217" s="11">
        <v>0</v>
      </c>
      <c r="R217" s="11">
        <f t="shared" si="91"/>
        <v>8.8520812929951056</v>
      </c>
      <c r="S217" s="11">
        <v>0</v>
      </c>
      <c r="T217" s="11">
        <f t="shared" ref="T217:V218" si="92">T193/$K$215</f>
        <v>3.817787328689989</v>
      </c>
      <c r="U217" s="11">
        <f t="shared" si="92"/>
        <v>9.0103182670040649</v>
      </c>
      <c r="V217" s="11">
        <f t="shared" si="92"/>
        <v>4.3954413521131661</v>
      </c>
      <c r="W217" s="11">
        <f t="shared" ref="W217:W222" si="93">SUM(E217:V217)-L217</f>
        <v>172.10436190017708</v>
      </c>
      <c r="X217" s="8" t="s">
        <v>49</v>
      </c>
    </row>
    <row r="218" spans="1:24" ht="15.75" customHeight="1" x14ac:dyDescent="0.2">
      <c r="A218" s="1" t="str">
        <f t="shared" si="88"/>
        <v>AT38_S1_C1_N24-2</v>
      </c>
      <c r="C218" s="1">
        <f t="shared" si="89"/>
        <v>300</v>
      </c>
      <c r="D218" s="1">
        <f t="shared" si="89"/>
        <v>100</v>
      </c>
      <c r="E218" s="11">
        <f t="shared" si="90"/>
        <v>9.190842667304377</v>
      </c>
      <c r="F218" s="11">
        <f t="shared" si="90"/>
        <v>15.28794136213258</v>
      </c>
      <c r="G218" s="11">
        <f t="shared" si="90"/>
        <v>1.478026523185489</v>
      </c>
      <c r="H218" s="11">
        <f>H194/$K$215</f>
        <v>27.813087048979746</v>
      </c>
      <c r="I218" s="11">
        <f t="shared" ref="I218:R218" si="94">I194/$K$215</f>
        <v>8.7328888393955229</v>
      </c>
      <c r="J218" s="11">
        <f t="shared" si="94"/>
        <v>9.7541925465003096</v>
      </c>
      <c r="K218" s="11">
        <f t="shared" si="94"/>
        <v>53.831310969898588</v>
      </c>
      <c r="L218" s="11">
        <f t="shared" si="94"/>
        <v>3.0536801487011784</v>
      </c>
      <c r="M218" s="11">
        <f t="shared" si="94"/>
        <v>6.0171993196982809</v>
      </c>
      <c r="N218" s="11">
        <f t="shared" si="94"/>
        <v>2.3744668978248855</v>
      </c>
      <c r="O218" s="11">
        <f t="shared" si="94"/>
        <v>24.108030532883205</v>
      </c>
      <c r="P218" s="11">
        <v>0</v>
      </c>
      <c r="Q218" s="11">
        <v>0</v>
      </c>
      <c r="R218" s="11">
        <f t="shared" si="94"/>
        <v>5.8809704059339065</v>
      </c>
      <c r="S218" s="11">
        <v>0</v>
      </c>
      <c r="T218" s="11">
        <f t="shared" si="92"/>
        <v>2.3019604695691482</v>
      </c>
      <c r="U218" s="11">
        <f t="shared" si="92"/>
        <v>7.6831990401482164</v>
      </c>
      <c r="V218" s="11">
        <f t="shared" si="92"/>
        <v>3.3758324344994</v>
      </c>
      <c r="W218" s="11">
        <f t="shared" si="93"/>
        <v>177.82994905795366</v>
      </c>
      <c r="X218" s="8" t="s">
        <v>48</v>
      </c>
    </row>
    <row r="219" spans="1:24" ht="15.75" customHeight="1" x14ac:dyDescent="0.2">
      <c r="A219" s="1" t="str">
        <f t="shared" si="88"/>
        <v>AT38_S1_C1_N24-3</v>
      </c>
      <c r="C219" s="1">
        <f t="shared" si="89"/>
        <v>300</v>
      </c>
      <c r="D219" s="1">
        <f t="shared" si="89"/>
        <v>100</v>
      </c>
      <c r="E219" s="11">
        <f t="shared" si="90"/>
        <v>11.856779998414083</v>
      </c>
      <c r="F219" s="11">
        <f t="shared" si="90"/>
        <v>14.194402060519462</v>
      </c>
      <c r="G219" s="11">
        <f t="shared" si="90"/>
        <v>1.8654938804378292</v>
      </c>
      <c r="H219" s="11">
        <v>0</v>
      </c>
      <c r="I219" s="11">
        <f t="shared" ref="I219:R219" si="95">I195/$K$215</f>
        <v>5.4035209623802807</v>
      </c>
      <c r="J219" s="11">
        <f t="shared" si="95"/>
        <v>6.6740775432357458</v>
      </c>
      <c r="K219" s="11">
        <f t="shared" si="95"/>
        <v>36.040144318019657</v>
      </c>
      <c r="L219" s="11">
        <f t="shared" si="95"/>
        <v>3.2267987218962935</v>
      </c>
      <c r="M219" s="11">
        <f t="shared" si="95"/>
        <v>6.3513492888436911</v>
      </c>
      <c r="N219" s="11">
        <f t="shared" si="95"/>
        <v>0.81988815064689624</v>
      </c>
      <c r="O219" s="11">
        <f t="shared" si="95"/>
        <v>17.318956598022808</v>
      </c>
      <c r="P219" s="11">
        <f t="shared" si="95"/>
        <v>0.49053196425498358</v>
      </c>
      <c r="Q219" s="11">
        <f t="shared" si="95"/>
        <v>0.1491509479462502</v>
      </c>
      <c r="R219" s="11">
        <f t="shared" si="95"/>
        <v>5.5889775822407968</v>
      </c>
      <c r="S219" s="11">
        <v>0</v>
      </c>
      <c r="T219" s="11">
        <v>0</v>
      </c>
      <c r="U219" s="11">
        <v>0</v>
      </c>
      <c r="V219" s="11">
        <f>V195/$K$215</f>
        <v>1.3282723444913889</v>
      </c>
      <c r="W219" s="12">
        <f t="shared" si="93"/>
        <v>108.08154563945389</v>
      </c>
    </row>
    <row r="220" spans="1:24" ht="15.75" customHeight="1" x14ac:dyDescent="0.2">
      <c r="A220" s="1" t="str">
        <f t="shared" si="88"/>
        <v>AT38_S1_ML_2-1</v>
      </c>
      <c r="C220" s="1">
        <f t="shared" si="89"/>
        <v>300</v>
      </c>
      <c r="D220" s="1">
        <f t="shared" si="89"/>
        <v>100</v>
      </c>
      <c r="E220" s="11">
        <f t="shared" si="90"/>
        <v>163.73140319874406</v>
      </c>
      <c r="F220" s="11">
        <f t="shared" si="90"/>
        <v>263.15990552621969</v>
      </c>
      <c r="G220" s="11">
        <f t="shared" si="90"/>
        <v>15.418779147660311</v>
      </c>
      <c r="H220" s="11">
        <f>H196/$K$215</f>
        <v>347.98011429574694</v>
      </c>
      <c r="I220" s="11">
        <f t="shared" ref="I220:R220" si="96">I196/$K$215</f>
        <v>41.054144090053434</v>
      </c>
      <c r="J220" s="11">
        <f t="shared" si="96"/>
        <v>595.76018044821546</v>
      </c>
      <c r="K220" s="11">
        <v>0</v>
      </c>
      <c r="L220" s="11">
        <f t="shared" si="96"/>
        <v>8.9638167551217567</v>
      </c>
      <c r="M220" s="11">
        <f t="shared" si="96"/>
        <v>18.624902644311902</v>
      </c>
      <c r="N220" s="11">
        <f t="shared" si="96"/>
        <v>152.35646245563521</v>
      </c>
      <c r="O220" s="11">
        <f t="shared" si="96"/>
        <v>0.5669193480319934</v>
      </c>
      <c r="P220" s="11">
        <v>0</v>
      </c>
      <c r="Q220" s="11">
        <f t="shared" si="96"/>
        <v>68.532289013233893</v>
      </c>
      <c r="R220" s="11">
        <f t="shared" si="96"/>
        <v>149.68156265592259</v>
      </c>
      <c r="S220" s="11">
        <f t="shared" ref="S220:U222" si="97">S196/$K$215</f>
        <v>23.136418612718309</v>
      </c>
      <c r="T220" s="11">
        <f t="shared" si="97"/>
        <v>25.478791887350297</v>
      </c>
      <c r="U220" s="11">
        <f t="shared" si="97"/>
        <v>44.490692139984908</v>
      </c>
      <c r="V220" s="11">
        <f>V196/$K$215</f>
        <v>37.643961238300278</v>
      </c>
      <c r="W220" s="12">
        <f t="shared" si="93"/>
        <v>1947.6165267021292</v>
      </c>
    </row>
    <row r="221" spans="1:24" ht="15.75" customHeight="1" x14ac:dyDescent="0.2">
      <c r="A221" s="1" t="str">
        <f t="shared" si="88"/>
        <v>AT38_S1_ML_2-2</v>
      </c>
      <c r="C221" s="1">
        <f t="shared" si="89"/>
        <v>300</v>
      </c>
      <c r="D221" s="1">
        <f t="shared" si="89"/>
        <v>100</v>
      </c>
      <c r="E221" s="11">
        <f t="shared" si="90"/>
        <v>130.05615566574082</v>
      </c>
      <c r="F221" s="11">
        <f t="shared" si="90"/>
        <v>239.33122577430274</v>
      </c>
      <c r="G221" s="11">
        <f t="shared" si="90"/>
        <v>26.552007879377548</v>
      </c>
      <c r="H221" s="11">
        <f>H197/$K$215</f>
        <v>317.03030032647331</v>
      </c>
      <c r="I221" s="11">
        <f t="shared" ref="I221:R221" si="98">I197/$K$215</f>
        <v>30.22817932923785</v>
      </c>
      <c r="J221" s="11">
        <f t="shared" si="98"/>
        <v>49.385797646364395</v>
      </c>
      <c r="K221" s="11">
        <f t="shared" si="98"/>
        <v>291.2592076182471</v>
      </c>
      <c r="L221" s="11">
        <f t="shared" si="98"/>
        <v>10.887843429366203</v>
      </c>
      <c r="M221" s="11">
        <f t="shared" si="98"/>
        <v>12.402713567980779</v>
      </c>
      <c r="N221" s="11">
        <f t="shared" si="98"/>
        <v>19.371932174798737</v>
      </c>
      <c r="O221" s="11">
        <f t="shared" si="98"/>
        <v>129.31129689561553</v>
      </c>
      <c r="P221" s="11">
        <f t="shared" si="98"/>
        <v>2.5285935618716642</v>
      </c>
      <c r="Q221" s="11">
        <v>0</v>
      </c>
      <c r="R221" s="11">
        <f t="shared" si="98"/>
        <v>42.115769518539942</v>
      </c>
      <c r="S221" s="11">
        <f t="shared" si="97"/>
        <v>18.961796472428535</v>
      </c>
      <c r="T221" s="11">
        <f t="shared" si="97"/>
        <v>23.110715565415234</v>
      </c>
      <c r="U221" s="11">
        <f t="shared" si="97"/>
        <v>37.884027578161742</v>
      </c>
      <c r="V221" s="11">
        <f>V197/$K$215</f>
        <v>34.766810256233789</v>
      </c>
      <c r="W221" s="11">
        <f t="shared" si="93"/>
        <v>1404.2965298307895</v>
      </c>
      <c r="X221" s="8"/>
    </row>
    <row r="222" spans="1:24" ht="15.75" customHeight="1" x14ac:dyDescent="0.2">
      <c r="A222" s="1" t="str">
        <f t="shared" si="88"/>
        <v>AT38_S1_ML_2-3</v>
      </c>
      <c r="C222" s="1">
        <f t="shared" si="89"/>
        <v>300</v>
      </c>
      <c r="D222" s="1">
        <f t="shared" si="89"/>
        <v>100</v>
      </c>
      <c r="E222" s="11">
        <f t="shared" si="90"/>
        <v>146.91986956626576</v>
      </c>
      <c r="F222" s="11">
        <f t="shared" si="90"/>
        <v>252.75098292835014</v>
      </c>
      <c r="G222" s="11">
        <f t="shared" si="90"/>
        <v>18.229531935061658</v>
      </c>
      <c r="H222" s="11">
        <f>H198/$K$215</f>
        <v>328.78562833672538</v>
      </c>
      <c r="I222" s="11">
        <f t="shared" ref="I222:R222" si="99">I198/$K$215</f>
        <v>28.803710281762111</v>
      </c>
      <c r="J222" s="11">
        <f t="shared" si="99"/>
        <v>53.428262949588181</v>
      </c>
      <c r="K222" s="11">
        <f t="shared" si="99"/>
        <v>300.78742429868089</v>
      </c>
      <c r="L222" s="11">
        <f t="shared" si="99"/>
        <v>12.559862054022819</v>
      </c>
      <c r="M222" s="11">
        <f t="shared" si="99"/>
        <v>10.668633553537887</v>
      </c>
      <c r="N222" s="11">
        <f t="shared" si="99"/>
        <v>16.675484910120616</v>
      </c>
      <c r="O222" s="11">
        <f t="shared" si="99"/>
        <v>133.27651119918022</v>
      </c>
      <c r="P222" s="11">
        <f t="shared" si="99"/>
        <v>2.4016323475939036</v>
      </c>
      <c r="Q222" s="11">
        <f t="shared" si="99"/>
        <v>0.62334809969260396</v>
      </c>
      <c r="R222" s="11">
        <f t="shared" si="99"/>
        <v>45.620522462695448</v>
      </c>
      <c r="S222" s="11">
        <f t="shared" si="97"/>
        <v>20.370917760650489</v>
      </c>
      <c r="T222" s="11">
        <f t="shared" si="97"/>
        <v>23.064756985112105</v>
      </c>
      <c r="U222" s="11">
        <f t="shared" si="97"/>
        <v>38.262937849683169</v>
      </c>
      <c r="V222" s="11">
        <f>V198/$K$215</f>
        <v>36.305492804632756</v>
      </c>
      <c r="W222" s="11">
        <f t="shared" si="93"/>
        <v>1456.9756482693331</v>
      </c>
    </row>
    <row r="223" spans="1:24" ht="15.75" customHeight="1" x14ac:dyDescent="0.2">
      <c r="A223" s="1" t="str">
        <f t="shared" si="88"/>
        <v>AT39_S4_C3_N23-1</v>
      </c>
      <c r="C223" s="1">
        <f t="shared" si="89"/>
        <v>300</v>
      </c>
      <c r="D223" s="1">
        <f t="shared" si="89"/>
        <v>100</v>
      </c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 spans="1:24" ht="15.75" customHeight="1" x14ac:dyDescent="0.2">
      <c r="A224" s="1" t="str">
        <f t="shared" si="88"/>
        <v>AT39_S4_C3_N2-2</v>
      </c>
      <c r="C224" s="1">
        <f t="shared" si="89"/>
        <v>300</v>
      </c>
      <c r="D224" s="1">
        <f t="shared" si="89"/>
        <v>100</v>
      </c>
      <c r="E224" s="11">
        <f t="shared" ref="E224:G237" si="100">E200/$K$215</f>
        <v>9.0406267441398303</v>
      </c>
      <c r="F224" s="11">
        <f t="shared" si="100"/>
        <v>12.376638526820056</v>
      </c>
      <c r="G224" s="11">
        <f t="shared" si="100"/>
        <v>0.6982484667151545</v>
      </c>
      <c r="H224" s="11">
        <v>0</v>
      </c>
      <c r="I224" s="11">
        <f t="shared" ref="I224:P224" si="101">I200/$K$215</f>
        <v>5.3698803649491182</v>
      </c>
      <c r="J224" s="11">
        <f t="shared" si="101"/>
        <v>7.6676151214343937</v>
      </c>
      <c r="K224" s="11">
        <f t="shared" si="101"/>
        <v>43.327601596478075</v>
      </c>
      <c r="L224" s="11">
        <f t="shared" si="101"/>
        <v>2.649736811245909</v>
      </c>
      <c r="M224" s="11">
        <f t="shared" si="101"/>
        <v>6.7088314254107262</v>
      </c>
      <c r="N224" s="11">
        <f t="shared" si="101"/>
        <v>0.74464875220696536</v>
      </c>
      <c r="O224" s="11">
        <f t="shared" si="101"/>
        <v>18.702969930623638</v>
      </c>
      <c r="P224" s="11">
        <f t="shared" si="101"/>
        <v>1.6933224153074504</v>
      </c>
      <c r="Q224" s="11">
        <v>0</v>
      </c>
      <c r="R224" s="11">
        <f t="shared" ref="R224:R237" si="102">R200/$K$215</f>
        <v>5.9623592102391694</v>
      </c>
      <c r="S224" s="11">
        <v>0</v>
      </c>
      <c r="T224" s="11">
        <f>T200/$K$215</f>
        <v>3.538004392458642</v>
      </c>
      <c r="U224" s="11">
        <f>U200/$K$215</f>
        <v>4.9552317405000865</v>
      </c>
      <c r="V224" s="11">
        <v>0</v>
      </c>
      <c r="W224" s="11">
        <f t="shared" ref="W224:W237" si="103">SUM(E224:V224)-L224</f>
        <v>120.7859786872833</v>
      </c>
      <c r="X224" s="8"/>
    </row>
    <row r="225" spans="1:24" ht="15.75" customHeight="1" x14ac:dyDescent="0.2">
      <c r="A225" s="1" t="str">
        <f t="shared" si="88"/>
        <v>AT39_S4_C3_N2-3</v>
      </c>
      <c r="C225" s="1">
        <f t="shared" si="89"/>
        <v>300</v>
      </c>
      <c r="D225" s="1">
        <f t="shared" si="89"/>
        <v>100</v>
      </c>
      <c r="E225" s="11">
        <f t="shared" si="100"/>
        <v>13.84753628540526</v>
      </c>
      <c r="F225" s="11">
        <f t="shared" si="100"/>
        <v>7.421006530048766</v>
      </c>
      <c r="G225" s="11">
        <f t="shared" si="100"/>
        <v>4.6423432740796002</v>
      </c>
      <c r="H225" s="11">
        <v>0</v>
      </c>
      <c r="I225" s="11">
        <f t="shared" ref="I225:M237" si="104">I201/$K$215</f>
        <v>3.3829825791711552</v>
      </c>
      <c r="J225" s="11">
        <f t="shared" si="104"/>
        <v>11.585331311700504</v>
      </c>
      <c r="K225" s="11">
        <f t="shared" si="104"/>
        <v>54.687062333958984</v>
      </c>
      <c r="L225" s="11">
        <f t="shared" si="104"/>
        <v>3.4977986824675495</v>
      </c>
      <c r="M225" s="11">
        <f t="shared" si="104"/>
        <v>8.4962421082459034</v>
      </c>
      <c r="N225" s="11">
        <v>0</v>
      </c>
      <c r="O225" s="11">
        <f t="shared" ref="O225:P237" si="105">O201/$K$215</f>
        <v>28.323419472984725</v>
      </c>
      <c r="P225" s="11">
        <f t="shared" si="105"/>
        <v>13.010487113846571</v>
      </c>
      <c r="Q225" s="11">
        <v>0</v>
      </c>
      <c r="R225" s="11">
        <f t="shared" si="102"/>
        <v>8.3520016294287469</v>
      </c>
      <c r="S225" s="11">
        <v>0</v>
      </c>
      <c r="T225" s="11">
        <v>0</v>
      </c>
      <c r="U225" s="11">
        <f t="shared" ref="U225:U237" si="106">U201/$K$215</f>
        <v>5.7783816407018138</v>
      </c>
      <c r="V225" s="11">
        <v>0</v>
      </c>
      <c r="W225" s="11">
        <f t="shared" si="103"/>
        <v>159.52679427957204</v>
      </c>
      <c r="X225" s="8"/>
    </row>
    <row r="226" spans="1:24" ht="15.75" customHeight="1" x14ac:dyDescent="0.2">
      <c r="A226" s="1" t="str">
        <f t="shared" si="88"/>
        <v>AT39_S4_ML_1-1</v>
      </c>
      <c r="C226" s="1">
        <f t="shared" si="89"/>
        <v>300</v>
      </c>
      <c r="D226" s="1">
        <f t="shared" si="89"/>
        <v>100</v>
      </c>
      <c r="E226" s="11">
        <f t="shared" si="100"/>
        <v>87.780651226506464</v>
      </c>
      <c r="F226" s="11">
        <f t="shared" si="100"/>
        <v>193.16684208344969</v>
      </c>
      <c r="G226" s="11">
        <f t="shared" si="100"/>
        <v>17.233417937458768</v>
      </c>
      <c r="H226" s="11">
        <f>H202/$K$215</f>
        <v>234.97656781582288</v>
      </c>
      <c r="I226" s="11">
        <f t="shared" si="104"/>
        <v>31.076553145704946</v>
      </c>
      <c r="J226" s="11">
        <f t="shared" si="104"/>
        <v>51.668409391792373</v>
      </c>
      <c r="K226" s="11">
        <f t="shared" si="104"/>
        <v>248.01662236530683</v>
      </c>
      <c r="L226" s="11">
        <f t="shared" si="104"/>
        <v>9.1186738754481897</v>
      </c>
      <c r="M226" s="11">
        <f t="shared" si="104"/>
        <v>14.056797579835244</v>
      </c>
      <c r="N226" s="11">
        <f t="shared" ref="N226:N237" si="107">N202/$K$215</f>
        <v>14.813309798732321</v>
      </c>
      <c r="O226" s="11">
        <f t="shared" si="105"/>
        <v>114.63581649996917</v>
      </c>
      <c r="P226" s="11">
        <f t="shared" si="105"/>
        <v>1.4254281784821283</v>
      </c>
      <c r="Q226" s="11">
        <v>0</v>
      </c>
      <c r="R226" s="11">
        <f t="shared" si="102"/>
        <v>26.735802684359822</v>
      </c>
      <c r="S226" s="11">
        <f t="shared" ref="S226:T228" si="108">S202/$K$215</f>
        <v>14.391611399318116</v>
      </c>
      <c r="T226" s="11">
        <f t="shared" si="108"/>
        <v>22.463263986758832</v>
      </c>
      <c r="U226" s="11">
        <f t="shared" si="106"/>
        <v>41.329684530026562</v>
      </c>
      <c r="V226" s="11">
        <f t="shared" ref="V226:V237" si="109">V202/$K$215</f>
        <v>34.029911083958389</v>
      </c>
      <c r="W226" s="11">
        <f t="shared" si="103"/>
        <v>1147.8006897074827</v>
      </c>
    </row>
    <row r="227" spans="1:24" ht="15.75" customHeight="1" x14ac:dyDescent="0.2">
      <c r="A227" s="1" t="str">
        <f t="shared" si="88"/>
        <v>AT39_S4_ML_1-2</v>
      </c>
      <c r="C227" s="1">
        <f t="shared" si="89"/>
        <v>300</v>
      </c>
      <c r="D227" s="1">
        <f t="shared" si="89"/>
        <v>100</v>
      </c>
      <c r="E227" s="11">
        <f t="shared" si="100"/>
        <v>63.625930781647668</v>
      </c>
      <c r="F227" s="11">
        <f t="shared" si="100"/>
        <v>157.94701880407067</v>
      </c>
      <c r="G227" s="11">
        <f t="shared" si="100"/>
        <v>20.247591087417597</v>
      </c>
      <c r="H227" s="11">
        <f>H203/$K$215</f>
        <v>236.44241695276611</v>
      </c>
      <c r="I227" s="11">
        <f t="shared" si="104"/>
        <v>32.935196153776609</v>
      </c>
      <c r="J227" s="11">
        <f t="shared" si="104"/>
        <v>38.07224118789312</v>
      </c>
      <c r="K227" s="11">
        <f t="shared" si="104"/>
        <v>269.83668559779471</v>
      </c>
      <c r="L227" s="11">
        <f t="shared" si="104"/>
        <v>7.89953928193491</v>
      </c>
      <c r="M227" s="11">
        <f t="shared" si="104"/>
        <v>9.8703401110408731</v>
      </c>
      <c r="N227" s="11">
        <f t="shared" si="107"/>
        <v>13.998953956794244</v>
      </c>
      <c r="O227" s="11">
        <f t="shared" si="105"/>
        <v>110.54927286623855</v>
      </c>
      <c r="P227" s="11">
        <f t="shared" si="105"/>
        <v>1.1903373175946006</v>
      </c>
      <c r="Q227" s="11">
        <v>0</v>
      </c>
      <c r="R227" s="11">
        <f t="shared" si="102"/>
        <v>31.095557603639683</v>
      </c>
      <c r="S227" s="11">
        <f t="shared" si="108"/>
        <v>1.475621723304845</v>
      </c>
      <c r="T227" s="11">
        <f t="shared" si="108"/>
        <v>17.841604648205294</v>
      </c>
      <c r="U227" s="11">
        <f t="shared" si="106"/>
        <v>39.6012563949091</v>
      </c>
      <c r="V227" s="11">
        <f t="shared" si="109"/>
        <v>48.620514695011394</v>
      </c>
      <c r="W227" s="11">
        <f t="shared" si="103"/>
        <v>1093.3505398821051</v>
      </c>
    </row>
    <row r="228" spans="1:24" ht="15.75" customHeight="1" x14ac:dyDescent="0.2">
      <c r="A228" s="1" t="str">
        <f t="shared" si="88"/>
        <v>AT39_S4_ML_1-3</v>
      </c>
      <c r="C228" s="1">
        <f t="shared" si="89"/>
        <v>300</v>
      </c>
      <c r="D228" s="1">
        <f t="shared" si="89"/>
        <v>100</v>
      </c>
      <c r="E228" s="11">
        <f t="shared" si="100"/>
        <v>113.18137322350904</v>
      </c>
      <c r="F228" s="11">
        <f t="shared" si="100"/>
        <v>231.09628550059819</v>
      </c>
      <c r="G228" s="11">
        <f t="shared" si="100"/>
        <v>20.691564100935906</v>
      </c>
      <c r="H228" s="11">
        <f>H204/$K$215</f>
        <v>261.56793777590116</v>
      </c>
      <c r="I228" s="11">
        <f t="shared" si="104"/>
        <v>34.584636696573234</v>
      </c>
      <c r="J228" s="11">
        <f t="shared" si="104"/>
        <v>56.891535942651323</v>
      </c>
      <c r="K228" s="11">
        <f t="shared" si="104"/>
        <v>265.03825140995224</v>
      </c>
      <c r="L228" s="11">
        <f t="shared" si="104"/>
        <v>8.2706120042265479</v>
      </c>
      <c r="M228" s="11">
        <f t="shared" si="104"/>
        <v>9.8911724033816082</v>
      </c>
      <c r="N228" s="11">
        <f t="shared" si="107"/>
        <v>17.861611897291294</v>
      </c>
      <c r="O228" s="11">
        <f t="shared" si="105"/>
        <v>118.27247527228803</v>
      </c>
      <c r="P228" s="11">
        <f t="shared" si="105"/>
        <v>3.917877279829741</v>
      </c>
      <c r="Q228" s="11">
        <v>0</v>
      </c>
      <c r="R228" s="11">
        <f t="shared" si="102"/>
        <v>42.919588843534186</v>
      </c>
      <c r="S228" s="11">
        <f t="shared" si="108"/>
        <v>17.639813685349679</v>
      </c>
      <c r="T228" s="11">
        <f t="shared" si="108"/>
        <v>27.237312302106968</v>
      </c>
      <c r="U228" s="11">
        <f t="shared" si="106"/>
        <v>46.664293180313507</v>
      </c>
      <c r="V228" s="11">
        <f t="shared" si="109"/>
        <v>33.352334612344151</v>
      </c>
      <c r="W228" s="12">
        <f t="shared" si="103"/>
        <v>1300.8080641265606</v>
      </c>
      <c r="X228" s="8"/>
    </row>
    <row r="229" spans="1:24" ht="15.75" customHeight="1" x14ac:dyDescent="0.2">
      <c r="A229" s="1" t="str">
        <f t="shared" si="88"/>
        <v>AT38_S6_C1_N23-1</v>
      </c>
      <c r="C229" s="1">
        <f t="shared" si="89"/>
        <v>300</v>
      </c>
      <c r="D229" s="1">
        <f t="shared" si="89"/>
        <v>100</v>
      </c>
      <c r="E229" s="11">
        <f t="shared" si="100"/>
        <v>18.962783774218963</v>
      </c>
      <c r="F229" s="11">
        <f t="shared" si="100"/>
        <v>21.409142195353777</v>
      </c>
      <c r="G229" s="11">
        <f t="shared" si="100"/>
        <v>2.3659725502221018</v>
      </c>
      <c r="H229" s="11">
        <v>0</v>
      </c>
      <c r="I229" s="11">
        <f t="shared" si="104"/>
        <v>11.205472750585876</v>
      </c>
      <c r="J229" s="11">
        <f t="shared" si="104"/>
        <v>15.657498784676122</v>
      </c>
      <c r="K229" s="11">
        <f t="shared" si="104"/>
        <v>59.626791289934523</v>
      </c>
      <c r="L229" s="11">
        <f t="shared" si="104"/>
        <v>3.6701867975479177</v>
      </c>
      <c r="M229" s="11">
        <f t="shared" si="104"/>
        <v>9.5503561006871625</v>
      </c>
      <c r="N229" s="11">
        <f t="shared" si="107"/>
        <v>3.2817655260711129</v>
      </c>
      <c r="O229" s="11">
        <f t="shared" si="105"/>
        <v>28.916107882290902</v>
      </c>
      <c r="P229" s="11">
        <f t="shared" si="105"/>
        <v>0.66730571236420999</v>
      </c>
      <c r="Q229" s="11">
        <v>0</v>
      </c>
      <c r="R229" s="11">
        <f t="shared" si="102"/>
        <v>8.4417810321159958</v>
      </c>
      <c r="S229" s="11">
        <v>0</v>
      </c>
      <c r="T229" s="11">
        <f t="shared" ref="T229:T237" si="110">T205/$K$215</f>
        <v>3.6057328265895725</v>
      </c>
      <c r="U229" s="11">
        <f t="shared" si="106"/>
        <v>8.4848835801406022</v>
      </c>
      <c r="V229" s="11">
        <f t="shared" si="109"/>
        <v>6.0129118623277336</v>
      </c>
      <c r="W229" s="12">
        <f t="shared" si="103"/>
        <v>198.18850586757864</v>
      </c>
      <c r="X229" s="8"/>
    </row>
    <row r="230" spans="1:24" ht="15.75" customHeight="1" x14ac:dyDescent="0.2">
      <c r="A230" s="1" t="str">
        <f t="shared" si="88"/>
        <v>AT38_S6_C1_N23-2</v>
      </c>
      <c r="C230" s="1">
        <f t="shared" si="89"/>
        <v>300</v>
      </c>
      <c r="D230" s="1">
        <f t="shared" si="89"/>
        <v>100</v>
      </c>
      <c r="E230" s="11">
        <f t="shared" si="100"/>
        <v>21.363076104364001</v>
      </c>
      <c r="F230" s="11">
        <f t="shared" si="100"/>
        <v>19.548160940752297</v>
      </c>
      <c r="G230" s="11">
        <f t="shared" si="100"/>
        <v>5.9355155789092855</v>
      </c>
      <c r="H230" s="11">
        <f t="shared" ref="H230:H237" si="111">H206/$K$215</f>
        <v>44.135058260912857</v>
      </c>
      <c r="I230" s="11">
        <f t="shared" si="104"/>
        <v>22.751556550162256</v>
      </c>
      <c r="J230" s="11">
        <f t="shared" si="104"/>
        <v>16.244116637274725</v>
      </c>
      <c r="K230" s="11">
        <f t="shared" si="104"/>
        <v>66.486372886362759</v>
      </c>
      <c r="L230" s="11">
        <f t="shared" si="104"/>
        <v>8.2567333000463492</v>
      </c>
      <c r="M230" s="11">
        <f t="shared" si="104"/>
        <v>11.644418126777978</v>
      </c>
      <c r="N230" s="11">
        <f t="shared" si="107"/>
        <v>5.5477991732031562</v>
      </c>
      <c r="O230" s="11">
        <f t="shared" si="105"/>
        <v>60.711908361971567</v>
      </c>
      <c r="P230" s="11">
        <f t="shared" si="105"/>
        <v>1.3282329905182926</v>
      </c>
      <c r="Q230" s="11">
        <v>0</v>
      </c>
      <c r="R230" s="11">
        <f t="shared" si="102"/>
        <v>9.8748952357591868</v>
      </c>
      <c r="S230" s="11">
        <f t="shared" ref="S230:S235" si="112">S206/$K$215</f>
        <v>1.7806064773056907</v>
      </c>
      <c r="T230" s="11">
        <f t="shared" si="110"/>
        <v>5.1207533948279016</v>
      </c>
      <c r="U230" s="11">
        <f t="shared" si="106"/>
        <v>11.457369330869065</v>
      </c>
      <c r="V230" s="11">
        <f t="shared" si="109"/>
        <v>7.6415053789162677</v>
      </c>
      <c r="W230" s="11">
        <f t="shared" si="103"/>
        <v>311.5713454288873</v>
      </c>
      <c r="X230" s="8"/>
    </row>
    <row r="231" spans="1:24" ht="15.75" customHeight="1" x14ac:dyDescent="0.2">
      <c r="A231" s="1" t="str">
        <f t="shared" si="88"/>
        <v>AT38_S6_C1_N23-3</v>
      </c>
      <c r="C231" s="1">
        <f t="shared" si="89"/>
        <v>300</v>
      </c>
      <c r="D231" s="1">
        <f t="shared" si="89"/>
        <v>100</v>
      </c>
      <c r="E231" s="11">
        <f t="shared" si="100"/>
        <v>20.600927946834418</v>
      </c>
      <c r="F231" s="11">
        <f t="shared" si="100"/>
        <v>27.881323307416068</v>
      </c>
      <c r="G231" s="11">
        <f t="shared" si="100"/>
        <v>5.4334224618031284</v>
      </c>
      <c r="H231" s="11">
        <f t="shared" si="111"/>
        <v>40.398041283096525</v>
      </c>
      <c r="I231" s="11">
        <f t="shared" si="104"/>
        <v>16.053923855351993</v>
      </c>
      <c r="J231" s="11">
        <f t="shared" si="104"/>
        <v>15.941154505806082</v>
      </c>
      <c r="K231" s="11">
        <f t="shared" si="104"/>
        <v>66.65241419580731</v>
      </c>
      <c r="L231" s="11">
        <f t="shared" si="104"/>
        <v>3.2487124653387123</v>
      </c>
      <c r="M231" s="11">
        <f t="shared" si="104"/>
        <v>6.0221990698600578</v>
      </c>
      <c r="N231" s="11">
        <f t="shared" si="107"/>
        <v>5.5134988592084824</v>
      </c>
      <c r="O231" s="11">
        <f t="shared" si="105"/>
        <v>31.781842238157164</v>
      </c>
      <c r="P231" s="11">
        <f t="shared" si="105"/>
        <v>0.97468549429984019</v>
      </c>
      <c r="Q231" s="11">
        <v>0</v>
      </c>
      <c r="R231" s="11">
        <f t="shared" si="102"/>
        <v>11.167886446423212</v>
      </c>
      <c r="S231" s="11">
        <f t="shared" si="112"/>
        <v>3.9670949204621309</v>
      </c>
      <c r="T231" s="11">
        <f t="shared" si="110"/>
        <v>4.6716493732692284</v>
      </c>
      <c r="U231" s="11">
        <f t="shared" si="106"/>
        <v>11.213784156319575</v>
      </c>
      <c r="V231" s="11">
        <f t="shared" si="109"/>
        <v>5.8673858622683142</v>
      </c>
      <c r="W231" s="11">
        <f t="shared" si="103"/>
        <v>274.14123397638349</v>
      </c>
    </row>
    <row r="232" spans="1:24" ht="15.75" customHeight="1" x14ac:dyDescent="0.2">
      <c r="A232" s="1" t="str">
        <f t="shared" si="88"/>
        <v>AT38_S6_ML_2-1</v>
      </c>
      <c r="C232" s="1">
        <f t="shared" si="89"/>
        <v>300</v>
      </c>
      <c r="D232" s="1">
        <f t="shared" si="89"/>
        <v>100</v>
      </c>
      <c r="E232" s="11">
        <f t="shared" si="100"/>
        <v>107.34667052374937</v>
      </c>
      <c r="F232" s="11">
        <f t="shared" si="100"/>
        <v>234.94921080041351</v>
      </c>
      <c r="G232" s="11">
        <f t="shared" si="100"/>
        <v>11.649044651059418</v>
      </c>
      <c r="H232" s="11">
        <f t="shared" si="111"/>
        <v>224.16077829348907</v>
      </c>
      <c r="I232" s="11">
        <f t="shared" si="104"/>
        <v>29.456548125660582</v>
      </c>
      <c r="J232" s="11">
        <f t="shared" si="104"/>
        <v>48.101178804597836</v>
      </c>
      <c r="K232" s="11">
        <f t="shared" si="104"/>
        <v>236.40091518392339</v>
      </c>
      <c r="L232" s="11">
        <f t="shared" si="104"/>
        <v>15.961605494401098</v>
      </c>
      <c r="M232" s="11">
        <f t="shared" si="104"/>
        <v>17.323301018862697</v>
      </c>
      <c r="N232" s="11">
        <f t="shared" si="107"/>
        <v>10.508067161529789</v>
      </c>
      <c r="O232" s="11">
        <f t="shared" si="105"/>
        <v>124.33679435881209</v>
      </c>
      <c r="P232" s="11">
        <f t="shared" si="105"/>
        <v>16.632222805349002</v>
      </c>
      <c r="Q232" s="11">
        <v>0</v>
      </c>
      <c r="R232" s="11">
        <f t="shared" si="102"/>
        <v>35.431818847449982</v>
      </c>
      <c r="S232" s="11">
        <f t="shared" si="112"/>
        <v>4.9565755321265303</v>
      </c>
      <c r="T232" s="11">
        <f t="shared" si="110"/>
        <v>17.178027251898669</v>
      </c>
      <c r="U232" s="11">
        <f t="shared" si="106"/>
        <v>33.570423452614811</v>
      </c>
      <c r="V232" s="11">
        <f t="shared" si="109"/>
        <v>29.513970496127229</v>
      </c>
      <c r="W232" s="11">
        <f t="shared" si="103"/>
        <v>1181.5155473076641</v>
      </c>
    </row>
    <row r="233" spans="1:24" ht="15.75" customHeight="1" x14ac:dyDescent="0.2">
      <c r="A233" s="1" t="str">
        <f t="shared" si="88"/>
        <v>AT38_S6_ML_2-2</v>
      </c>
      <c r="C233" s="1">
        <f t="shared" si="89"/>
        <v>300</v>
      </c>
      <c r="D233" s="1">
        <f t="shared" si="89"/>
        <v>100</v>
      </c>
      <c r="E233" s="11">
        <f t="shared" si="100"/>
        <v>84.730477376144279</v>
      </c>
      <c r="F233" s="11">
        <f t="shared" si="100"/>
        <v>216.54370020775394</v>
      </c>
      <c r="G233" s="11">
        <f t="shared" si="100"/>
        <v>6.2664772798956596</v>
      </c>
      <c r="H233" s="11">
        <f t="shared" si="111"/>
        <v>240.45210089333037</v>
      </c>
      <c r="I233" s="11">
        <f t="shared" si="104"/>
        <v>35.543393723361334</v>
      </c>
      <c r="J233" s="11">
        <f t="shared" si="104"/>
        <v>54.25843859415177</v>
      </c>
      <c r="K233" s="11">
        <f t="shared" si="104"/>
        <v>236.4272582762872</v>
      </c>
      <c r="L233" s="11">
        <f t="shared" si="104"/>
        <v>15.695718740633074</v>
      </c>
      <c r="M233" s="11">
        <f t="shared" si="104"/>
        <v>16.504175284024949</v>
      </c>
      <c r="N233" s="11">
        <f t="shared" si="107"/>
        <v>9.7523537919051915</v>
      </c>
      <c r="O233" s="11">
        <f t="shared" si="105"/>
        <v>114.54240365285027</v>
      </c>
      <c r="P233" s="11">
        <f t="shared" si="105"/>
        <v>9.6973461441293232</v>
      </c>
      <c r="Q233" s="11">
        <v>0</v>
      </c>
      <c r="R233" s="11">
        <f t="shared" si="102"/>
        <v>32.598313773853356</v>
      </c>
      <c r="S233" s="11">
        <f t="shared" si="112"/>
        <v>17.912694781034645</v>
      </c>
      <c r="T233" s="11">
        <f t="shared" si="110"/>
        <v>15.675907337780515</v>
      </c>
      <c r="U233" s="11">
        <f t="shared" si="106"/>
        <v>31.988519732839389</v>
      </c>
      <c r="V233" s="11">
        <f t="shared" si="109"/>
        <v>29.97650217784475</v>
      </c>
      <c r="W233" s="11">
        <f t="shared" si="103"/>
        <v>1152.8700630271871</v>
      </c>
    </row>
    <row r="234" spans="1:24" ht="15.75" customHeight="1" x14ac:dyDescent="0.2">
      <c r="A234" s="1" t="str">
        <f t="shared" si="88"/>
        <v>AT38_S6_ML_2-3</v>
      </c>
      <c r="C234" s="1">
        <f t="shared" si="89"/>
        <v>300</v>
      </c>
      <c r="D234" s="1">
        <f t="shared" si="89"/>
        <v>100</v>
      </c>
      <c r="E234" s="11">
        <f t="shared" si="100"/>
        <v>89.279648017664243</v>
      </c>
      <c r="F234" s="11">
        <f t="shared" si="100"/>
        <v>223.10362638952654</v>
      </c>
      <c r="G234" s="11">
        <f t="shared" si="100"/>
        <v>12.914771351417063</v>
      </c>
      <c r="H234" s="11">
        <f t="shared" si="111"/>
        <v>215.65420316496997</v>
      </c>
      <c r="I234" s="11">
        <f t="shared" si="104"/>
        <v>32.288665921896474</v>
      </c>
      <c r="J234" s="11">
        <f t="shared" si="104"/>
        <v>39.067263874579353</v>
      </c>
      <c r="K234" s="11">
        <f t="shared" si="104"/>
        <v>242.42470230444565</v>
      </c>
      <c r="L234" s="11">
        <f t="shared" si="104"/>
        <v>14.888562523837283</v>
      </c>
      <c r="M234" s="11">
        <f t="shared" si="104"/>
        <v>15.077579904531325</v>
      </c>
      <c r="N234" s="11">
        <f t="shared" si="107"/>
        <v>8.6978957520043902</v>
      </c>
      <c r="O234" s="11">
        <f t="shared" si="105"/>
        <v>115.55061817520262</v>
      </c>
      <c r="P234" s="11">
        <f t="shared" si="105"/>
        <v>10.084911956135119</v>
      </c>
      <c r="Q234" s="11">
        <v>0</v>
      </c>
      <c r="R234" s="11">
        <f t="shared" si="102"/>
        <v>31.668635473129324</v>
      </c>
      <c r="S234" s="11">
        <f t="shared" si="112"/>
        <v>11.172073093925725</v>
      </c>
      <c r="T234" s="11">
        <f t="shared" si="110"/>
        <v>14.485015704311644</v>
      </c>
      <c r="U234" s="11">
        <f t="shared" si="106"/>
        <v>30.520475749826552</v>
      </c>
      <c r="V234" s="11">
        <f t="shared" si="109"/>
        <v>29.069050241168494</v>
      </c>
      <c r="W234" s="12">
        <f t="shared" si="103"/>
        <v>1121.0591370747345</v>
      </c>
    </row>
    <row r="235" spans="1:24" ht="15.75" customHeight="1" x14ac:dyDescent="0.2">
      <c r="A235" s="1" t="str">
        <f t="shared" si="88"/>
        <v>Ref-1</v>
      </c>
      <c r="C235" s="1">
        <f t="shared" si="89"/>
        <v>300</v>
      </c>
      <c r="D235" s="1">
        <f t="shared" si="89"/>
        <v>100</v>
      </c>
      <c r="E235" s="11">
        <f t="shared" si="100"/>
        <v>19.979508391006355</v>
      </c>
      <c r="F235" s="11">
        <f t="shared" si="100"/>
        <v>22.476488938844426</v>
      </c>
      <c r="G235" s="11">
        <f t="shared" si="100"/>
        <v>3.5073868067946203</v>
      </c>
      <c r="H235" s="11">
        <f t="shared" si="111"/>
        <v>27.925113010418812</v>
      </c>
      <c r="I235" s="11">
        <f t="shared" si="104"/>
        <v>9.7021585528808583</v>
      </c>
      <c r="J235" s="11">
        <f t="shared" si="104"/>
        <v>14.840689116500855</v>
      </c>
      <c r="K235" s="11">
        <f t="shared" si="104"/>
        <v>58.145990188878514</v>
      </c>
      <c r="L235" s="11">
        <f t="shared" si="104"/>
        <v>3.8790978183656519</v>
      </c>
      <c r="M235" s="11">
        <f t="shared" si="104"/>
        <v>5.8372083138743189</v>
      </c>
      <c r="N235" s="11">
        <f t="shared" si="107"/>
        <v>2.7971352831786152</v>
      </c>
      <c r="O235" s="11">
        <f t="shared" si="105"/>
        <v>26.901826259359041</v>
      </c>
      <c r="P235" s="11">
        <v>0</v>
      </c>
      <c r="Q235" s="11">
        <v>0</v>
      </c>
      <c r="R235" s="11">
        <f t="shared" si="102"/>
        <v>7.7764065804245162</v>
      </c>
      <c r="S235" s="11">
        <f t="shared" si="112"/>
        <v>1.1637576139505965</v>
      </c>
      <c r="T235" s="11">
        <f t="shared" si="110"/>
        <v>3.875840272230787</v>
      </c>
      <c r="U235" s="11">
        <f t="shared" si="106"/>
        <v>11.856811686068996</v>
      </c>
      <c r="V235" s="11">
        <f t="shared" si="109"/>
        <v>5.8349437603442391</v>
      </c>
      <c r="W235" s="11">
        <f t="shared" si="103"/>
        <v>222.62126477475556</v>
      </c>
    </row>
    <row r="236" spans="1:24" ht="15.75" customHeight="1" x14ac:dyDescent="0.2">
      <c r="A236" s="1" t="str">
        <f t="shared" si="88"/>
        <v>Ref-2</v>
      </c>
      <c r="C236" s="1">
        <f t="shared" si="89"/>
        <v>300</v>
      </c>
      <c r="D236" s="1">
        <f t="shared" si="89"/>
        <v>100</v>
      </c>
      <c r="E236" s="11">
        <f t="shared" si="100"/>
        <v>28.850153958933678</v>
      </c>
      <c r="F236" s="11">
        <f t="shared" si="100"/>
        <v>30.427239956920136</v>
      </c>
      <c r="G236" s="11">
        <f t="shared" si="100"/>
        <v>12.173740030671961</v>
      </c>
      <c r="H236" s="11">
        <f t="shared" si="111"/>
        <v>65.783546884665611</v>
      </c>
      <c r="I236" s="11">
        <f t="shared" si="104"/>
        <v>25.525854569563336</v>
      </c>
      <c r="J236" s="11">
        <f t="shared" si="104"/>
        <v>21.250417348945334</v>
      </c>
      <c r="K236" s="11">
        <f t="shared" si="104"/>
        <v>87.036379756705074</v>
      </c>
      <c r="L236" s="11">
        <f t="shared" si="104"/>
        <v>4.4554292709012886</v>
      </c>
      <c r="M236" s="11">
        <f t="shared" si="104"/>
        <v>6.9921506012447416</v>
      </c>
      <c r="N236" s="11">
        <f t="shared" si="107"/>
        <v>9.2677235490126915</v>
      </c>
      <c r="O236" s="11">
        <f t="shared" si="105"/>
        <v>47.56002371416119</v>
      </c>
      <c r="P236" s="11">
        <f t="shared" si="105"/>
        <v>0.30950592667233956</v>
      </c>
      <c r="Q236" s="11">
        <v>0</v>
      </c>
      <c r="R236" s="11">
        <f t="shared" si="102"/>
        <v>16.872654286335415</v>
      </c>
      <c r="S236" s="11">
        <v>0</v>
      </c>
      <c r="T236" s="11">
        <f t="shared" si="110"/>
        <v>8.4781486296040622</v>
      </c>
      <c r="U236" s="11">
        <f t="shared" si="106"/>
        <v>18.690262444886521</v>
      </c>
      <c r="V236" s="11">
        <f t="shared" si="109"/>
        <v>11.846928705474141</v>
      </c>
      <c r="W236" s="12">
        <f t="shared" si="103"/>
        <v>391.06473036379623</v>
      </c>
    </row>
    <row r="237" spans="1:24" ht="15.75" customHeight="1" x14ac:dyDescent="0.2">
      <c r="A237" s="1" t="str">
        <f t="shared" si="88"/>
        <v>Ref-3</v>
      </c>
      <c r="C237" s="1">
        <f t="shared" si="89"/>
        <v>300</v>
      </c>
      <c r="D237" s="1">
        <f t="shared" si="89"/>
        <v>100</v>
      </c>
      <c r="E237" s="11">
        <f t="shared" si="100"/>
        <v>22.177404529940219</v>
      </c>
      <c r="F237" s="11">
        <f t="shared" si="100"/>
        <v>29.619199538841944</v>
      </c>
      <c r="G237" s="11">
        <f t="shared" si="100"/>
        <v>3.978805424784968</v>
      </c>
      <c r="H237" s="11">
        <f t="shared" si="111"/>
        <v>60.874484706510387</v>
      </c>
      <c r="I237" s="11">
        <f t="shared" si="104"/>
        <v>12.020205969621815</v>
      </c>
      <c r="J237" s="11">
        <f t="shared" si="104"/>
        <v>21.915745951386281</v>
      </c>
      <c r="K237" s="11">
        <f t="shared" si="104"/>
        <v>77.389220022871143</v>
      </c>
      <c r="L237" s="11">
        <f t="shared" si="104"/>
        <v>4.2698929097554679</v>
      </c>
      <c r="M237" s="11">
        <f t="shared" si="104"/>
        <v>7.9304370482715054</v>
      </c>
      <c r="N237" s="11">
        <f t="shared" si="107"/>
        <v>6.6531544532250848</v>
      </c>
      <c r="O237" s="11">
        <f t="shared" si="105"/>
        <v>42.12060436353606</v>
      </c>
      <c r="P237" s="11">
        <f t="shared" si="105"/>
        <v>0.80398644543835374</v>
      </c>
      <c r="Q237" s="11">
        <v>0</v>
      </c>
      <c r="R237" s="11">
        <f t="shared" si="102"/>
        <v>13.228617409038947</v>
      </c>
      <c r="S237" s="11">
        <v>0</v>
      </c>
      <c r="T237" s="11">
        <f t="shared" si="110"/>
        <v>5.8391585711452798</v>
      </c>
      <c r="U237" s="11">
        <f t="shared" si="106"/>
        <v>18.703328316318295</v>
      </c>
      <c r="V237" s="11">
        <f t="shared" si="109"/>
        <v>8.608280016253687</v>
      </c>
      <c r="W237" s="11">
        <f t="shared" si="103"/>
        <v>331.86263276718392</v>
      </c>
    </row>
    <row r="238" spans="1:24" ht="15.75" customHeight="1" x14ac:dyDescent="0.2"/>
    <row r="239" spans="1:24" ht="15.75" customHeight="1" x14ac:dyDescent="0.2">
      <c r="A239" s="1" t="str">
        <f>A217</f>
        <v>AT38_S1_C1_N24-1</v>
      </c>
      <c r="E239" s="1">
        <f>E217*E$268</f>
        <v>76.066181050037741</v>
      </c>
      <c r="F239" s="1">
        <f t="shared" ref="F239:V239" si="113">F217*F$268</f>
        <v>115.79402538967381</v>
      </c>
      <c r="G239" s="1">
        <f t="shared" si="113"/>
        <v>6.6208484670493597</v>
      </c>
      <c r="H239" s="1">
        <f t="shared" si="113"/>
        <v>0</v>
      </c>
      <c r="I239" s="1">
        <f t="shared" si="113"/>
        <v>58.559869978293975</v>
      </c>
      <c r="J239" s="1">
        <f t="shared" si="113"/>
        <v>29.03684114938703</v>
      </c>
      <c r="K239" s="1">
        <f t="shared" si="113"/>
        <v>100.4302456726449</v>
      </c>
      <c r="L239" s="1">
        <f t="shared" si="113"/>
        <v>7.6237913436177962</v>
      </c>
      <c r="M239" s="1">
        <f t="shared" si="113"/>
        <v>20.153992902121953</v>
      </c>
      <c r="N239" s="1">
        <f t="shared" si="113"/>
        <v>22.107105600438587</v>
      </c>
      <c r="O239" s="1">
        <f t="shared" si="113"/>
        <v>75.638637105041212</v>
      </c>
      <c r="P239" s="1">
        <f t="shared" si="113"/>
        <v>4.513501541070621</v>
      </c>
      <c r="Q239" s="1">
        <f>Q217*Q$268</f>
        <v>0</v>
      </c>
      <c r="R239" s="1">
        <f t="shared" si="113"/>
        <v>44.260406464975532</v>
      </c>
      <c r="S239" s="1">
        <f t="shared" si="113"/>
        <v>0</v>
      </c>
      <c r="T239" s="1">
        <f t="shared" si="113"/>
        <v>22.906723972139936</v>
      </c>
      <c r="U239" s="1">
        <f t="shared" si="113"/>
        <v>54.061909602024386</v>
      </c>
      <c r="V239" s="1">
        <f t="shared" si="113"/>
        <v>26.372648112678995</v>
      </c>
      <c r="W239" s="11">
        <f>SUM(E239:V239)-L239</f>
        <v>656.52293700757809</v>
      </c>
    </row>
    <row r="240" spans="1:24" ht="15.75" customHeight="1" x14ac:dyDescent="0.2">
      <c r="A240" s="1" t="str">
        <f t="shared" ref="A240:A259" si="114">A218</f>
        <v>AT38_S1_C1_N24-2</v>
      </c>
      <c r="E240" s="1">
        <f t="shared" ref="E240:V240" si="115">E218*E$268</f>
        <v>36.763370669217508</v>
      </c>
      <c r="F240" s="1">
        <f t="shared" si="115"/>
        <v>76.439706810662898</v>
      </c>
      <c r="G240" s="1">
        <f t="shared" si="115"/>
        <v>8.8681591391129331</v>
      </c>
      <c r="H240" s="1">
        <f t="shared" si="115"/>
        <v>83.439261146939231</v>
      </c>
      <c r="I240" s="1">
        <f t="shared" si="115"/>
        <v>52.397333036373141</v>
      </c>
      <c r="J240" s="1">
        <f t="shared" si="115"/>
        <v>39.016770186001239</v>
      </c>
      <c r="K240" s="1">
        <f t="shared" si="115"/>
        <v>107.66262193979718</v>
      </c>
      <c r="L240" s="1">
        <f t="shared" si="115"/>
        <v>6.1073602974023569</v>
      </c>
      <c r="M240" s="1">
        <f t="shared" si="115"/>
        <v>18.051597959094842</v>
      </c>
      <c r="N240" s="1">
        <f t="shared" si="115"/>
        <v>21.370202080423969</v>
      </c>
      <c r="O240" s="1">
        <f t="shared" si="115"/>
        <v>72.324091598649616</v>
      </c>
      <c r="P240" s="1">
        <f t="shared" si="115"/>
        <v>0</v>
      </c>
      <c r="Q240" s="1">
        <f t="shared" si="115"/>
        <v>0</v>
      </c>
      <c r="R240" s="1">
        <f t="shared" si="115"/>
        <v>29.404852029669534</v>
      </c>
      <c r="S240" s="1">
        <f t="shared" si="115"/>
        <v>0</v>
      </c>
      <c r="T240" s="1">
        <f t="shared" si="115"/>
        <v>13.811762817414889</v>
      </c>
      <c r="U240" s="1">
        <f t="shared" si="115"/>
        <v>46.099194240889297</v>
      </c>
      <c r="V240" s="1">
        <f t="shared" si="115"/>
        <v>20.254994606996398</v>
      </c>
      <c r="W240" s="11">
        <f t="shared" ref="W240:W259" si="116">SUM(E240:V240)-L240</f>
        <v>625.90391826124278</v>
      </c>
    </row>
    <row r="241" spans="1:23" ht="15.75" customHeight="1" x14ac:dyDescent="0.2">
      <c r="A241" s="1" t="str">
        <f t="shared" si="114"/>
        <v>AT38_S1_C1_N24-3</v>
      </c>
      <c r="E241" s="1">
        <f t="shared" ref="E241:V241" si="117">E219*E$268</f>
        <v>47.427119993656333</v>
      </c>
      <c r="F241" s="1">
        <f t="shared" si="117"/>
        <v>70.972010302597312</v>
      </c>
      <c r="G241" s="1">
        <f t="shared" si="117"/>
        <v>11.192963282626975</v>
      </c>
      <c r="H241" s="1">
        <f t="shared" si="117"/>
        <v>0</v>
      </c>
      <c r="I241" s="1">
        <f t="shared" si="117"/>
        <v>32.421125774281684</v>
      </c>
      <c r="J241" s="1">
        <f t="shared" si="117"/>
        <v>26.696310172942983</v>
      </c>
      <c r="K241" s="1">
        <f t="shared" si="117"/>
        <v>72.080288636039313</v>
      </c>
      <c r="L241" s="1">
        <f t="shared" si="117"/>
        <v>6.4535974437925869</v>
      </c>
      <c r="M241" s="1">
        <f t="shared" si="117"/>
        <v>19.054047866531072</v>
      </c>
      <c r="N241" s="1">
        <f t="shared" si="117"/>
        <v>7.3789933558220664</v>
      </c>
      <c r="O241" s="1">
        <f t="shared" si="117"/>
        <v>51.956869794068425</v>
      </c>
      <c r="P241" s="1">
        <f t="shared" si="117"/>
        <v>1.9621278570199343</v>
      </c>
      <c r="Q241" s="1">
        <f t="shared" si="117"/>
        <v>0.74575473973125095</v>
      </c>
      <c r="R241" s="1">
        <f t="shared" si="117"/>
        <v>27.944887911203985</v>
      </c>
      <c r="S241" s="1">
        <f t="shared" si="117"/>
        <v>0</v>
      </c>
      <c r="T241" s="1">
        <f t="shared" si="117"/>
        <v>0</v>
      </c>
      <c r="U241" s="1">
        <f t="shared" si="117"/>
        <v>0</v>
      </c>
      <c r="V241" s="1">
        <f t="shared" si="117"/>
        <v>7.9696340669483332</v>
      </c>
      <c r="W241" s="11"/>
    </row>
    <row r="242" spans="1:23" ht="15.75" customHeight="1" x14ac:dyDescent="0.2">
      <c r="A242" s="1" t="str">
        <f t="shared" si="114"/>
        <v>AT38_S1_ML_2-1</v>
      </c>
      <c r="E242" s="1">
        <f t="shared" ref="E242:V242" si="118">E220*E$268</f>
        <v>654.92561279497625</v>
      </c>
      <c r="F242" s="1">
        <f t="shared" si="118"/>
        <v>1315.7995276310985</v>
      </c>
      <c r="G242" s="1">
        <f t="shared" si="118"/>
        <v>92.512674885961871</v>
      </c>
      <c r="H242" s="1">
        <f t="shared" si="118"/>
        <v>1043.9403428872408</v>
      </c>
      <c r="I242" s="1">
        <f t="shared" si="118"/>
        <v>246.32486454032062</v>
      </c>
      <c r="J242" s="1">
        <f t="shared" si="118"/>
        <v>2383.0407217928619</v>
      </c>
      <c r="K242" s="1">
        <f t="shared" si="118"/>
        <v>0</v>
      </c>
      <c r="L242" s="1">
        <f t="shared" si="118"/>
        <v>17.927633510243513</v>
      </c>
      <c r="M242" s="1">
        <f t="shared" si="118"/>
        <v>55.874707932935706</v>
      </c>
      <c r="N242" s="1">
        <f t="shared" si="118"/>
        <v>1371.2081621007169</v>
      </c>
      <c r="O242" s="1">
        <f t="shared" si="118"/>
        <v>1.7007580440959802</v>
      </c>
      <c r="P242" s="1">
        <f t="shared" si="118"/>
        <v>0</v>
      </c>
      <c r="Q242" s="1">
        <f t="shared" si="118"/>
        <v>342.66144506616945</v>
      </c>
      <c r="R242" s="1">
        <f t="shared" si="118"/>
        <v>748.40781327961292</v>
      </c>
      <c r="S242" s="1">
        <f t="shared" si="118"/>
        <v>208.22776751446477</v>
      </c>
      <c r="T242" s="1">
        <f t="shared" si="118"/>
        <v>152.87275132410178</v>
      </c>
      <c r="U242" s="1">
        <f t="shared" si="118"/>
        <v>266.94415283990946</v>
      </c>
      <c r="V242" s="1">
        <f t="shared" si="118"/>
        <v>225.86376742980167</v>
      </c>
      <c r="W242" s="11"/>
    </row>
    <row r="243" spans="1:23" ht="15.75" customHeight="1" x14ac:dyDescent="0.2">
      <c r="A243" s="1" t="str">
        <f t="shared" si="114"/>
        <v>AT38_S1_ML_2-2</v>
      </c>
      <c r="E243" s="1">
        <f t="shared" ref="E243:V243" si="119">E221*E$268</f>
        <v>520.22462266296327</v>
      </c>
      <c r="F243" s="1">
        <f t="shared" si="119"/>
        <v>1196.6561288715136</v>
      </c>
      <c r="G243" s="1">
        <f t="shared" si="119"/>
        <v>159.31204727626528</v>
      </c>
      <c r="H243" s="1">
        <f t="shared" si="119"/>
        <v>951.09090097941998</v>
      </c>
      <c r="I243" s="1">
        <f t="shared" si="119"/>
        <v>181.36907597542711</v>
      </c>
      <c r="J243" s="1">
        <f t="shared" si="119"/>
        <v>197.54319058545758</v>
      </c>
      <c r="K243" s="1">
        <f t="shared" si="119"/>
        <v>582.51841523649421</v>
      </c>
      <c r="L243" s="1">
        <f t="shared" si="119"/>
        <v>21.775686858732406</v>
      </c>
      <c r="M243" s="1">
        <f t="shared" si="119"/>
        <v>37.208140703942334</v>
      </c>
      <c r="N243" s="1">
        <f t="shared" si="119"/>
        <v>174.34738957318862</v>
      </c>
      <c r="O243" s="1">
        <f t="shared" si="119"/>
        <v>387.93389068684655</v>
      </c>
      <c r="P243" s="1">
        <f t="shared" si="119"/>
        <v>10.114374247486657</v>
      </c>
      <c r="Q243" s="1">
        <f t="shared" si="119"/>
        <v>0</v>
      </c>
      <c r="R243" s="1">
        <f t="shared" si="119"/>
        <v>210.5788475926997</v>
      </c>
      <c r="S243" s="1">
        <f t="shared" si="119"/>
        <v>170.65616825185683</v>
      </c>
      <c r="T243" s="1">
        <f t="shared" si="119"/>
        <v>138.6642933924914</v>
      </c>
      <c r="U243" s="1">
        <f t="shared" si="119"/>
        <v>227.30416546897044</v>
      </c>
      <c r="V243" s="1">
        <f t="shared" si="119"/>
        <v>208.60086153740275</v>
      </c>
      <c r="W243" s="11">
        <f t="shared" si="116"/>
        <v>5354.1225130424264</v>
      </c>
    </row>
    <row r="244" spans="1:23" ht="15.75" customHeight="1" x14ac:dyDescent="0.2">
      <c r="A244" s="1" t="str">
        <f t="shared" si="114"/>
        <v>AT38_S1_ML_2-3</v>
      </c>
      <c r="E244" s="1">
        <f t="shared" ref="E244:V244" si="120">E222*E$268</f>
        <v>587.67947826506304</v>
      </c>
      <c r="F244" s="1">
        <f t="shared" si="120"/>
        <v>1263.7549146417507</v>
      </c>
      <c r="G244" s="1">
        <f t="shared" si="120"/>
        <v>109.37719161036995</v>
      </c>
      <c r="H244" s="1">
        <f t="shared" si="120"/>
        <v>986.35688501017614</v>
      </c>
      <c r="I244" s="1">
        <f t="shared" si="120"/>
        <v>172.82226169057267</v>
      </c>
      <c r="J244" s="1">
        <f t="shared" si="120"/>
        <v>213.71305179835272</v>
      </c>
      <c r="K244" s="1">
        <f t="shared" si="120"/>
        <v>601.57484859736178</v>
      </c>
      <c r="L244" s="1">
        <f t="shared" si="120"/>
        <v>25.119724108045638</v>
      </c>
      <c r="M244" s="1">
        <f t="shared" si="120"/>
        <v>32.005900660613662</v>
      </c>
      <c r="N244" s="1">
        <f t="shared" si="120"/>
        <v>150.07936419108555</v>
      </c>
      <c r="O244" s="1">
        <f t="shared" si="120"/>
        <v>399.82953359754066</v>
      </c>
      <c r="P244" s="1">
        <f t="shared" si="120"/>
        <v>9.6065293903756146</v>
      </c>
      <c r="Q244" s="1">
        <f t="shared" si="120"/>
        <v>3.1167404984630198</v>
      </c>
      <c r="R244" s="1">
        <f t="shared" si="120"/>
        <v>228.10261231347724</v>
      </c>
      <c r="S244" s="1">
        <f t="shared" si="120"/>
        <v>183.3382598458544</v>
      </c>
      <c r="T244" s="1">
        <f t="shared" si="120"/>
        <v>138.38854191067264</v>
      </c>
      <c r="U244" s="1">
        <f t="shared" si="120"/>
        <v>229.57762709809901</v>
      </c>
      <c r="V244" s="1">
        <f t="shared" si="120"/>
        <v>217.83295682779652</v>
      </c>
      <c r="W244" s="11">
        <f t="shared" si="116"/>
        <v>5527.1566979476265</v>
      </c>
    </row>
    <row r="245" spans="1:23" ht="15.75" customHeight="1" x14ac:dyDescent="0.2">
      <c r="A245" s="1" t="str">
        <f t="shared" si="114"/>
        <v>AT39_S4_C3_N23-1</v>
      </c>
      <c r="E245" s="1">
        <f t="shared" ref="E245:V245" si="121">E223*E$268</f>
        <v>0</v>
      </c>
      <c r="F245" s="1">
        <f t="shared" si="121"/>
        <v>0</v>
      </c>
      <c r="G245" s="1">
        <f t="shared" si="121"/>
        <v>0</v>
      </c>
      <c r="H245" s="1">
        <f t="shared" si="121"/>
        <v>0</v>
      </c>
      <c r="I245" s="1">
        <f t="shared" si="121"/>
        <v>0</v>
      </c>
      <c r="J245" s="1">
        <f t="shared" si="121"/>
        <v>0</v>
      </c>
      <c r="K245" s="1">
        <f t="shared" si="121"/>
        <v>0</v>
      </c>
      <c r="L245" s="1">
        <f t="shared" si="121"/>
        <v>0</v>
      </c>
      <c r="M245" s="1">
        <f t="shared" si="121"/>
        <v>0</v>
      </c>
      <c r="N245" s="1">
        <f t="shared" si="121"/>
        <v>0</v>
      </c>
      <c r="O245" s="1">
        <f t="shared" si="121"/>
        <v>0</v>
      </c>
      <c r="P245" s="1">
        <f t="shared" si="121"/>
        <v>0</v>
      </c>
      <c r="Q245" s="1">
        <f t="shared" si="121"/>
        <v>0</v>
      </c>
      <c r="R245" s="1">
        <f t="shared" si="121"/>
        <v>0</v>
      </c>
      <c r="S245" s="1">
        <f t="shared" si="121"/>
        <v>0</v>
      </c>
      <c r="T245" s="1">
        <f t="shared" si="121"/>
        <v>0</v>
      </c>
      <c r="U245" s="1">
        <f t="shared" si="121"/>
        <v>0</v>
      </c>
      <c r="V245" s="1">
        <f t="shared" si="121"/>
        <v>0</v>
      </c>
      <c r="W245" s="11"/>
    </row>
    <row r="246" spans="1:23" ht="15.75" customHeight="1" x14ac:dyDescent="0.2">
      <c r="A246" s="1" t="str">
        <f t="shared" si="114"/>
        <v>AT39_S4_C3_N2-2</v>
      </c>
      <c r="E246" s="1">
        <f t="shared" ref="E246:V246" si="122">E224*E$268</f>
        <v>36.162506976559321</v>
      </c>
      <c r="F246" s="1">
        <f t="shared" si="122"/>
        <v>61.883192634100283</v>
      </c>
      <c r="G246" s="1">
        <f t="shared" si="122"/>
        <v>4.189490800290927</v>
      </c>
      <c r="H246" s="1">
        <f t="shared" si="122"/>
        <v>0</v>
      </c>
      <c r="I246" s="1">
        <f t="shared" si="122"/>
        <v>32.219282189694709</v>
      </c>
      <c r="J246" s="1">
        <f t="shared" si="122"/>
        <v>30.670460485737575</v>
      </c>
      <c r="K246" s="1">
        <f t="shared" si="122"/>
        <v>86.655203192956151</v>
      </c>
      <c r="L246" s="1">
        <f t="shared" si="122"/>
        <v>5.299473622491818</v>
      </c>
      <c r="M246" s="1">
        <f t="shared" si="122"/>
        <v>20.126494276232179</v>
      </c>
      <c r="N246" s="1">
        <f t="shared" si="122"/>
        <v>6.7018387698626878</v>
      </c>
      <c r="O246" s="1">
        <f t="shared" si="122"/>
        <v>56.108909791870914</v>
      </c>
      <c r="P246" s="1">
        <f t="shared" si="122"/>
        <v>6.7732896612298017</v>
      </c>
      <c r="Q246" s="1">
        <f t="shared" si="122"/>
        <v>0</v>
      </c>
      <c r="R246" s="1">
        <f t="shared" si="122"/>
        <v>29.811796051195849</v>
      </c>
      <c r="S246" s="1">
        <f t="shared" si="122"/>
        <v>0</v>
      </c>
      <c r="T246" s="1">
        <f t="shared" si="122"/>
        <v>21.228026354751851</v>
      </c>
      <c r="U246" s="1">
        <f t="shared" si="122"/>
        <v>29.731390443000521</v>
      </c>
      <c r="V246" s="1">
        <f t="shared" si="122"/>
        <v>0</v>
      </c>
      <c r="W246" s="11">
        <f t="shared" si="116"/>
        <v>422.26188162748281</v>
      </c>
    </row>
    <row r="247" spans="1:23" ht="15.75" customHeight="1" x14ac:dyDescent="0.2">
      <c r="A247" s="1" t="str">
        <f t="shared" si="114"/>
        <v>AT39_S4_C3_N2-3</v>
      </c>
      <c r="E247" s="1">
        <f t="shared" ref="E247:V247" si="123">E225*E$268</f>
        <v>55.390145141621041</v>
      </c>
      <c r="F247" s="1">
        <f t="shared" si="123"/>
        <v>37.105032650243828</v>
      </c>
      <c r="G247" s="1">
        <f t="shared" si="123"/>
        <v>27.854059644477601</v>
      </c>
      <c r="H247" s="1">
        <f t="shared" si="123"/>
        <v>0</v>
      </c>
      <c r="I247" s="1">
        <f t="shared" si="123"/>
        <v>20.29789547502693</v>
      </c>
      <c r="J247" s="1">
        <f t="shared" si="123"/>
        <v>46.341325246802015</v>
      </c>
      <c r="K247" s="1">
        <f t="shared" si="123"/>
        <v>109.37412466791797</v>
      </c>
      <c r="L247" s="1">
        <f t="shared" si="123"/>
        <v>6.9955973649350991</v>
      </c>
      <c r="M247" s="1">
        <f t="shared" si="123"/>
        <v>25.488726324737712</v>
      </c>
      <c r="N247" s="1">
        <f t="shared" si="123"/>
        <v>0</v>
      </c>
      <c r="O247" s="1">
        <f t="shared" si="123"/>
        <v>84.970258418954174</v>
      </c>
      <c r="P247" s="1">
        <f t="shared" si="123"/>
        <v>52.041948455386283</v>
      </c>
      <c r="Q247" s="1">
        <f t="shared" si="123"/>
        <v>0</v>
      </c>
      <c r="R247" s="1">
        <f t="shared" si="123"/>
        <v>41.760008147143736</v>
      </c>
      <c r="S247" s="1">
        <f t="shared" si="123"/>
        <v>0</v>
      </c>
      <c r="T247" s="1">
        <f t="shared" si="123"/>
        <v>0</v>
      </c>
      <c r="U247" s="1">
        <f t="shared" si="123"/>
        <v>34.670289844210885</v>
      </c>
      <c r="V247" s="1">
        <f t="shared" si="123"/>
        <v>0</v>
      </c>
      <c r="W247" s="11">
        <f t="shared" si="116"/>
        <v>535.29381401652211</v>
      </c>
    </row>
    <row r="248" spans="1:23" ht="15.75" customHeight="1" x14ac:dyDescent="0.2">
      <c r="A248" s="1" t="str">
        <f t="shared" si="114"/>
        <v>AT39_S4_ML_1-1</v>
      </c>
      <c r="E248" s="1">
        <f t="shared" ref="E248:V248" si="124">E226*E$268</f>
        <v>351.12260490602586</v>
      </c>
      <c r="F248" s="1">
        <f t="shared" si="124"/>
        <v>965.83421041724841</v>
      </c>
      <c r="G248" s="1">
        <f t="shared" si="124"/>
        <v>103.40050762475261</v>
      </c>
      <c r="H248" s="1">
        <f t="shared" si="124"/>
        <v>704.92970344746868</v>
      </c>
      <c r="I248" s="1">
        <f t="shared" si="124"/>
        <v>186.45931887422967</v>
      </c>
      <c r="J248" s="1">
        <f t="shared" si="124"/>
        <v>206.67363756716949</v>
      </c>
      <c r="K248" s="1">
        <f t="shared" si="124"/>
        <v>496.03324473061366</v>
      </c>
      <c r="L248" s="1">
        <f t="shared" si="124"/>
        <v>18.237347750896379</v>
      </c>
      <c r="M248" s="1">
        <f t="shared" si="124"/>
        <v>42.170392739505729</v>
      </c>
      <c r="N248" s="1">
        <f t="shared" si="124"/>
        <v>133.31978818859091</v>
      </c>
      <c r="O248" s="1">
        <f t="shared" si="124"/>
        <v>343.9074494999075</v>
      </c>
      <c r="P248" s="1">
        <f t="shared" si="124"/>
        <v>5.7017127139285133</v>
      </c>
      <c r="Q248" s="1">
        <f t="shared" si="124"/>
        <v>0</v>
      </c>
      <c r="R248" s="1">
        <f t="shared" si="124"/>
        <v>133.67901342179911</v>
      </c>
      <c r="S248" s="1">
        <f t="shared" si="124"/>
        <v>129.52450259386305</v>
      </c>
      <c r="T248" s="1">
        <f t="shared" si="124"/>
        <v>134.77958392055299</v>
      </c>
      <c r="U248" s="1">
        <f t="shared" si="124"/>
        <v>247.97810718015938</v>
      </c>
      <c r="V248" s="1">
        <f t="shared" si="124"/>
        <v>204.17946650375035</v>
      </c>
      <c r="W248" s="11">
        <f t="shared" si="116"/>
        <v>4389.6932443295655</v>
      </c>
    </row>
    <row r="249" spans="1:23" ht="15.75" customHeight="1" x14ac:dyDescent="0.2">
      <c r="A249" s="1" t="str">
        <f t="shared" si="114"/>
        <v>AT39_S4_ML_1-2</v>
      </c>
      <c r="E249" s="1">
        <f t="shared" ref="E249:V249" si="125">E227*E$268</f>
        <v>254.50372312659067</v>
      </c>
      <c r="F249" s="1">
        <f t="shared" si="125"/>
        <v>789.73509402035336</v>
      </c>
      <c r="G249" s="1">
        <f t="shared" si="125"/>
        <v>121.48554652450558</v>
      </c>
      <c r="H249" s="1">
        <f t="shared" si="125"/>
        <v>709.32725085829838</v>
      </c>
      <c r="I249" s="1">
        <f t="shared" si="125"/>
        <v>197.61117692265964</v>
      </c>
      <c r="J249" s="1">
        <f t="shared" si="125"/>
        <v>152.28896475157248</v>
      </c>
      <c r="K249" s="1">
        <f t="shared" si="125"/>
        <v>539.67337119558943</v>
      </c>
      <c r="L249" s="1">
        <f t="shared" si="125"/>
        <v>15.79907856386982</v>
      </c>
      <c r="M249" s="1">
        <f t="shared" si="125"/>
        <v>29.611020333122617</v>
      </c>
      <c r="N249" s="1">
        <f t="shared" si="125"/>
        <v>125.99058561114819</v>
      </c>
      <c r="O249" s="1">
        <f t="shared" si="125"/>
        <v>331.64781859871567</v>
      </c>
      <c r="P249" s="1">
        <f t="shared" si="125"/>
        <v>4.7613492703784024</v>
      </c>
      <c r="Q249" s="1">
        <f t="shared" si="125"/>
        <v>0</v>
      </c>
      <c r="R249" s="1">
        <f t="shared" si="125"/>
        <v>155.47778801819842</v>
      </c>
      <c r="S249" s="1">
        <f t="shared" si="125"/>
        <v>13.280595509743605</v>
      </c>
      <c r="T249" s="1">
        <f t="shared" si="125"/>
        <v>107.04962788923177</v>
      </c>
      <c r="U249" s="1">
        <f t="shared" si="125"/>
        <v>237.6075383694546</v>
      </c>
      <c r="V249" s="1">
        <f t="shared" si="125"/>
        <v>291.72308817006837</v>
      </c>
      <c r="W249" s="11">
        <f t="shared" si="116"/>
        <v>4061.7745391696317</v>
      </c>
    </row>
    <row r="250" spans="1:23" ht="15.75" customHeight="1" x14ac:dyDescent="0.2">
      <c r="A250" s="1" t="str">
        <f t="shared" si="114"/>
        <v>AT39_S4_ML_1-3</v>
      </c>
      <c r="E250" s="1">
        <f t="shared" ref="E250:V250" si="126">E228*E$268</f>
        <v>452.72549289403617</v>
      </c>
      <c r="F250" s="1">
        <f t="shared" si="126"/>
        <v>1155.481427502991</v>
      </c>
      <c r="G250" s="1">
        <f t="shared" si="126"/>
        <v>124.14938460561544</v>
      </c>
      <c r="H250" s="1">
        <f t="shared" si="126"/>
        <v>784.70381332770353</v>
      </c>
      <c r="I250" s="1">
        <f t="shared" si="126"/>
        <v>207.50782017943942</v>
      </c>
      <c r="J250" s="1">
        <f t="shared" si="126"/>
        <v>227.56614377060529</v>
      </c>
      <c r="K250" s="1">
        <f t="shared" si="126"/>
        <v>530.07650281990448</v>
      </c>
      <c r="L250" s="1">
        <f t="shared" si="126"/>
        <v>16.541224008453096</v>
      </c>
      <c r="M250" s="1">
        <f t="shared" si="126"/>
        <v>29.673517210144823</v>
      </c>
      <c r="N250" s="1">
        <f t="shared" si="126"/>
        <v>160.75450707562163</v>
      </c>
      <c r="O250" s="1">
        <f t="shared" si="126"/>
        <v>354.8174258168641</v>
      </c>
      <c r="P250" s="1">
        <f t="shared" si="126"/>
        <v>15.671509119318964</v>
      </c>
      <c r="Q250" s="1">
        <f t="shared" si="126"/>
        <v>0</v>
      </c>
      <c r="R250" s="1">
        <f t="shared" si="126"/>
        <v>214.59794421767094</v>
      </c>
      <c r="S250" s="1">
        <f t="shared" si="126"/>
        <v>158.75832316814711</v>
      </c>
      <c r="T250" s="1">
        <f t="shared" si="126"/>
        <v>163.4238738126418</v>
      </c>
      <c r="U250" s="1">
        <f t="shared" si="126"/>
        <v>279.98575908188104</v>
      </c>
      <c r="V250" s="1">
        <f t="shared" si="126"/>
        <v>200.11400767406491</v>
      </c>
      <c r="W250" s="11"/>
    </row>
    <row r="251" spans="1:23" ht="15.75" customHeight="1" x14ac:dyDescent="0.2">
      <c r="A251" s="1" t="str">
        <f t="shared" si="114"/>
        <v>AT38_S6_C1_N23-1</v>
      </c>
      <c r="E251" s="1">
        <f t="shared" ref="E251:V251" si="127">E229*E$268</f>
        <v>75.851135096875851</v>
      </c>
      <c r="F251" s="1">
        <f t="shared" si="127"/>
        <v>107.04571097676889</v>
      </c>
      <c r="G251" s="1">
        <f t="shared" si="127"/>
        <v>14.195835301332611</v>
      </c>
      <c r="H251" s="1">
        <f t="shared" si="127"/>
        <v>0</v>
      </c>
      <c r="I251" s="1">
        <f t="shared" si="127"/>
        <v>67.232836503515259</v>
      </c>
      <c r="J251" s="1">
        <f t="shared" si="127"/>
        <v>62.629995138704487</v>
      </c>
      <c r="K251" s="1">
        <f t="shared" si="127"/>
        <v>119.25358257986905</v>
      </c>
      <c r="L251" s="1">
        <f t="shared" si="127"/>
        <v>7.3403735950958353</v>
      </c>
      <c r="M251" s="1">
        <f t="shared" si="127"/>
        <v>28.651068302061489</v>
      </c>
      <c r="N251" s="1">
        <f t="shared" si="127"/>
        <v>29.535889734640016</v>
      </c>
      <c r="O251" s="1">
        <f t="shared" si="127"/>
        <v>86.748323646872706</v>
      </c>
      <c r="P251" s="1">
        <f t="shared" si="127"/>
        <v>2.66922284945684</v>
      </c>
      <c r="Q251" s="1">
        <f t="shared" si="127"/>
        <v>0</v>
      </c>
      <c r="R251" s="1">
        <f t="shared" si="127"/>
        <v>42.208905160579981</v>
      </c>
      <c r="S251" s="1">
        <f t="shared" si="127"/>
        <v>0</v>
      </c>
      <c r="T251" s="1">
        <f t="shared" si="127"/>
        <v>21.634396959537433</v>
      </c>
      <c r="U251" s="1">
        <f t="shared" si="127"/>
        <v>50.90930148084361</v>
      </c>
      <c r="V251" s="1">
        <f t="shared" si="127"/>
        <v>36.077471173966401</v>
      </c>
      <c r="W251" s="11"/>
    </row>
    <row r="252" spans="1:23" ht="15.75" customHeight="1" x14ac:dyDescent="0.2">
      <c r="A252" s="1" t="str">
        <f t="shared" si="114"/>
        <v>AT38_S6_C1_N23-2</v>
      </c>
      <c r="E252" s="1">
        <f t="shared" ref="E252:V252" si="128">E230*E$268</f>
        <v>85.452304417456006</v>
      </c>
      <c r="F252" s="1">
        <f t="shared" si="128"/>
        <v>97.740804703761484</v>
      </c>
      <c r="G252" s="1">
        <f t="shared" si="128"/>
        <v>35.613093473455713</v>
      </c>
      <c r="H252" s="1">
        <f t="shared" si="128"/>
        <v>132.40517478273858</v>
      </c>
      <c r="I252" s="1">
        <f t="shared" si="128"/>
        <v>136.50933930097352</v>
      </c>
      <c r="J252" s="1">
        <f t="shared" si="128"/>
        <v>64.976466549098902</v>
      </c>
      <c r="K252" s="1">
        <f t="shared" si="128"/>
        <v>132.97274577272552</v>
      </c>
      <c r="L252" s="1">
        <f t="shared" si="128"/>
        <v>16.513466600092698</v>
      </c>
      <c r="M252" s="1">
        <f t="shared" si="128"/>
        <v>34.933254380333935</v>
      </c>
      <c r="N252" s="1">
        <f t="shared" si="128"/>
        <v>49.930192558828409</v>
      </c>
      <c r="O252" s="1">
        <f t="shared" si="128"/>
        <v>182.13572508591471</v>
      </c>
      <c r="P252" s="1">
        <f t="shared" si="128"/>
        <v>5.3129319620731703</v>
      </c>
      <c r="Q252" s="1">
        <f t="shared" si="128"/>
        <v>0</v>
      </c>
      <c r="R252" s="1">
        <f t="shared" si="128"/>
        <v>49.374476178795931</v>
      </c>
      <c r="S252" s="1">
        <f t="shared" si="128"/>
        <v>16.025458295751214</v>
      </c>
      <c r="T252" s="1">
        <f t="shared" si="128"/>
        <v>30.724520368967411</v>
      </c>
      <c r="U252" s="1">
        <f t="shared" si="128"/>
        <v>68.744215985214396</v>
      </c>
      <c r="V252" s="1">
        <f t="shared" si="128"/>
        <v>45.849032273497606</v>
      </c>
      <c r="W252" s="11">
        <f t="shared" si="116"/>
        <v>1168.6997360895864</v>
      </c>
    </row>
    <row r="253" spans="1:23" ht="15.75" customHeight="1" x14ac:dyDescent="0.2">
      <c r="A253" s="1" t="str">
        <f t="shared" si="114"/>
        <v>AT38_S6_C1_N23-3</v>
      </c>
      <c r="E253" s="1">
        <f t="shared" ref="E253:V253" si="129">E231*E$268</f>
        <v>82.40371178733767</v>
      </c>
      <c r="F253" s="1">
        <f t="shared" si="129"/>
        <v>139.40661653708034</v>
      </c>
      <c r="G253" s="1">
        <f t="shared" si="129"/>
        <v>32.600534770818768</v>
      </c>
      <c r="H253" s="1">
        <f t="shared" si="129"/>
        <v>121.19412384928958</v>
      </c>
      <c r="I253" s="1">
        <f t="shared" si="129"/>
        <v>96.323543132111951</v>
      </c>
      <c r="J253" s="1">
        <f t="shared" si="129"/>
        <v>63.76461802322433</v>
      </c>
      <c r="K253" s="1">
        <f t="shared" si="129"/>
        <v>133.30482839161462</v>
      </c>
      <c r="L253" s="1">
        <f t="shared" si="129"/>
        <v>6.4974249306774245</v>
      </c>
      <c r="M253" s="1">
        <f t="shared" si="129"/>
        <v>18.066597209580173</v>
      </c>
      <c r="N253" s="1">
        <f t="shared" si="129"/>
        <v>49.621489732876341</v>
      </c>
      <c r="O253" s="1">
        <f t="shared" si="129"/>
        <v>95.34552671447149</v>
      </c>
      <c r="P253" s="1">
        <f t="shared" si="129"/>
        <v>3.8987419771993608</v>
      </c>
      <c r="Q253" s="1">
        <f t="shared" si="129"/>
        <v>0</v>
      </c>
      <c r="R253" s="1">
        <f t="shared" si="129"/>
        <v>55.83943223211606</v>
      </c>
      <c r="S253" s="1">
        <f t="shared" si="129"/>
        <v>35.703854284159178</v>
      </c>
      <c r="T253" s="1">
        <f t="shared" si="129"/>
        <v>28.029896239615368</v>
      </c>
      <c r="U253" s="1">
        <f t="shared" si="129"/>
        <v>67.282704937917444</v>
      </c>
      <c r="V253" s="1">
        <f t="shared" si="129"/>
        <v>35.204315173609885</v>
      </c>
      <c r="W253" s="11">
        <f t="shared" si="116"/>
        <v>1057.9905349930227</v>
      </c>
    </row>
    <row r="254" spans="1:23" ht="15.75" customHeight="1" x14ac:dyDescent="0.2">
      <c r="A254" s="1" t="str">
        <f t="shared" si="114"/>
        <v>AT38_S6_ML_2-1</v>
      </c>
      <c r="E254" s="1">
        <f t="shared" ref="E254:V254" si="130">E232*E$268</f>
        <v>429.38668209499747</v>
      </c>
      <c r="F254" s="1">
        <f t="shared" si="130"/>
        <v>1174.7460540020675</v>
      </c>
      <c r="G254" s="1">
        <f t="shared" si="130"/>
        <v>69.894267906356504</v>
      </c>
      <c r="H254" s="1">
        <f t="shared" si="130"/>
        <v>672.48233488046719</v>
      </c>
      <c r="I254" s="1">
        <f t="shared" si="130"/>
        <v>176.73928875396348</v>
      </c>
      <c r="J254" s="1">
        <f t="shared" si="130"/>
        <v>192.40471521839135</v>
      </c>
      <c r="K254" s="1">
        <f t="shared" si="130"/>
        <v>472.80183036784678</v>
      </c>
      <c r="L254" s="1">
        <f t="shared" si="130"/>
        <v>31.923210988802197</v>
      </c>
      <c r="M254" s="1">
        <f t="shared" si="130"/>
        <v>51.969903056588095</v>
      </c>
      <c r="N254" s="1">
        <f t="shared" si="130"/>
        <v>94.572604453768108</v>
      </c>
      <c r="O254" s="1">
        <f t="shared" si="130"/>
        <v>373.01038307643626</v>
      </c>
      <c r="P254" s="1">
        <f t="shared" si="130"/>
        <v>66.528891221396009</v>
      </c>
      <c r="Q254" s="1">
        <f t="shared" si="130"/>
        <v>0</v>
      </c>
      <c r="R254" s="1">
        <f t="shared" si="130"/>
        <v>177.15909423724992</v>
      </c>
      <c r="S254" s="1">
        <f t="shared" si="130"/>
        <v>44.609179789138771</v>
      </c>
      <c r="T254" s="1">
        <f t="shared" si="130"/>
        <v>103.06816351139202</v>
      </c>
      <c r="U254" s="1">
        <f t="shared" si="130"/>
        <v>201.42254071568885</v>
      </c>
      <c r="V254" s="1">
        <f t="shared" si="130"/>
        <v>177.08382297676337</v>
      </c>
      <c r="W254" s="11">
        <f t="shared" si="116"/>
        <v>4477.8797562625114</v>
      </c>
    </row>
    <row r="255" spans="1:23" ht="15.75" customHeight="1" x14ac:dyDescent="0.2">
      <c r="A255" s="1" t="str">
        <f t="shared" si="114"/>
        <v>AT38_S6_ML_2-2</v>
      </c>
      <c r="E255" s="1">
        <f t="shared" ref="E255:V255" si="131">E233*E$268</f>
        <v>338.92190950457712</v>
      </c>
      <c r="F255" s="1">
        <f t="shared" si="131"/>
        <v>1082.7185010387698</v>
      </c>
      <c r="G255" s="1">
        <f t="shared" si="131"/>
        <v>37.598863679373956</v>
      </c>
      <c r="H255" s="1">
        <f t="shared" si="131"/>
        <v>721.35630267999113</v>
      </c>
      <c r="I255" s="1">
        <f t="shared" si="131"/>
        <v>213.260362340168</v>
      </c>
      <c r="J255" s="1">
        <f t="shared" si="131"/>
        <v>217.03375437660708</v>
      </c>
      <c r="K255" s="1">
        <f t="shared" si="131"/>
        <v>472.85451655257441</v>
      </c>
      <c r="L255" s="1">
        <f t="shared" si="131"/>
        <v>31.391437481266149</v>
      </c>
      <c r="M255" s="1">
        <f t="shared" si="131"/>
        <v>49.512525852074845</v>
      </c>
      <c r="N255" s="1">
        <f t="shared" si="131"/>
        <v>87.771184127146725</v>
      </c>
      <c r="O255" s="1">
        <f t="shared" si="131"/>
        <v>343.62721095855079</v>
      </c>
      <c r="P255" s="1">
        <f t="shared" si="131"/>
        <v>38.789384576517293</v>
      </c>
      <c r="Q255" s="1">
        <f t="shared" si="131"/>
        <v>0</v>
      </c>
      <c r="R255" s="1">
        <f t="shared" si="131"/>
        <v>162.99156886926679</v>
      </c>
      <c r="S255" s="1">
        <f t="shared" si="131"/>
        <v>161.21425302931181</v>
      </c>
      <c r="T255" s="1">
        <f t="shared" si="131"/>
        <v>94.055444026683091</v>
      </c>
      <c r="U255" s="1">
        <f t="shared" si="131"/>
        <v>191.93111839703633</v>
      </c>
      <c r="V255" s="1">
        <f t="shared" si="131"/>
        <v>179.8590130670685</v>
      </c>
      <c r="W255" s="11">
        <f t="shared" si="116"/>
        <v>4393.4959130757179</v>
      </c>
    </row>
    <row r="256" spans="1:23" ht="15.75" customHeight="1" x14ac:dyDescent="0.2">
      <c r="A256" s="1" t="str">
        <f t="shared" si="114"/>
        <v>AT38_S6_ML_2-3</v>
      </c>
      <c r="E256" s="1">
        <f t="shared" ref="E256:V256" si="132">E234*E$268</f>
        <v>357.11859207065697</v>
      </c>
      <c r="F256" s="1">
        <f t="shared" si="132"/>
        <v>1115.5181319476328</v>
      </c>
      <c r="G256" s="1">
        <f t="shared" si="132"/>
        <v>77.488628108502382</v>
      </c>
      <c r="H256" s="1">
        <f t="shared" si="132"/>
        <v>646.96260949490988</v>
      </c>
      <c r="I256" s="1">
        <f t="shared" si="132"/>
        <v>193.73199553137886</v>
      </c>
      <c r="J256" s="1">
        <f t="shared" si="132"/>
        <v>156.26905549831741</v>
      </c>
      <c r="K256" s="1">
        <f t="shared" si="132"/>
        <v>484.84940460889129</v>
      </c>
      <c r="L256" s="1">
        <f t="shared" si="132"/>
        <v>29.777125047674566</v>
      </c>
      <c r="M256" s="1">
        <f t="shared" si="132"/>
        <v>45.232739713593972</v>
      </c>
      <c r="N256" s="1">
        <f t="shared" si="132"/>
        <v>78.281061768039507</v>
      </c>
      <c r="O256" s="1">
        <f t="shared" si="132"/>
        <v>346.65185452560786</v>
      </c>
      <c r="P256" s="1">
        <f t="shared" si="132"/>
        <v>40.339647824540478</v>
      </c>
      <c r="Q256" s="1">
        <f t="shared" si="132"/>
        <v>0</v>
      </c>
      <c r="R256" s="1">
        <f t="shared" si="132"/>
        <v>158.34317736564662</v>
      </c>
      <c r="S256" s="1">
        <f t="shared" si="132"/>
        <v>100.54865784533152</v>
      </c>
      <c r="T256" s="1">
        <f t="shared" si="132"/>
        <v>86.910094225869869</v>
      </c>
      <c r="U256" s="1">
        <f t="shared" si="132"/>
        <v>183.12285449895933</v>
      </c>
      <c r="V256" s="1">
        <f t="shared" si="132"/>
        <v>174.41430144701096</v>
      </c>
      <c r="W256" s="11"/>
    </row>
    <row r="257" spans="1:25" ht="15.75" customHeight="1" x14ac:dyDescent="0.2">
      <c r="A257" s="1" t="str">
        <f t="shared" si="114"/>
        <v>Ref-1</v>
      </c>
      <c r="E257" s="1">
        <f t="shared" ref="E257:V257" si="133">E235*E$268</f>
        <v>79.918033564025421</v>
      </c>
      <c r="F257" s="1">
        <f t="shared" si="133"/>
        <v>112.38244469422213</v>
      </c>
      <c r="G257" s="1">
        <f t="shared" si="133"/>
        <v>21.044320840767721</v>
      </c>
      <c r="H257" s="1">
        <f t="shared" si="133"/>
        <v>83.775339031256436</v>
      </c>
      <c r="I257" s="1">
        <f t="shared" si="133"/>
        <v>58.212951317285146</v>
      </c>
      <c r="J257" s="1">
        <f t="shared" si="133"/>
        <v>59.362756466003418</v>
      </c>
      <c r="K257" s="1">
        <f t="shared" si="133"/>
        <v>116.29198037775703</v>
      </c>
      <c r="L257" s="1">
        <f t="shared" si="133"/>
        <v>7.7581956367313039</v>
      </c>
      <c r="M257" s="1">
        <f t="shared" si="133"/>
        <v>17.511624941622955</v>
      </c>
      <c r="N257" s="1">
        <f t="shared" si="133"/>
        <v>25.174217548607537</v>
      </c>
      <c r="O257" s="1">
        <f t="shared" si="133"/>
        <v>80.705478778077122</v>
      </c>
      <c r="P257" s="1">
        <f t="shared" si="133"/>
        <v>0</v>
      </c>
      <c r="Q257" s="1">
        <f t="shared" si="133"/>
        <v>0</v>
      </c>
      <c r="R257" s="1">
        <f t="shared" si="133"/>
        <v>38.882032902122582</v>
      </c>
      <c r="S257" s="1">
        <f t="shared" si="133"/>
        <v>10.47381852555537</v>
      </c>
      <c r="T257" s="1">
        <f t="shared" si="133"/>
        <v>23.255041633384721</v>
      </c>
      <c r="U257" s="1">
        <f t="shared" si="133"/>
        <v>71.140870116413979</v>
      </c>
      <c r="V257" s="1">
        <f t="shared" si="133"/>
        <v>35.009662562065436</v>
      </c>
      <c r="W257" s="11">
        <f t="shared" si="116"/>
        <v>833.14057329916693</v>
      </c>
    </row>
    <row r="258" spans="1:25" ht="15.75" customHeight="1" x14ac:dyDescent="0.2">
      <c r="A258" s="1" t="str">
        <f t="shared" si="114"/>
        <v>Ref-2</v>
      </c>
      <c r="E258" s="1">
        <f t="shared" ref="E258:V258" si="134">E236*E$268</f>
        <v>115.40061583573471</v>
      </c>
      <c r="F258" s="1">
        <f t="shared" si="134"/>
        <v>152.13619978460068</v>
      </c>
      <c r="G258" s="1">
        <f t="shared" si="134"/>
        <v>73.042440184031761</v>
      </c>
      <c r="H258" s="1">
        <f t="shared" si="134"/>
        <v>197.35064065399683</v>
      </c>
      <c r="I258" s="1">
        <f t="shared" si="134"/>
        <v>153.15512741738002</v>
      </c>
      <c r="J258" s="1">
        <f t="shared" si="134"/>
        <v>85.001669395781335</v>
      </c>
      <c r="K258" s="1">
        <f t="shared" si="134"/>
        <v>174.07275951341015</v>
      </c>
      <c r="L258" s="1">
        <f t="shared" si="134"/>
        <v>8.9108585418025772</v>
      </c>
      <c r="M258" s="1">
        <f t="shared" si="134"/>
        <v>20.976451803734225</v>
      </c>
      <c r="N258" s="1">
        <f t="shared" si="134"/>
        <v>83.409511941114218</v>
      </c>
      <c r="O258" s="1">
        <f t="shared" si="134"/>
        <v>142.68007114248357</v>
      </c>
      <c r="P258" s="1">
        <f t="shared" si="134"/>
        <v>1.2380237066893582</v>
      </c>
      <c r="Q258" s="1">
        <f t="shared" si="134"/>
        <v>0</v>
      </c>
      <c r="R258" s="1">
        <f t="shared" si="134"/>
        <v>84.363271431677077</v>
      </c>
      <c r="S258" s="1">
        <f t="shared" si="134"/>
        <v>0</v>
      </c>
      <c r="T258" s="1">
        <f t="shared" si="134"/>
        <v>50.86889177762437</v>
      </c>
      <c r="U258" s="1">
        <f t="shared" si="134"/>
        <v>112.14157466931913</v>
      </c>
      <c r="V258" s="1">
        <f t="shared" si="134"/>
        <v>71.081572232844849</v>
      </c>
      <c r="W258" s="11"/>
    </row>
    <row r="259" spans="1:25" ht="15.75" customHeight="1" x14ac:dyDescent="0.2">
      <c r="A259" s="1" t="str">
        <f t="shared" si="114"/>
        <v>Ref-3</v>
      </c>
      <c r="E259" s="1">
        <f t="shared" ref="E259:V259" si="135">E237*E$268</f>
        <v>88.709618119760876</v>
      </c>
      <c r="F259" s="1">
        <f t="shared" si="135"/>
        <v>148.09599769420973</v>
      </c>
      <c r="G259" s="1">
        <f t="shared" si="135"/>
        <v>23.872832548709809</v>
      </c>
      <c r="H259" s="1">
        <f t="shared" si="135"/>
        <v>182.62345411953117</v>
      </c>
      <c r="I259" s="1">
        <f t="shared" si="135"/>
        <v>72.121235817730891</v>
      </c>
      <c r="J259" s="1">
        <f t="shared" si="135"/>
        <v>87.662983805545124</v>
      </c>
      <c r="K259" s="1">
        <f t="shared" si="135"/>
        <v>154.77844004574229</v>
      </c>
      <c r="L259" s="1">
        <f t="shared" si="135"/>
        <v>8.5397858195109357</v>
      </c>
      <c r="M259" s="1">
        <f t="shared" si="135"/>
        <v>23.791311144814514</v>
      </c>
      <c r="N259" s="1">
        <f t="shared" si="135"/>
        <v>59.878390079025763</v>
      </c>
      <c r="O259" s="1">
        <f t="shared" si="135"/>
        <v>126.36181309060818</v>
      </c>
      <c r="P259" s="1">
        <f t="shared" si="135"/>
        <v>3.2159457817534149</v>
      </c>
      <c r="Q259" s="1">
        <f t="shared" si="135"/>
        <v>0</v>
      </c>
      <c r="R259" s="1">
        <f t="shared" si="135"/>
        <v>66.143087045194733</v>
      </c>
      <c r="S259" s="1">
        <f t="shared" si="135"/>
        <v>0</v>
      </c>
      <c r="T259" s="1">
        <f t="shared" si="135"/>
        <v>35.034951426871679</v>
      </c>
      <c r="U259" s="1">
        <f t="shared" si="135"/>
        <v>112.21996989790978</v>
      </c>
      <c r="V259" s="1">
        <f t="shared" si="135"/>
        <v>51.649680097522122</v>
      </c>
      <c r="W259" s="11">
        <f t="shared" si="116"/>
        <v>1236.15971071493</v>
      </c>
    </row>
    <row r="260" spans="1:25" ht="15.75" customHeight="1" x14ac:dyDescent="0.2"/>
    <row r="261" spans="1:25" ht="15.75" customHeight="1" x14ac:dyDescent="0.2"/>
    <row r="262" spans="1:25" ht="15.75" customHeight="1" x14ac:dyDescent="0.2"/>
    <row r="263" spans="1:25" ht="15.75" customHeight="1" x14ac:dyDescent="0.2"/>
    <row r="264" spans="1:25" ht="15.75" customHeight="1" x14ac:dyDescent="0.2"/>
    <row r="265" spans="1:25" ht="15.75" customHeight="1" x14ac:dyDescent="0.2"/>
    <row r="266" spans="1:25" ht="15.75" customHeight="1" x14ac:dyDescent="0.2"/>
    <row r="267" spans="1:25" ht="15.75" customHeight="1" x14ac:dyDescent="0.2"/>
    <row r="268" spans="1:25" ht="15.75" customHeight="1" x14ac:dyDescent="0.2">
      <c r="A268" s="5" t="s">
        <v>47</v>
      </c>
      <c r="C268" s="1" t="s">
        <v>46</v>
      </c>
      <c r="D268" s="1" t="s">
        <v>45</v>
      </c>
      <c r="E268" s="1">
        <v>4</v>
      </c>
      <c r="F268" s="1">
        <v>5</v>
      </c>
      <c r="G268" s="1">
        <v>6</v>
      </c>
      <c r="H268" s="1">
        <v>3</v>
      </c>
      <c r="I268" s="1">
        <v>6</v>
      </c>
      <c r="J268" s="1">
        <v>4</v>
      </c>
      <c r="K268" s="1">
        <v>2</v>
      </c>
      <c r="L268" s="1">
        <v>2</v>
      </c>
      <c r="M268" s="1">
        <v>3</v>
      </c>
      <c r="N268" s="1">
        <v>9</v>
      </c>
      <c r="O268" s="1">
        <v>3</v>
      </c>
      <c r="P268" s="1">
        <v>4</v>
      </c>
      <c r="Q268" s="1">
        <v>5</v>
      </c>
      <c r="R268" s="1">
        <v>5</v>
      </c>
      <c r="S268" s="1">
        <v>9</v>
      </c>
      <c r="T268" s="1">
        <v>6</v>
      </c>
      <c r="U268" s="1">
        <v>6</v>
      </c>
      <c r="V268" s="1">
        <v>6</v>
      </c>
    </row>
    <row r="269" spans="1:25" ht="15.75" customHeight="1" x14ac:dyDescent="0.2">
      <c r="A269" s="1" t="s">
        <v>25</v>
      </c>
      <c r="B269" s="5" t="s">
        <v>44</v>
      </c>
      <c r="C269" s="5" t="s">
        <v>43</v>
      </c>
      <c r="D269" s="5" t="s">
        <v>42</v>
      </c>
      <c r="E269" s="1" t="s">
        <v>23</v>
      </c>
      <c r="F269" s="1" t="s">
        <v>22</v>
      </c>
      <c r="G269" s="1" t="s">
        <v>21</v>
      </c>
      <c r="H269" s="1" t="s">
        <v>20</v>
      </c>
      <c r="I269" s="1" t="s">
        <v>19</v>
      </c>
      <c r="J269" s="1" t="s">
        <v>18</v>
      </c>
      <c r="K269" s="1" t="s">
        <v>17</v>
      </c>
      <c r="L269" s="1" t="s">
        <v>16</v>
      </c>
      <c r="M269" s="1" t="s">
        <v>15</v>
      </c>
      <c r="N269" s="1" t="s">
        <v>14</v>
      </c>
      <c r="O269" s="1" t="s">
        <v>13</v>
      </c>
      <c r="P269" s="1" t="s">
        <v>12</v>
      </c>
      <c r="Q269" s="1" t="s">
        <v>11</v>
      </c>
      <c r="R269" s="1" t="s">
        <v>10</v>
      </c>
      <c r="S269" s="1" t="s">
        <v>9</v>
      </c>
      <c r="T269" s="1" t="s">
        <v>8</v>
      </c>
      <c r="U269" s="1" t="s">
        <v>7</v>
      </c>
      <c r="V269" s="1" t="s">
        <v>6</v>
      </c>
    </row>
    <row r="270" spans="1:25" ht="15.75" customHeight="1" x14ac:dyDescent="0.2">
      <c r="A270" s="4" t="s">
        <v>131</v>
      </c>
      <c r="B270" s="2">
        <f t="shared" ref="B270:B276" si="136">SUM(E270:V270)</f>
        <v>178.39994338932036</v>
      </c>
      <c r="C270" s="2">
        <f t="shared" ref="C270:C276" si="137">E270*4+F270*5+G270*6+H270*3+I270*6+J270*4+K270*2+M270*3+N270*9+O270*3+P270*4+Q270*5+R270*5+S270*9+T270*6+U270*6+V270*6</f>
        <v>641.21342763441032</v>
      </c>
      <c r="D270" s="9">
        <f t="array" ref="D270">SUM(E270:V270)-L270</f>
        <v>174.96715547906533</v>
      </c>
      <c r="E270" s="2">
        <f t="shared" ref="E270:V270" si="138">AVERAGE(E217:E218)</f>
        <v>14.103693964906906</v>
      </c>
      <c r="F270" s="2">
        <f t="shared" si="138"/>
        <v>19.223373220033672</v>
      </c>
      <c r="G270" s="2">
        <f t="shared" si="138"/>
        <v>1.2907506338468577</v>
      </c>
      <c r="H270" s="2">
        <f t="shared" si="138"/>
        <v>13.906543524489873</v>
      </c>
      <c r="I270" s="2">
        <f t="shared" si="138"/>
        <v>9.2464335845555929</v>
      </c>
      <c r="J270" s="2">
        <f t="shared" si="138"/>
        <v>8.5067014169235335</v>
      </c>
      <c r="K270" s="2">
        <f t="shared" si="138"/>
        <v>52.023216903110523</v>
      </c>
      <c r="L270" s="2">
        <f t="shared" si="138"/>
        <v>3.4327879102550383</v>
      </c>
      <c r="M270" s="2">
        <f t="shared" si="138"/>
        <v>6.3675984768694658</v>
      </c>
      <c r="N270" s="2">
        <f t="shared" si="138"/>
        <v>2.4154059822701419</v>
      </c>
      <c r="O270" s="2">
        <f t="shared" si="138"/>
        <v>24.660454783948474</v>
      </c>
      <c r="P270" s="2">
        <f t="shared" si="138"/>
        <v>0.56418769263382762</v>
      </c>
      <c r="Q270" s="2">
        <f t="shared" si="138"/>
        <v>0</v>
      </c>
      <c r="R270" s="2">
        <f t="shared" si="138"/>
        <v>7.3665258494645061</v>
      </c>
      <c r="S270" s="2">
        <f t="shared" si="138"/>
        <v>0</v>
      </c>
      <c r="T270" s="2">
        <f t="shared" si="138"/>
        <v>3.0598738991295686</v>
      </c>
      <c r="U270" s="2">
        <f t="shared" si="138"/>
        <v>8.3467586535761402</v>
      </c>
      <c r="V270" s="2">
        <f t="shared" si="138"/>
        <v>3.885636893306283</v>
      </c>
      <c r="W270" s="2">
        <f>AVERAGE(W217:W218)</f>
        <v>174.96715547906535</v>
      </c>
      <c r="X270" s="2">
        <f>AVERAGE(W239:W240)</f>
        <v>641.21342763441044</v>
      </c>
      <c r="Y270" s="1">
        <f>STDEV(W239:W240)</f>
        <v>21.650915788811723</v>
      </c>
    </row>
    <row r="271" spans="1:25" ht="15.75" customHeight="1" x14ac:dyDescent="0.2">
      <c r="A271" s="4" t="s">
        <v>130</v>
      </c>
      <c r="B271" s="2">
        <f t="shared" si="136"/>
        <v>1442.3599417917558</v>
      </c>
      <c r="C271" s="2">
        <f t="shared" si="137"/>
        <v>5440.6396054950264</v>
      </c>
      <c r="D271" s="9">
        <f t="shared" ref="D271:D276" si="139">SUM(E271:V271)-L271</f>
        <v>1430.6360890500612</v>
      </c>
      <c r="E271" s="2">
        <f t="shared" ref="E271:V271" si="140">AVERAGE(E221:E222)</f>
        <v>138.48801261600329</v>
      </c>
      <c r="F271" s="2">
        <f t="shared" si="140"/>
        <v>246.04110435132645</v>
      </c>
      <c r="G271" s="2">
        <f t="shared" si="140"/>
        <v>22.390769907219603</v>
      </c>
      <c r="H271" s="2">
        <f t="shared" si="140"/>
        <v>322.90796433159937</v>
      </c>
      <c r="I271" s="2">
        <f t="shared" si="140"/>
        <v>29.515944805499981</v>
      </c>
      <c r="J271" s="2">
        <f t="shared" si="140"/>
        <v>51.407030297976291</v>
      </c>
      <c r="K271" s="2">
        <f t="shared" si="140"/>
        <v>296.02331595846397</v>
      </c>
      <c r="L271" s="2">
        <f t="shared" si="140"/>
        <v>11.723852741694511</v>
      </c>
      <c r="M271" s="2">
        <f t="shared" si="140"/>
        <v>11.535673560759333</v>
      </c>
      <c r="N271" s="2">
        <f t="shared" si="140"/>
        <v>18.023708542459676</v>
      </c>
      <c r="O271" s="2">
        <f t="shared" si="140"/>
        <v>131.29390404739786</v>
      </c>
      <c r="P271" s="2">
        <f t="shared" si="140"/>
        <v>2.4651129547327839</v>
      </c>
      <c r="Q271" s="2">
        <f t="shared" si="140"/>
        <v>0.31167404984630198</v>
      </c>
      <c r="R271" s="2">
        <f t="shared" si="140"/>
        <v>43.868145990617691</v>
      </c>
      <c r="S271" s="2">
        <f t="shared" si="140"/>
        <v>19.666357116539512</v>
      </c>
      <c r="T271" s="2">
        <f t="shared" si="140"/>
        <v>23.087736275263669</v>
      </c>
      <c r="U271" s="2">
        <f t="shared" si="140"/>
        <v>38.073482713922459</v>
      </c>
      <c r="V271" s="2">
        <f t="shared" si="140"/>
        <v>35.536151530433273</v>
      </c>
      <c r="W271" s="2">
        <f>AVERAGE(W221:W222)</f>
        <v>1430.6360890500614</v>
      </c>
      <c r="X271" s="2">
        <f>AVERAGE(W243:W244)</f>
        <v>5440.6396054950264</v>
      </c>
      <c r="Y271" s="1">
        <f>STDEV(W243:W244)</f>
        <v>122.35364552355398</v>
      </c>
    </row>
    <row r="272" spans="1:25" ht="15.75" customHeight="1" x14ac:dyDescent="0.2">
      <c r="A272" s="4" t="s">
        <v>129</v>
      </c>
      <c r="B272" s="2">
        <f t="shared" si="136"/>
        <v>143.2301542302844</v>
      </c>
      <c r="C272" s="2">
        <f>E272*4+F272*5+G272*6+H272*3+I272*6+J272*4+K272*2+M272*3+N272*9+O272*3+P272*4+Q272*5+R272*5+S272*9+T272*6+U272*6+V272*6</f>
        <v>478.77784782200246</v>
      </c>
      <c r="D272" s="9">
        <f>SUM(E272:V272)-L272</f>
        <v>140.15638648342767</v>
      </c>
      <c r="E272" s="2">
        <f t="shared" ref="E272:V272" si="141">AVERAGE(E224:E225)</f>
        <v>11.444081514772545</v>
      </c>
      <c r="F272" s="2">
        <f t="shared" si="141"/>
        <v>9.8988225284344118</v>
      </c>
      <c r="G272" s="2">
        <f t="shared" si="141"/>
        <v>2.6702958703973776</v>
      </c>
      <c r="H272" s="2">
        <f t="shared" si="141"/>
        <v>0</v>
      </c>
      <c r="I272" s="2">
        <f t="shared" si="141"/>
        <v>4.3764314720601369</v>
      </c>
      <c r="J272" s="2">
        <f t="shared" si="141"/>
        <v>9.6264732165674491</v>
      </c>
      <c r="K272" s="2">
        <f t="shared" si="141"/>
        <v>49.007331965218526</v>
      </c>
      <c r="L272" s="2">
        <f t="shared" si="141"/>
        <v>3.0737677468567295</v>
      </c>
      <c r="M272" s="2">
        <f t="shared" si="141"/>
        <v>7.6025367668283153</v>
      </c>
      <c r="N272" s="2">
        <f t="shared" si="141"/>
        <v>0.37232437610348268</v>
      </c>
      <c r="O272" s="2">
        <f t="shared" si="141"/>
        <v>23.513194701804181</v>
      </c>
      <c r="P272" s="2">
        <f t="shared" si="141"/>
        <v>7.3519047645770108</v>
      </c>
      <c r="Q272" s="2">
        <f t="shared" si="141"/>
        <v>0</v>
      </c>
      <c r="R272" s="2">
        <f t="shared" si="141"/>
        <v>7.1571804198339581</v>
      </c>
      <c r="S272" s="2">
        <f t="shared" si="141"/>
        <v>0</v>
      </c>
      <c r="T272" s="2">
        <f t="shared" si="141"/>
        <v>1.769002196229321</v>
      </c>
      <c r="U272" s="2">
        <f t="shared" si="141"/>
        <v>5.3668066906009502</v>
      </c>
      <c r="V272" s="2">
        <f t="shared" si="141"/>
        <v>0</v>
      </c>
      <c r="W272" s="2">
        <f>AVERAGE(W224:W225)</f>
        <v>140.15638648342767</v>
      </c>
      <c r="X272" s="2">
        <f>AVERAGE(W246:W247)</f>
        <v>478.77784782200246</v>
      </c>
      <c r="Y272" s="1">
        <f>STDEV(W246:W247)</f>
        <v>79.925645882909009</v>
      </c>
    </row>
    <row r="273" spans="1:25" ht="15.75" customHeight="1" x14ac:dyDescent="0.2">
      <c r="A273" s="4" t="s">
        <v>128</v>
      </c>
      <c r="B273" s="2">
        <f t="shared" si="136"/>
        <v>1129.0847213734855</v>
      </c>
      <c r="C273" s="2">
        <f t="shared" si="137"/>
        <v>4225.7338917495981</v>
      </c>
      <c r="D273" s="9">
        <f t="shared" si="139"/>
        <v>1120.5756147947941</v>
      </c>
      <c r="E273" s="2">
        <f t="shared" ref="E273:V273" si="142">AVERAGE(E226:E227)</f>
        <v>75.703291004077073</v>
      </c>
      <c r="F273" s="2">
        <f t="shared" si="142"/>
        <v>175.55693044376017</v>
      </c>
      <c r="G273" s="2">
        <f t="shared" si="142"/>
        <v>18.740504512438182</v>
      </c>
      <c r="H273" s="2">
        <f t="shared" si="142"/>
        <v>235.70949238429449</v>
      </c>
      <c r="I273" s="2">
        <f t="shared" si="142"/>
        <v>32.005874649740775</v>
      </c>
      <c r="J273" s="2">
        <f t="shared" si="142"/>
        <v>44.870325289842746</v>
      </c>
      <c r="K273" s="2">
        <f t="shared" si="142"/>
        <v>258.92665398155077</v>
      </c>
      <c r="L273" s="2">
        <f t="shared" si="142"/>
        <v>8.5091065786915507</v>
      </c>
      <c r="M273" s="2">
        <f t="shared" si="142"/>
        <v>11.963568845438058</v>
      </c>
      <c r="N273" s="2">
        <f t="shared" si="142"/>
        <v>14.406131877763283</v>
      </c>
      <c r="O273" s="2">
        <f t="shared" si="142"/>
        <v>112.59254468310385</v>
      </c>
      <c r="P273" s="2">
        <f t="shared" si="142"/>
        <v>1.3078827480383644</v>
      </c>
      <c r="Q273" s="2">
        <f t="shared" si="142"/>
        <v>0</v>
      </c>
      <c r="R273" s="2">
        <f t="shared" si="142"/>
        <v>28.915680143999751</v>
      </c>
      <c r="S273" s="2">
        <f t="shared" si="142"/>
        <v>7.9336165613114806</v>
      </c>
      <c r="T273" s="2">
        <f t="shared" si="142"/>
        <v>20.152434317482061</v>
      </c>
      <c r="U273" s="2">
        <f t="shared" si="142"/>
        <v>40.465470462467835</v>
      </c>
      <c r="V273" s="2">
        <f t="shared" si="142"/>
        <v>41.325212889484888</v>
      </c>
      <c r="W273" s="2">
        <f>AVERAGE(W226:W227)</f>
        <v>1120.5756147947939</v>
      </c>
      <c r="X273" s="2">
        <f>AVERAGE(W248:W249)</f>
        <v>4225.7338917495981</v>
      </c>
      <c r="Y273" s="1">
        <f>STDEV(W248:W249)</f>
        <v>231.8735400965013</v>
      </c>
    </row>
    <row r="274" spans="1:25" ht="15.75" customHeight="1" x14ac:dyDescent="0.2">
      <c r="A274" s="4" t="s">
        <v>5</v>
      </c>
      <c r="B274" s="2">
        <f t="shared" si="136"/>
        <v>298.60901258532795</v>
      </c>
      <c r="C274" s="2">
        <f t="shared" si="137"/>
        <v>1113.3451355413047</v>
      </c>
      <c r="D274" s="9">
        <f t="shared" si="139"/>
        <v>292.85628970263542</v>
      </c>
      <c r="E274" s="2">
        <f t="shared" ref="E274:V274" si="143">AVERAGE(E230,E231)</f>
        <v>20.982002025599208</v>
      </c>
      <c r="F274" s="2">
        <f t="shared" si="143"/>
        <v>23.714742124084182</v>
      </c>
      <c r="G274" s="2">
        <f t="shared" si="143"/>
        <v>5.6844690203562074</v>
      </c>
      <c r="H274" s="2">
        <f t="shared" si="143"/>
        <v>42.266549772004694</v>
      </c>
      <c r="I274" s="2">
        <f t="shared" si="143"/>
        <v>19.402740202757123</v>
      </c>
      <c r="J274" s="2">
        <f t="shared" si="143"/>
        <v>16.092635571540406</v>
      </c>
      <c r="K274" s="2">
        <f t="shared" si="143"/>
        <v>66.569393541085034</v>
      </c>
      <c r="L274" s="2">
        <f t="shared" si="143"/>
        <v>5.752722882692531</v>
      </c>
      <c r="M274" s="2">
        <f t="shared" si="143"/>
        <v>8.833308598319018</v>
      </c>
      <c r="N274" s="2">
        <f t="shared" si="143"/>
        <v>5.5306490162058193</v>
      </c>
      <c r="O274" s="2">
        <f t="shared" si="143"/>
        <v>46.246875300064367</v>
      </c>
      <c r="P274" s="2">
        <f t="shared" si="143"/>
        <v>1.1514592424090664</v>
      </c>
      <c r="Q274" s="2">
        <f t="shared" si="143"/>
        <v>0</v>
      </c>
      <c r="R274" s="2">
        <f t="shared" si="143"/>
        <v>10.5213908410912</v>
      </c>
      <c r="S274" s="2">
        <f t="shared" si="143"/>
        <v>2.8738506988839108</v>
      </c>
      <c r="T274" s="2">
        <f t="shared" si="143"/>
        <v>4.896201384048565</v>
      </c>
      <c r="U274" s="2">
        <f t="shared" si="143"/>
        <v>11.33557674359432</v>
      </c>
      <c r="V274" s="2">
        <f t="shared" si="143"/>
        <v>6.7544456205922909</v>
      </c>
      <c r="W274" s="2">
        <f>AVERAGE(W230,W231)</f>
        <v>292.85628970263542</v>
      </c>
      <c r="X274" s="2">
        <f>AVERAGE(W252:W253)</f>
        <v>1113.3451355413044</v>
      </c>
      <c r="Y274" s="1">
        <f>STDEV(W252:W253)</f>
        <v>78.283226835125333</v>
      </c>
    </row>
    <row r="275" spans="1:25" ht="15.75" customHeight="1" x14ac:dyDescent="0.2">
      <c r="A275" s="4" t="s">
        <v>127</v>
      </c>
      <c r="B275" s="2">
        <f t="shared" si="136"/>
        <v>1183.0214672849427</v>
      </c>
      <c r="C275" s="2">
        <f t="shared" si="137"/>
        <v>4435.6878346691146</v>
      </c>
      <c r="D275" s="9">
        <f t="shared" si="139"/>
        <v>1167.1928051674256</v>
      </c>
      <c r="E275" s="2">
        <f t="shared" ref="E275:V275" si="144">AVERAGE(E232:E233)</f>
        <v>96.038573949946823</v>
      </c>
      <c r="F275" s="2">
        <f t="shared" si="144"/>
        <v>225.74645550408371</v>
      </c>
      <c r="G275" s="2">
        <f t="shared" si="144"/>
        <v>8.9577609654775383</v>
      </c>
      <c r="H275" s="2">
        <f t="shared" si="144"/>
        <v>232.30643959340972</v>
      </c>
      <c r="I275" s="2">
        <f t="shared" si="144"/>
        <v>32.499970924510961</v>
      </c>
      <c r="J275" s="2">
        <f t="shared" si="144"/>
        <v>51.179808699374803</v>
      </c>
      <c r="K275" s="2">
        <f t="shared" si="144"/>
        <v>236.41408673010528</v>
      </c>
      <c r="L275" s="2">
        <f t="shared" si="144"/>
        <v>15.828662117517087</v>
      </c>
      <c r="M275" s="2">
        <f t="shared" si="144"/>
        <v>16.913738151443823</v>
      </c>
      <c r="N275" s="2">
        <f t="shared" si="144"/>
        <v>10.13021047671749</v>
      </c>
      <c r="O275" s="2">
        <f t="shared" si="144"/>
        <v>119.43959900583118</v>
      </c>
      <c r="P275" s="2">
        <f t="shared" si="144"/>
        <v>13.164784474739163</v>
      </c>
      <c r="Q275" s="2">
        <f t="shared" si="144"/>
        <v>0</v>
      </c>
      <c r="R275" s="2">
        <f t="shared" si="144"/>
        <v>34.015066310651669</v>
      </c>
      <c r="S275" s="2">
        <f t="shared" si="144"/>
        <v>11.434635156580587</v>
      </c>
      <c r="T275" s="2">
        <f t="shared" si="144"/>
        <v>16.426967294839592</v>
      </c>
      <c r="U275" s="2">
        <f t="shared" si="144"/>
        <v>32.779471592727099</v>
      </c>
      <c r="V275" s="2">
        <f t="shared" si="144"/>
        <v>29.74523633698599</v>
      </c>
      <c r="W275" s="2">
        <f>AVERAGE(W232:W233)</f>
        <v>1167.1928051674256</v>
      </c>
      <c r="X275" s="2">
        <f>AVERAGE(W254:W255)</f>
        <v>4435.6878346691146</v>
      </c>
      <c r="Y275" s="1">
        <f>STDEV(W254:W255)</f>
        <v>59.668387739963897</v>
      </c>
    </row>
    <row r="276" spans="1:25" ht="15.75" customHeight="1" x14ac:dyDescent="0.2">
      <c r="A276" s="4" t="s">
        <v>0</v>
      </c>
      <c r="B276" s="2">
        <f t="shared" si="136"/>
        <v>281.31644413503034</v>
      </c>
      <c r="C276" s="2">
        <f t="shared" si="137"/>
        <v>1034.6501420070485</v>
      </c>
      <c r="D276" s="9">
        <f t="shared" si="139"/>
        <v>277.24194877096977</v>
      </c>
      <c r="E276" s="2">
        <f t="shared" ref="E276:V276" si="145">AVERAGE(E235,E237)</f>
        <v>21.078456460473287</v>
      </c>
      <c r="F276" s="2">
        <f t="shared" si="145"/>
        <v>26.047844238843183</v>
      </c>
      <c r="G276" s="2">
        <f t="shared" si="145"/>
        <v>3.7430961157897942</v>
      </c>
      <c r="H276" s="2">
        <f t="shared" si="145"/>
        <v>44.3997988584646</v>
      </c>
      <c r="I276" s="2">
        <f t="shared" si="145"/>
        <v>10.861182261251336</v>
      </c>
      <c r="J276" s="2">
        <f t="shared" si="145"/>
        <v>18.37821753394357</v>
      </c>
      <c r="K276" s="2">
        <f t="shared" si="145"/>
        <v>67.767605105874821</v>
      </c>
      <c r="L276" s="2">
        <f t="shared" si="145"/>
        <v>4.0744953640605601</v>
      </c>
      <c r="M276" s="2">
        <f t="shared" si="145"/>
        <v>6.8838226810729122</v>
      </c>
      <c r="N276" s="2">
        <f t="shared" si="145"/>
        <v>4.7251448682018502</v>
      </c>
      <c r="O276" s="2">
        <f t="shared" si="145"/>
        <v>34.51121531144755</v>
      </c>
      <c r="P276" s="2">
        <f t="shared" si="145"/>
        <v>0.40199322271917687</v>
      </c>
      <c r="Q276" s="2">
        <f t="shared" si="145"/>
        <v>0</v>
      </c>
      <c r="R276" s="2">
        <f t="shared" si="145"/>
        <v>10.502511994731732</v>
      </c>
      <c r="S276" s="2">
        <f t="shared" si="145"/>
        <v>0.58187880697529826</v>
      </c>
      <c r="T276" s="2">
        <f t="shared" si="145"/>
        <v>4.8574994216880336</v>
      </c>
      <c r="U276" s="2">
        <f t="shared" si="145"/>
        <v>15.280070001193646</v>
      </c>
      <c r="V276" s="2">
        <f t="shared" si="145"/>
        <v>7.2216118882989626</v>
      </c>
      <c r="W276" s="2">
        <f>AVERAGE(W235,W237)</f>
        <v>277.24194877096977</v>
      </c>
      <c r="X276" s="2">
        <f>AVERAGE(W257:W259)</f>
        <v>1034.6501420070485</v>
      </c>
      <c r="Y276" s="1">
        <f>STDEV(W257:W259)</f>
        <v>284.97756501463857</v>
      </c>
    </row>
    <row r="277" spans="1:25" ht="15.75" customHeight="1" x14ac:dyDescent="0.2">
      <c r="D277" s="8"/>
    </row>
    <row r="278" spans="1:25" ht="15.75" customHeight="1" x14ac:dyDescent="0.2">
      <c r="A278" s="5" t="s">
        <v>41</v>
      </c>
    </row>
    <row r="279" spans="1:25" ht="15.75" customHeight="1" x14ac:dyDescent="0.2">
      <c r="A279" s="1" t="s">
        <v>25</v>
      </c>
      <c r="B279" s="1" t="s">
        <v>40</v>
      </c>
      <c r="C279" s="1" t="s">
        <v>39</v>
      </c>
      <c r="E279" s="1" t="s">
        <v>23</v>
      </c>
      <c r="F279" s="1" t="s">
        <v>22</v>
      </c>
      <c r="G279" s="1" t="s">
        <v>21</v>
      </c>
      <c r="H279" s="1" t="s">
        <v>20</v>
      </c>
      <c r="I279" s="1" t="s">
        <v>19</v>
      </c>
      <c r="J279" s="1" t="s">
        <v>18</v>
      </c>
      <c r="K279" s="1" t="s">
        <v>17</v>
      </c>
      <c r="L279" s="1" t="s">
        <v>16</v>
      </c>
      <c r="M279" s="1" t="s">
        <v>15</v>
      </c>
      <c r="N279" s="1" t="s">
        <v>14</v>
      </c>
      <c r="O279" s="1" t="s">
        <v>13</v>
      </c>
      <c r="P279" s="1" t="s">
        <v>12</v>
      </c>
      <c r="Q279" s="1" t="s">
        <v>11</v>
      </c>
      <c r="R279" s="1" t="s">
        <v>10</v>
      </c>
      <c r="S279" s="1" t="s">
        <v>9</v>
      </c>
      <c r="T279" s="1" t="s">
        <v>8</v>
      </c>
      <c r="U279" s="1" t="s">
        <v>7</v>
      </c>
      <c r="V279" s="1" t="s">
        <v>6</v>
      </c>
    </row>
    <row r="280" spans="1:25" ht="15.75" customHeight="1" x14ac:dyDescent="0.2">
      <c r="A280" s="4" t="s">
        <v>131</v>
      </c>
      <c r="B280" s="2">
        <f>STDEV(L217:L219)</f>
        <v>0.39732422962102759</v>
      </c>
      <c r="C280" s="2">
        <f>STDEV(W217:W219)</f>
        <v>38.722394747065557</v>
      </c>
      <c r="D280" s="2"/>
      <c r="E280" s="2">
        <f t="shared" ref="E280:W280" si="146">STDEV(E217:E218)</f>
        <v>6.9478209349917535</v>
      </c>
      <c r="F280" s="2">
        <f t="shared" si="146"/>
        <v>5.565541107238853</v>
      </c>
      <c r="G280" s="2">
        <f t="shared" si="146"/>
        <v>0.26484810260817643</v>
      </c>
      <c r="H280" s="2">
        <f t="shared" si="146"/>
        <v>19.666822458065319</v>
      </c>
      <c r="I280" s="2">
        <f t="shared" si="146"/>
        <v>0.72626194349080597</v>
      </c>
      <c r="J280" s="2">
        <f t="shared" si="146"/>
        <v>1.7642188743876099</v>
      </c>
      <c r="K280" s="2">
        <f t="shared" si="146"/>
        <v>2.5570311512980117</v>
      </c>
      <c r="L280" s="2">
        <f t="shared" si="146"/>
        <v>0.53613933799037439</v>
      </c>
      <c r="M280" s="2">
        <f t="shared" si="146"/>
        <v>0.49553924031559138</v>
      </c>
      <c r="N280" s="2">
        <f t="shared" si="146"/>
        <v>5.789660845361902E-2</v>
      </c>
      <c r="O280" s="2">
        <f t="shared" si="146"/>
        <v>0.78124586804029972</v>
      </c>
      <c r="P280" s="2">
        <f t="shared" si="146"/>
        <v>0.7978818866467422</v>
      </c>
      <c r="Q280" s="2">
        <f t="shared" si="146"/>
        <v>0</v>
      </c>
      <c r="R280" s="2">
        <f t="shared" si="146"/>
        <v>2.1008926558981549</v>
      </c>
      <c r="S280" s="2">
        <f t="shared" si="146"/>
        <v>0</v>
      </c>
      <c r="T280" s="2">
        <f t="shared" si="146"/>
        <v>1.0718514511890527</v>
      </c>
      <c r="U280" s="2">
        <f t="shared" si="146"/>
        <v>0.93841500475281858</v>
      </c>
      <c r="V280" s="2">
        <f t="shared" si="146"/>
        <v>0.7209723798029698</v>
      </c>
      <c r="W280" s="2">
        <f t="shared" si="146"/>
        <v>4.0486015055384259</v>
      </c>
    </row>
    <row r="281" spans="1:25" ht="15.75" customHeight="1" x14ac:dyDescent="0.2">
      <c r="A281" s="4" t="s">
        <v>130</v>
      </c>
      <c r="B281" s="2">
        <f>STDEV(L220:L222)</f>
        <v>1.7994937582623474</v>
      </c>
      <c r="C281" s="2">
        <f>STDEV(W220:W222)</f>
        <v>299.6387213821115</v>
      </c>
      <c r="D281" s="2"/>
      <c r="E281" s="2">
        <f t="shared" ref="E281:V281" si="147">STDEV(E220:E222)</f>
        <v>16.837630504338332</v>
      </c>
      <c r="F281" s="2">
        <f t="shared" si="147"/>
        <v>11.946000240257982</v>
      </c>
      <c r="G281" s="2">
        <f t="shared" si="147"/>
        <v>5.7895411313323599</v>
      </c>
      <c r="H281" s="2">
        <f t="shared" si="147"/>
        <v>15.62320396393528</v>
      </c>
      <c r="I281" s="2">
        <f t="shared" si="147"/>
        <v>6.6995491584753308</v>
      </c>
      <c r="J281" s="2">
        <f t="shared" si="147"/>
        <v>314.28893724447499</v>
      </c>
      <c r="K281" s="2">
        <f t="shared" si="147"/>
        <v>170.97552824490859</v>
      </c>
      <c r="L281" s="2">
        <f t="shared" si="147"/>
        <v>1.7994937582623474</v>
      </c>
      <c r="M281" s="2">
        <f t="shared" si="147"/>
        <v>4.1837958889607725</v>
      </c>
      <c r="N281" s="2">
        <f t="shared" si="147"/>
        <v>77.568769262691816</v>
      </c>
      <c r="O281" s="2">
        <f t="shared" si="147"/>
        <v>75.501295180818232</v>
      </c>
      <c r="P281" s="2">
        <f t="shared" si="147"/>
        <v>1.424648639962331</v>
      </c>
      <c r="Q281" s="2">
        <f t="shared" si="147"/>
        <v>39.388423545177275</v>
      </c>
      <c r="R281" s="2">
        <f t="shared" si="147"/>
        <v>61.116532450407391</v>
      </c>
      <c r="S281" s="2">
        <f t="shared" si="147"/>
        <v>2.1237187424384345</v>
      </c>
      <c r="T281" s="2">
        <f t="shared" si="147"/>
        <v>1.3806678436441027</v>
      </c>
      <c r="U281" s="2">
        <f t="shared" si="147"/>
        <v>3.7098183497013761</v>
      </c>
      <c r="V281" s="2">
        <f t="shared" si="147"/>
        <v>1.4397360583499377</v>
      </c>
      <c r="W281" s="2">
        <f>STDEV(W221:W222)</f>
        <v>37.249761874823456</v>
      </c>
    </row>
    <row r="282" spans="1:25" ht="15.75" customHeight="1" x14ac:dyDescent="0.2">
      <c r="A282" s="4" t="s">
        <v>129</v>
      </c>
      <c r="B282" s="2">
        <f>STDEV(L225,L224)</f>
        <v>0.59967030000657429</v>
      </c>
      <c r="C282" s="2">
        <f>STDEV(W225,W224)</f>
        <v>27.3938934140049</v>
      </c>
      <c r="D282" s="2"/>
      <c r="E282" s="2">
        <f t="shared" ref="E282:V282" si="148">STDEV(E223:E225)</f>
        <v>3.3989983331791089</v>
      </c>
      <c r="F282" s="2">
        <f t="shared" si="148"/>
        <v>3.5041609899820059</v>
      </c>
      <c r="G282" s="2">
        <f t="shared" si="148"/>
        <v>2.7888961839300488</v>
      </c>
      <c r="H282" s="2">
        <f t="shared" si="148"/>
        <v>0</v>
      </c>
      <c r="I282" s="2">
        <f t="shared" si="148"/>
        <v>1.4049488978481326</v>
      </c>
      <c r="J282" s="2">
        <f t="shared" si="148"/>
        <v>2.7702436849014878</v>
      </c>
      <c r="K282" s="2">
        <f t="shared" si="148"/>
        <v>8.0323517180951125</v>
      </c>
      <c r="L282" s="2">
        <f t="shared" si="148"/>
        <v>0.59967030000657429</v>
      </c>
      <c r="M282" s="2">
        <f t="shared" si="148"/>
        <v>1.2638902145980218</v>
      </c>
      <c r="N282" s="2">
        <f t="shared" si="148"/>
        <v>0.52654618228764627</v>
      </c>
      <c r="O282" s="2">
        <f t="shared" si="148"/>
        <v>6.8026851094665366</v>
      </c>
      <c r="P282" s="2">
        <f t="shared" si="148"/>
        <v>8.0024439021420228</v>
      </c>
      <c r="Q282" s="2">
        <f t="shared" si="148"/>
        <v>0</v>
      </c>
      <c r="R282" s="2">
        <f t="shared" si="148"/>
        <v>1.6897323592199753</v>
      </c>
      <c r="S282" s="2">
        <f t="shared" si="148"/>
        <v>0</v>
      </c>
      <c r="T282" s="2">
        <f t="shared" si="148"/>
        <v>2.501746897775297</v>
      </c>
      <c r="U282" s="2">
        <f t="shared" si="148"/>
        <v>0.58205487636567121</v>
      </c>
      <c r="V282" s="2">
        <f t="shared" si="148"/>
        <v>0</v>
      </c>
      <c r="W282" s="2">
        <f>STDEV(W224:W225)</f>
        <v>27.3938934140049</v>
      </c>
    </row>
    <row r="283" spans="1:25" ht="15.75" customHeight="1" x14ac:dyDescent="0.2">
      <c r="A283" s="4" t="s">
        <v>128</v>
      </c>
      <c r="B283" s="2">
        <f>STDEV(L225:L227)</f>
        <v>2.9567957712464477</v>
      </c>
      <c r="C283" s="2">
        <f>STDEV(W225:W227)</f>
        <v>555.52931201563752</v>
      </c>
      <c r="D283" s="2"/>
      <c r="E283" s="2">
        <f t="shared" ref="E283:V283" si="149">STDEV(E226:E228)</f>
        <v>24.780331829049853</v>
      </c>
      <c r="F283" s="2">
        <f t="shared" si="149"/>
        <v>36.582996615014622</v>
      </c>
      <c r="G283" s="2">
        <f t="shared" si="149"/>
        <v>1.8815386745355034</v>
      </c>
      <c r="H283" s="2">
        <f t="shared" si="149"/>
        <v>14.947360227811821</v>
      </c>
      <c r="I283" s="2">
        <f t="shared" si="149"/>
        <v>1.7550811061765574</v>
      </c>
      <c r="J283" s="2">
        <f t="shared" si="149"/>
        <v>9.7151316328488164</v>
      </c>
      <c r="K283" s="2">
        <f t="shared" si="149"/>
        <v>11.466443690601002</v>
      </c>
      <c r="L283" s="2">
        <f t="shared" si="149"/>
        <v>0.62492573688794806</v>
      </c>
      <c r="M283" s="2">
        <f t="shared" si="149"/>
        <v>2.4110610815272753</v>
      </c>
      <c r="N283" s="2">
        <f t="shared" si="149"/>
        <v>2.0361502681393269</v>
      </c>
      <c r="O283" s="2">
        <f t="shared" si="149"/>
        <v>3.8637844423457093</v>
      </c>
      <c r="P283" s="2">
        <f t="shared" si="149"/>
        <v>1.5114587038834941</v>
      </c>
      <c r="Q283" s="2">
        <f t="shared" si="149"/>
        <v>0</v>
      </c>
      <c r="R283" s="2">
        <f t="shared" si="149"/>
        <v>8.3738691989234209</v>
      </c>
      <c r="S283" s="2">
        <f t="shared" si="149"/>
        <v>8.5503870203605068</v>
      </c>
      <c r="T283" s="2">
        <f t="shared" si="149"/>
        <v>4.6980597888295792</v>
      </c>
      <c r="U283" s="2">
        <f t="shared" si="149"/>
        <v>3.6817568700725327</v>
      </c>
      <c r="V283" s="2">
        <f t="shared" si="149"/>
        <v>8.6261438531025831</v>
      </c>
      <c r="W283" s="2">
        <f>STDEV(W226:W227)</f>
        <v>38.502070178148003</v>
      </c>
    </row>
    <row r="284" spans="1:25" ht="15.75" customHeight="1" x14ac:dyDescent="0.2">
      <c r="A284" s="4" t="s">
        <v>5</v>
      </c>
      <c r="B284" s="2">
        <f>STDEV(L228:L230)</f>
        <v>2.6520593734006774</v>
      </c>
      <c r="C284" s="2">
        <f>STDEV(W228:W230)</f>
        <v>606.52216834753278</v>
      </c>
      <c r="D284" s="2"/>
      <c r="E284" s="2">
        <f t="shared" ref="E284:V284" si="150">STDEV(E229,E231)</f>
        <v>1.1583428530176143</v>
      </c>
      <c r="F284" s="2">
        <f t="shared" si="150"/>
        <v>4.5765231534067086</v>
      </c>
      <c r="G284" s="2">
        <f t="shared" si="150"/>
        <v>2.1690146334290197</v>
      </c>
      <c r="H284" s="2">
        <f t="shared" si="150"/>
        <v>28.565728937931649</v>
      </c>
      <c r="I284" s="2">
        <f t="shared" si="150"/>
        <v>3.4283726544315289</v>
      </c>
      <c r="J284" s="2">
        <f t="shared" si="150"/>
        <v>0.2005748839333554</v>
      </c>
      <c r="K284" s="2">
        <f t="shared" si="150"/>
        <v>4.9678655988021845</v>
      </c>
      <c r="L284" s="2">
        <f t="shared" si="150"/>
        <v>0.29802735840120081</v>
      </c>
      <c r="M284" s="2">
        <f t="shared" si="150"/>
        <v>2.4947837615888391</v>
      </c>
      <c r="N284" s="2">
        <f t="shared" si="150"/>
        <v>1.5780737736614943</v>
      </c>
      <c r="O284" s="2">
        <f t="shared" si="150"/>
        <v>2.0263801961122967</v>
      </c>
      <c r="P284" s="2">
        <f t="shared" si="150"/>
        <v>0.21735032820632577</v>
      </c>
      <c r="Q284" s="2">
        <f t="shared" si="150"/>
        <v>0</v>
      </c>
      <c r="R284" s="2">
        <f t="shared" si="150"/>
        <v>1.9276476246860046</v>
      </c>
      <c r="S284" s="2">
        <f t="shared" si="150"/>
        <v>2.8051597198694802</v>
      </c>
      <c r="T284" s="2">
        <f t="shared" si="150"/>
        <v>0.75371681833613058</v>
      </c>
      <c r="U284" s="2">
        <f t="shared" si="150"/>
        <v>1.9296241026000298</v>
      </c>
      <c r="V284" s="2">
        <f t="shared" si="150"/>
        <v>0.10290242148096938</v>
      </c>
      <c r="W284" s="2">
        <f>STDEV(W230,W231)</f>
        <v>26.467085628633697</v>
      </c>
    </row>
    <row r="285" spans="1:25" ht="15.75" customHeight="1" x14ac:dyDescent="0.2">
      <c r="A285" s="4" t="s">
        <v>127</v>
      </c>
      <c r="B285" s="2">
        <f>STDEV(L231:L233)</f>
        <v>7.2642539207573282</v>
      </c>
      <c r="C285" s="2">
        <f>STDEV(W231:W233)</f>
        <v>515.80245948555307</v>
      </c>
      <c r="D285" s="2"/>
      <c r="E285" s="2">
        <f t="shared" ref="E285:W285" si="151">STDEV(E232:E233)</f>
        <v>15.99206353929628</v>
      </c>
      <c r="F285" s="2">
        <f t="shared" si="151"/>
        <v>13.01466135127041</v>
      </c>
      <c r="G285" s="2">
        <f t="shared" si="151"/>
        <v>3.8060498883433449</v>
      </c>
      <c r="H285" s="2">
        <f t="shared" si="151"/>
        <v>11.519704684845435</v>
      </c>
      <c r="I285" s="2">
        <f t="shared" si="151"/>
        <v>4.304049798169685</v>
      </c>
      <c r="J285" s="2">
        <f t="shared" si="151"/>
        <v>4.3538401507208411</v>
      </c>
      <c r="K285" s="2">
        <f t="shared" si="151"/>
        <v>1.8627379247878433E-2</v>
      </c>
      <c r="L285" s="2">
        <f t="shared" si="151"/>
        <v>0.18801032661704764</v>
      </c>
      <c r="M285" s="2">
        <f t="shared" si="151"/>
        <v>0.57920936174818516</v>
      </c>
      <c r="N285" s="2">
        <f t="shared" si="151"/>
        <v>0.53437004829488888</v>
      </c>
      <c r="O285" s="2">
        <f t="shared" si="151"/>
        <v>6.9256800857760972</v>
      </c>
      <c r="P285" s="2">
        <f t="shared" si="151"/>
        <v>4.9036983138407617</v>
      </c>
      <c r="Q285" s="2">
        <f t="shared" si="151"/>
        <v>0</v>
      </c>
      <c r="R285" s="2">
        <f t="shared" si="151"/>
        <v>2.003590652066662</v>
      </c>
      <c r="S285" s="2">
        <f t="shared" si="151"/>
        <v>9.1613597787644903</v>
      </c>
      <c r="T285" s="2">
        <f t="shared" si="151"/>
        <v>1.062159177428301</v>
      </c>
      <c r="U285" s="2">
        <f t="shared" si="151"/>
        <v>1.1185748474374249</v>
      </c>
      <c r="V285" s="2">
        <f t="shared" si="151"/>
        <v>0.32705928865607753</v>
      </c>
      <c r="W285" s="2">
        <f t="shared" si="151"/>
        <v>20.255416185097882</v>
      </c>
    </row>
    <row r="286" spans="1:25" ht="15.75" customHeight="1" x14ac:dyDescent="0.2">
      <c r="A286" s="4" t="s">
        <v>0</v>
      </c>
      <c r="B286" s="2">
        <f>STDEV(L234:L236)</f>
        <v>6.196648832470208</v>
      </c>
      <c r="C286" s="2">
        <f>STDEV(W234:W236)</f>
        <v>477.57296917361492</v>
      </c>
      <c r="D286" s="2"/>
      <c r="E286" s="2">
        <f t="shared" ref="E286:V286" si="152">STDEV(E236:E237)</f>
        <v>4.718346370399952</v>
      </c>
      <c r="F286" s="2">
        <f t="shared" si="152"/>
        <v>0.57137085909590291</v>
      </c>
      <c r="G286" s="2">
        <f t="shared" si="152"/>
        <v>5.7946938312029994</v>
      </c>
      <c r="H286" s="2">
        <f t="shared" si="152"/>
        <v>3.4712311554399626</v>
      </c>
      <c r="I286" s="2">
        <f t="shared" si="152"/>
        <v>9.549935709341252</v>
      </c>
      <c r="J286" s="2">
        <f t="shared" si="152"/>
        <v>0.47045836650336254</v>
      </c>
      <c r="K286" s="2">
        <f t="shared" si="152"/>
        <v>6.8215720669837809</v>
      </c>
      <c r="L286" s="2">
        <f t="shared" si="152"/>
        <v>0.13119401912288611</v>
      </c>
      <c r="M286" s="2">
        <f t="shared" si="152"/>
        <v>0.66346870938805691</v>
      </c>
      <c r="N286" s="2">
        <f t="shared" si="152"/>
        <v>1.8487795375121963</v>
      </c>
      <c r="O286" s="2">
        <f t="shared" si="152"/>
        <v>3.8462503085443558</v>
      </c>
      <c r="P286" s="2">
        <f t="shared" si="152"/>
        <v>0.34965052798409058</v>
      </c>
      <c r="Q286" s="2">
        <f t="shared" si="152"/>
        <v>0</v>
      </c>
      <c r="R286" s="2">
        <f t="shared" si="152"/>
        <v>2.5767231868301863</v>
      </c>
      <c r="S286" s="2">
        <f t="shared" si="152"/>
        <v>0</v>
      </c>
      <c r="T286" s="2">
        <f t="shared" si="152"/>
        <v>1.8660477658200878</v>
      </c>
      <c r="U286" s="2">
        <f t="shared" si="152"/>
        <v>9.2389662915189491E-3</v>
      </c>
      <c r="V286" s="2">
        <f t="shared" si="152"/>
        <v>2.2900704500287086</v>
      </c>
      <c r="W286" s="2">
        <f>STDEV(W235,W237)</f>
        <v>77.245312093541088</v>
      </c>
    </row>
    <row r="287" spans="1:25" ht="15.75" customHeight="1" x14ac:dyDescent="0.2"/>
    <row r="288" spans="1:25" ht="15.75" customHeight="1" x14ac:dyDescent="0.2">
      <c r="A288" s="5" t="s">
        <v>38</v>
      </c>
    </row>
    <row r="289" spans="1:22" ht="15.75" customHeight="1" x14ac:dyDescent="0.2">
      <c r="A289" s="1" t="s">
        <v>25</v>
      </c>
      <c r="E289" s="1" t="s">
        <v>35</v>
      </c>
    </row>
    <row r="290" spans="1:22" ht="15.75" customHeight="1" x14ac:dyDescent="0.2">
      <c r="A290" s="4" t="s">
        <v>131</v>
      </c>
      <c r="E290" s="2">
        <f t="shared" ref="E290:E296" si="153">(M270+P270)/D270*100</f>
        <v>3.9617642239904138</v>
      </c>
      <c r="F290" s="1">
        <f>(M280+P280)/D270*100</f>
        <v>0.73923652894790892</v>
      </c>
    </row>
    <row r="291" spans="1:22" ht="15.75" customHeight="1" x14ac:dyDescent="0.2">
      <c r="A291" s="4" t="s">
        <v>130</v>
      </c>
      <c r="E291" s="2">
        <f t="shared" si="153"/>
        <v>0.97864066359381474</v>
      </c>
      <c r="F291" s="1">
        <f t="shared" ref="F291:F296" si="154">(M281+P281)/D271*100</f>
        <v>0.39202453872438631</v>
      </c>
    </row>
    <row r="292" spans="1:22" ht="15.75" customHeight="1" x14ac:dyDescent="0.2">
      <c r="A292" s="4" t="s">
        <v>129</v>
      </c>
      <c r="E292" s="2">
        <f t="shared" si="153"/>
        <v>10.669825262064361</v>
      </c>
      <c r="F292" s="1">
        <f t="shared" si="154"/>
        <v>6.6114248156902296</v>
      </c>
    </row>
    <row r="293" spans="1:22" ht="15.75" customHeight="1" x14ac:dyDescent="0.2">
      <c r="A293" s="4" t="s">
        <v>128</v>
      </c>
      <c r="E293" s="2">
        <f t="shared" si="153"/>
        <v>1.184342352113986</v>
      </c>
      <c r="F293" s="1">
        <f t="shared" si="154"/>
        <v>0.35004507804938118</v>
      </c>
    </row>
    <row r="294" spans="1:22" ht="15.75" customHeight="1" x14ac:dyDescent="0.2">
      <c r="A294" s="4" t="s">
        <v>5</v>
      </c>
      <c r="E294" s="2">
        <f t="shared" si="153"/>
        <v>3.4094428536489891</v>
      </c>
      <c r="F294" s="1">
        <f t="shared" si="154"/>
        <v>0.9260972651634185</v>
      </c>
    </row>
    <row r="295" spans="1:22" ht="15.75" customHeight="1" x14ac:dyDescent="0.2">
      <c r="A295" s="4" t="s">
        <v>127</v>
      </c>
      <c r="E295" s="2">
        <f t="shared" si="153"/>
        <v>2.5769969188482476</v>
      </c>
      <c r="F295" s="1">
        <f t="shared" si="154"/>
        <v>0.46975166838887961</v>
      </c>
    </row>
    <row r="296" spans="1:22" ht="15.75" customHeight="1" x14ac:dyDescent="0.2">
      <c r="A296" s="4" t="s">
        <v>0</v>
      </c>
      <c r="E296" s="2">
        <f t="shared" si="153"/>
        <v>2.6279630251087718</v>
      </c>
      <c r="F296" s="1">
        <f t="shared" si="154"/>
        <v>0.36542783004641466</v>
      </c>
    </row>
    <row r="297" spans="1:22" ht="15.75" customHeight="1" x14ac:dyDescent="0.2"/>
    <row r="298" spans="1:22" ht="15.75" customHeight="1" x14ac:dyDescent="0.2">
      <c r="A298" s="5" t="s">
        <v>34</v>
      </c>
    </row>
    <row r="299" spans="1:22" ht="15.75" customHeight="1" x14ac:dyDescent="0.2">
      <c r="A299" s="1" t="s">
        <v>25</v>
      </c>
      <c r="E299" s="1" t="s">
        <v>23</v>
      </c>
      <c r="F299" s="1" t="s">
        <v>22</v>
      </c>
      <c r="G299" s="1" t="s">
        <v>21</v>
      </c>
      <c r="H299" s="1" t="s">
        <v>20</v>
      </c>
      <c r="I299" s="1" t="s">
        <v>19</v>
      </c>
      <c r="J299" s="1" t="s">
        <v>18</v>
      </c>
      <c r="K299" s="1" t="s">
        <v>17</v>
      </c>
      <c r="L299" s="1" t="s">
        <v>16</v>
      </c>
      <c r="M299" s="1" t="s">
        <v>15</v>
      </c>
      <c r="N299" s="1" t="s">
        <v>14</v>
      </c>
      <c r="O299" s="1" t="s">
        <v>13</v>
      </c>
      <c r="P299" s="1" t="s">
        <v>12</v>
      </c>
      <c r="Q299" s="1" t="s">
        <v>11</v>
      </c>
      <c r="R299" s="1" t="s">
        <v>10</v>
      </c>
      <c r="S299" s="1" t="s">
        <v>9</v>
      </c>
      <c r="T299" s="1" t="s">
        <v>8</v>
      </c>
      <c r="U299" s="1" t="s">
        <v>7</v>
      </c>
      <c r="V299" s="1" t="s">
        <v>6</v>
      </c>
    </row>
    <row r="300" spans="1:22" ht="15.75" customHeight="1" x14ac:dyDescent="0.2">
      <c r="A300" s="4" t="s">
        <v>131</v>
      </c>
      <c r="B300" s="3"/>
      <c r="E300" s="2">
        <f t="shared" ref="E300:V300" si="155">E270/$D270*100</f>
        <v>8.0607665628960863</v>
      </c>
      <c r="F300" s="2">
        <f t="shared" si="155"/>
        <v>10.986846741263809</v>
      </c>
      <c r="G300" s="2">
        <f t="shared" si="155"/>
        <v>0.73771024642467542</v>
      </c>
      <c r="H300" s="2">
        <f t="shared" si="155"/>
        <v>7.9480880205278188</v>
      </c>
      <c r="I300" s="2">
        <f t="shared" si="155"/>
        <v>5.2846681762863321</v>
      </c>
      <c r="J300" s="2">
        <f t="shared" si="155"/>
        <v>4.8618847312410889</v>
      </c>
      <c r="K300" s="2">
        <f t="shared" si="155"/>
        <v>29.73313291895807</v>
      </c>
      <c r="L300" s="2">
        <f t="shared" si="155"/>
        <v>1.9619613183148354</v>
      </c>
      <c r="M300" s="2">
        <f t="shared" si="155"/>
        <v>3.6393107377409146</v>
      </c>
      <c r="N300" s="2">
        <f t="shared" si="155"/>
        <v>1.3804910845448037</v>
      </c>
      <c r="O300" s="2">
        <f t="shared" si="155"/>
        <v>14.094333714477672</v>
      </c>
      <c r="P300" s="2">
        <f t="shared" si="155"/>
        <v>0.3224534862494991</v>
      </c>
      <c r="Q300" s="2">
        <f t="shared" si="155"/>
        <v>0</v>
      </c>
      <c r="R300" s="2">
        <f t="shared" si="155"/>
        <v>4.2102335317132731</v>
      </c>
      <c r="S300" s="2">
        <f t="shared" si="155"/>
        <v>0</v>
      </c>
      <c r="T300" s="2">
        <f t="shared" si="155"/>
        <v>1.7488275961002751</v>
      </c>
      <c r="U300" s="2">
        <f t="shared" si="155"/>
        <v>4.7704717098031706</v>
      </c>
      <c r="V300" s="2">
        <f t="shared" si="155"/>
        <v>2.22078074177253</v>
      </c>
    </row>
    <row r="301" spans="1:22" ht="15.75" customHeight="1" x14ac:dyDescent="0.2">
      <c r="A301" s="4" t="s">
        <v>130</v>
      </c>
      <c r="B301" s="3"/>
      <c r="E301" s="2">
        <f t="shared" ref="E301:V301" si="156">E271/$D271*100</f>
        <v>9.6801704973036848</v>
      </c>
      <c r="F301" s="2">
        <f t="shared" si="156"/>
        <v>17.198021651662454</v>
      </c>
      <c r="G301" s="2">
        <f t="shared" si="156"/>
        <v>1.5650919250951527</v>
      </c>
      <c r="H301" s="2">
        <f t="shared" si="156"/>
        <v>22.57093657870811</v>
      </c>
      <c r="I301" s="2">
        <f t="shared" si="156"/>
        <v>2.0631343659936956</v>
      </c>
      <c r="J301" s="2">
        <f t="shared" si="156"/>
        <v>3.5932988613554713</v>
      </c>
      <c r="K301" s="2">
        <f t="shared" si="156"/>
        <v>20.691727143205419</v>
      </c>
      <c r="L301" s="2">
        <f t="shared" si="156"/>
        <v>0.81948532065055901</v>
      </c>
      <c r="M301" s="2">
        <f t="shared" si="156"/>
        <v>0.80633178828999008</v>
      </c>
      <c r="N301" s="2">
        <f t="shared" si="156"/>
        <v>1.2598388004057255</v>
      </c>
      <c r="O301" s="2">
        <f t="shared" si="156"/>
        <v>9.177309663324424</v>
      </c>
      <c r="P301" s="2">
        <f t="shared" si="156"/>
        <v>0.17230887530382466</v>
      </c>
      <c r="Q301" s="2">
        <f t="shared" si="156"/>
        <v>2.1785697441286608E-2</v>
      </c>
      <c r="R301" s="2">
        <f t="shared" si="156"/>
        <v>3.0663385557221634</v>
      </c>
      <c r="S301" s="2">
        <f t="shared" si="156"/>
        <v>1.3746582563562986</v>
      </c>
      <c r="T301" s="2">
        <f t="shared" si="156"/>
        <v>1.6138091616711463</v>
      </c>
      <c r="U301" s="2">
        <f t="shared" si="156"/>
        <v>2.6612975169110378</v>
      </c>
      <c r="V301" s="2">
        <f t="shared" si="156"/>
        <v>2.4839406612501431</v>
      </c>
    </row>
    <row r="302" spans="1:22" ht="15.75" customHeight="1" x14ac:dyDescent="0.2">
      <c r="A302" s="4" t="s">
        <v>129</v>
      </c>
      <c r="B302" s="3"/>
      <c r="E302" s="2">
        <f t="shared" ref="E302:V302" si="157">E272/$D272*100</f>
        <v>8.1652230068914573</v>
      </c>
      <c r="F302" s="2">
        <f t="shared" si="157"/>
        <v>7.0626981593913065</v>
      </c>
      <c r="G302" s="2">
        <f t="shared" si="157"/>
        <v>1.9052259675038912</v>
      </c>
      <c r="H302" s="2">
        <f t="shared" si="157"/>
        <v>0</v>
      </c>
      <c r="I302" s="2">
        <f t="shared" si="157"/>
        <v>3.122534464440986</v>
      </c>
      <c r="J302" s="2">
        <f t="shared" si="157"/>
        <v>6.8683799990132455</v>
      </c>
      <c r="K302" s="2">
        <f t="shared" si="157"/>
        <v>34.966178277586543</v>
      </c>
      <c r="L302" s="2">
        <f t="shared" si="157"/>
        <v>2.1930985979152489</v>
      </c>
      <c r="M302" s="2">
        <f t="shared" si="157"/>
        <v>5.4243241835628035</v>
      </c>
      <c r="N302" s="2">
        <f t="shared" si="157"/>
        <v>0.26564924042723304</v>
      </c>
      <c r="O302" s="2">
        <f t="shared" si="157"/>
        <v>16.776399058051073</v>
      </c>
      <c r="P302" s="2">
        <f t="shared" si="157"/>
        <v>5.2455010785015581</v>
      </c>
      <c r="Q302" s="2">
        <f t="shared" si="157"/>
        <v>0</v>
      </c>
      <c r="R302" s="2">
        <f t="shared" si="157"/>
        <v>5.1065674561181957</v>
      </c>
      <c r="S302" s="2">
        <f t="shared" si="157"/>
        <v>0</v>
      </c>
      <c r="T302" s="2">
        <f t="shared" si="157"/>
        <v>1.2621631026699527</v>
      </c>
      <c r="U302" s="2">
        <f t="shared" si="157"/>
        <v>3.8291560058417535</v>
      </c>
      <c r="V302" s="2">
        <f t="shared" si="157"/>
        <v>0</v>
      </c>
    </row>
    <row r="303" spans="1:22" ht="15.75" customHeight="1" x14ac:dyDescent="0.2">
      <c r="A303" s="4" t="s">
        <v>128</v>
      </c>
      <c r="B303" s="3"/>
      <c r="E303" s="2">
        <f t="shared" ref="E303:V303" si="158">E273/$D273*100</f>
        <v>6.755750348711655</v>
      </c>
      <c r="F303" s="2">
        <f t="shared" si="158"/>
        <v>15.666674174050192</v>
      </c>
      <c r="G303" s="2">
        <f t="shared" si="158"/>
        <v>1.6723998153279505</v>
      </c>
      <c r="H303" s="2">
        <f t="shared" si="158"/>
        <v>21.034679790659098</v>
      </c>
      <c r="I303" s="2">
        <f t="shared" si="158"/>
        <v>2.8561994592039972</v>
      </c>
      <c r="J303" s="2">
        <f t="shared" si="158"/>
        <v>4.0042211072083385</v>
      </c>
      <c r="K303" s="2">
        <f t="shared" si="158"/>
        <v>23.106575813624751</v>
      </c>
      <c r="L303" s="2">
        <f t="shared" si="158"/>
        <v>0.75935139640262339</v>
      </c>
      <c r="M303" s="2">
        <f t="shared" si="158"/>
        <v>1.0676270916022828</v>
      </c>
      <c r="N303" s="2">
        <f t="shared" si="158"/>
        <v>1.2856010507065525</v>
      </c>
      <c r="O303" s="2">
        <f t="shared" si="158"/>
        <v>10.047741820949978</v>
      </c>
      <c r="P303" s="2">
        <f t="shared" si="158"/>
        <v>0.11671526051170325</v>
      </c>
      <c r="Q303" s="2">
        <f t="shared" si="158"/>
        <v>0</v>
      </c>
      <c r="R303" s="2">
        <f t="shared" si="158"/>
        <v>2.5804309644284871</v>
      </c>
      <c r="S303" s="2">
        <f t="shared" si="158"/>
        <v>0.70799475346108864</v>
      </c>
      <c r="T303" s="2">
        <f t="shared" si="158"/>
        <v>1.7984002196203854</v>
      </c>
      <c r="U303" s="2">
        <f t="shared" si="158"/>
        <v>3.6111325222687527</v>
      </c>
      <c r="V303" s="2">
        <f t="shared" si="158"/>
        <v>3.6878558076647581</v>
      </c>
    </row>
    <row r="304" spans="1:22" ht="15.75" customHeight="1" x14ac:dyDescent="0.2">
      <c r="A304" s="4" t="s">
        <v>5</v>
      </c>
      <c r="B304" s="3"/>
      <c r="E304" s="2">
        <f t="shared" ref="E304:V304" si="159">E274/$D274*100</f>
        <v>7.1646069295299109</v>
      </c>
      <c r="F304" s="2">
        <f t="shared" si="159"/>
        <v>8.0977404132805191</v>
      </c>
      <c r="G304" s="2">
        <f t="shared" si="159"/>
        <v>1.9410438567422212</v>
      </c>
      <c r="H304" s="2">
        <f t="shared" si="159"/>
        <v>14.43252245492897</v>
      </c>
      <c r="I304" s="2">
        <f t="shared" si="159"/>
        <v>6.6253452239180364</v>
      </c>
      <c r="J304" s="2">
        <f t="shared" si="159"/>
        <v>5.4950623009943804</v>
      </c>
      <c r="K304" s="2">
        <f t="shared" si="159"/>
        <v>22.73107864908048</v>
      </c>
      <c r="L304" s="2">
        <f t="shared" si="159"/>
        <v>1.964350121533607</v>
      </c>
      <c r="M304" s="2">
        <f t="shared" si="159"/>
        <v>3.0162605035009862</v>
      </c>
      <c r="N304" s="2">
        <f t="shared" si="159"/>
        <v>1.8885197998723564</v>
      </c>
      <c r="O304" s="2">
        <f t="shared" si="159"/>
        <v>15.791661960555183</v>
      </c>
      <c r="P304" s="2">
        <f t="shared" si="159"/>
        <v>0.39318235014800312</v>
      </c>
      <c r="Q304" s="2">
        <f t="shared" si="159"/>
        <v>0</v>
      </c>
      <c r="R304" s="2">
        <f t="shared" si="159"/>
        <v>3.5926805095340653</v>
      </c>
      <c r="S304" s="2">
        <f t="shared" si="159"/>
        <v>0.98131773157476043</v>
      </c>
      <c r="T304" s="2">
        <f t="shared" si="159"/>
        <v>1.6718785138677199</v>
      </c>
      <c r="U304" s="2">
        <f t="shared" si="159"/>
        <v>3.8706960178674663</v>
      </c>
      <c r="V304" s="2">
        <f t="shared" si="159"/>
        <v>2.3064027846049391</v>
      </c>
    </row>
    <row r="305" spans="1:22" ht="15.75" customHeight="1" x14ac:dyDescent="0.2">
      <c r="A305" s="4" t="s">
        <v>127</v>
      </c>
      <c r="B305" s="3"/>
      <c r="E305" s="2">
        <f t="shared" ref="E305:V305" si="160">E275/$D275*100</f>
        <v>8.2281670624392476</v>
      </c>
      <c r="F305" s="2">
        <f t="shared" si="160"/>
        <v>19.340973873781032</v>
      </c>
      <c r="G305" s="2">
        <f t="shared" si="160"/>
        <v>0.7674619759322977</v>
      </c>
      <c r="H305" s="2">
        <f t="shared" si="160"/>
        <v>19.903004761932795</v>
      </c>
      <c r="I305" s="2">
        <f t="shared" si="160"/>
        <v>2.7844560710643744</v>
      </c>
      <c r="J305" s="2">
        <f t="shared" si="160"/>
        <v>4.3848632781825128</v>
      </c>
      <c r="K305" s="2">
        <f t="shared" si="160"/>
        <v>20.254930092393206</v>
      </c>
      <c r="L305" s="2">
        <f t="shared" si="160"/>
        <v>1.3561308849266405</v>
      </c>
      <c r="M305" s="2">
        <f t="shared" si="160"/>
        <v>1.4490954773335556</v>
      </c>
      <c r="N305" s="2">
        <f t="shared" si="160"/>
        <v>0.86791234763175085</v>
      </c>
      <c r="O305" s="2">
        <f t="shared" si="160"/>
        <v>10.233065049496979</v>
      </c>
      <c r="P305" s="2">
        <f t="shared" si="160"/>
        <v>1.127901441514692</v>
      </c>
      <c r="Q305" s="2">
        <f t="shared" si="160"/>
        <v>0</v>
      </c>
      <c r="R305" s="2">
        <f t="shared" si="160"/>
        <v>2.9142628501528884</v>
      </c>
      <c r="S305" s="2">
        <f t="shared" si="160"/>
        <v>0.97966977743153327</v>
      </c>
      <c r="T305" s="2">
        <f t="shared" si="160"/>
        <v>1.4073910687346345</v>
      </c>
      <c r="U305" s="2">
        <f t="shared" si="160"/>
        <v>2.808402471948507</v>
      </c>
      <c r="V305" s="2">
        <f t="shared" si="160"/>
        <v>2.5484424000299799</v>
      </c>
    </row>
    <row r="306" spans="1:22" ht="15.75" customHeight="1" x14ac:dyDescent="0.2">
      <c r="A306" s="4" t="s">
        <v>0</v>
      </c>
      <c r="B306" s="3"/>
      <c r="E306" s="2">
        <f t="shared" ref="E306:V306" si="161">E276/$D276*100</f>
        <v>7.6029102211679547</v>
      </c>
      <c r="F306" s="2">
        <f t="shared" si="161"/>
        <v>9.3953474047902361</v>
      </c>
      <c r="G306" s="2">
        <f t="shared" si="161"/>
        <v>1.3501189601296502</v>
      </c>
      <c r="H306" s="2">
        <f t="shared" si="161"/>
        <v>16.014819927248229</v>
      </c>
      <c r="I306" s="2">
        <f t="shared" si="161"/>
        <v>3.9175825698093707</v>
      </c>
      <c r="J306" s="2">
        <f t="shared" si="161"/>
        <v>6.6289454447334943</v>
      </c>
      <c r="K306" s="2">
        <f t="shared" si="161"/>
        <v>24.44348894757546</v>
      </c>
      <c r="L306" s="2">
        <f t="shared" si="161"/>
        <v>1.4696532693277633</v>
      </c>
      <c r="M306" s="2">
        <f t="shared" si="161"/>
        <v>2.4829657674783028</v>
      </c>
      <c r="N306" s="2">
        <f t="shared" si="161"/>
        <v>1.7043397974760681</v>
      </c>
      <c r="O306" s="2">
        <f t="shared" si="161"/>
        <v>12.448049605926464</v>
      </c>
      <c r="P306" s="2">
        <f t="shared" si="161"/>
        <v>0.14499725763046933</v>
      </c>
      <c r="Q306" s="2">
        <f t="shared" si="161"/>
        <v>0</v>
      </c>
      <c r="R306" s="2">
        <f t="shared" si="161"/>
        <v>3.7882117195070943</v>
      </c>
      <c r="S306" s="2">
        <f t="shared" si="161"/>
        <v>0.20988122813116916</v>
      </c>
      <c r="T306" s="2">
        <f t="shared" si="161"/>
        <v>1.7520795259236999</v>
      </c>
      <c r="U306" s="2">
        <f t="shared" si="161"/>
        <v>5.5114567145885083</v>
      </c>
      <c r="V306" s="2">
        <f t="shared" si="161"/>
        <v>2.6048049078838185</v>
      </c>
    </row>
    <row r="307" spans="1:22" ht="15.75" customHeight="1" x14ac:dyDescent="0.2">
      <c r="D307" s="1" t="s">
        <v>33</v>
      </c>
      <c r="E307" s="7">
        <v>-4.2200000000000001E-2</v>
      </c>
      <c r="F307" s="7">
        <v>9.2799999999999994E-2</v>
      </c>
      <c r="G307" s="7">
        <v>6.0100000000000001E-2</v>
      </c>
      <c r="H307" s="7">
        <v>-8.2000000000000007E-3</v>
      </c>
      <c r="I307" s="7">
        <v>0.31030000000000002</v>
      </c>
      <c r="J307" s="7">
        <v>0.22539999999999999</v>
      </c>
      <c r="K307" s="7">
        <v>-0.41560000000000002</v>
      </c>
      <c r="L307" s="7" t="s">
        <v>30</v>
      </c>
      <c r="M307" s="7" t="s">
        <v>30</v>
      </c>
      <c r="N307" s="7">
        <v>0.24879999999999999</v>
      </c>
      <c r="O307" s="7">
        <v>-0.33279999999999998</v>
      </c>
      <c r="P307" s="7" t="s">
        <v>30</v>
      </c>
      <c r="Q307" s="7" t="s">
        <v>30</v>
      </c>
      <c r="R307" s="7">
        <v>0.35360000000000003</v>
      </c>
      <c r="S307" s="7">
        <v>0.24410000000000001</v>
      </c>
      <c r="T307" s="7">
        <v>0.22359999999999999</v>
      </c>
      <c r="U307" s="7">
        <v>0.37119999999999997</v>
      </c>
      <c r="V307" s="7">
        <v>0.3478</v>
      </c>
    </row>
    <row r="308" spans="1:22" ht="15.75" customHeight="1" x14ac:dyDescent="0.2">
      <c r="D308" s="1" t="s">
        <v>32</v>
      </c>
      <c r="E308" s="6">
        <v>11.6</v>
      </c>
      <c r="F308" s="6">
        <v>13.2</v>
      </c>
      <c r="G308" s="6">
        <v>1.2</v>
      </c>
      <c r="H308" s="6">
        <v>6.8</v>
      </c>
      <c r="I308" s="6">
        <v>2.8</v>
      </c>
      <c r="J308" s="6">
        <v>3.7</v>
      </c>
      <c r="K308" s="6">
        <v>28.9</v>
      </c>
      <c r="L308" s="7" t="s">
        <v>30</v>
      </c>
      <c r="M308" s="7" t="s">
        <v>30</v>
      </c>
      <c r="N308" s="6">
        <v>1.5</v>
      </c>
      <c r="O308" s="6">
        <v>17</v>
      </c>
      <c r="P308" s="7" t="s">
        <v>30</v>
      </c>
      <c r="Q308" s="7" t="s">
        <v>30</v>
      </c>
      <c r="R308" s="6">
        <v>1.7</v>
      </c>
      <c r="S308" s="6">
        <v>1.5</v>
      </c>
      <c r="T308" s="6">
        <v>2.2000000000000002</v>
      </c>
      <c r="U308" s="6">
        <v>1.7</v>
      </c>
      <c r="V308" s="6">
        <v>6.1</v>
      </c>
    </row>
    <row r="309" spans="1:22" ht="15.75" customHeight="1" x14ac:dyDescent="0.2">
      <c r="D309" s="1" t="s">
        <v>31</v>
      </c>
      <c r="E309" s="6">
        <v>2.2000000000000002</v>
      </c>
      <c r="F309" s="6">
        <v>3.4</v>
      </c>
      <c r="G309" s="6">
        <v>0.8</v>
      </c>
      <c r="H309" s="6">
        <v>2.4</v>
      </c>
      <c r="I309" s="6">
        <v>2.4</v>
      </c>
      <c r="J309" s="6">
        <v>1.6</v>
      </c>
      <c r="K309" s="6">
        <v>8.8000000000000007</v>
      </c>
      <c r="L309" s="7" t="s">
        <v>30</v>
      </c>
      <c r="M309" s="7" t="s">
        <v>30</v>
      </c>
      <c r="N309" s="6">
        <v>1.1000000000000001</v>
      </c>
      <c r="O309" s="6">
        <v>4.2</v>
      </c>
      <c r="P309" s="7" t="s">
        <v>30</v>
      </c>
      <c r="Q309" s="7" t="s">
        <v>30</v>
      </c>
      <c r="R309" s="6">
        <v>2.2000000000000002</v>
      </c>
      <c r="S309" s="6">
        <v>1.5</v>
      </c>
      <c r="T309" s="6">
        <v>1.1000000000000001</v>
      </c>
      <c r="U309" s="6">
        <v>1.7</v>
      </c>
      <c r="V309" s="6">
        <v>4</v>
      </c>
    </row>
    <row r="310" spans="1:22" ht="15.75" customHeight="1" x14ac:dyDescent="0.2"/>
    <row r="311" spans="1:22" ht="15.75" customHeight="1" x14ac:dyDescent="0.2">
      <c r="A311" s="5" t="s">
        <v>29</v>
      </c>
    </row>
    <row r="312" spans="1:22" ht="15.75" customHeight="1" x14ac:dyDescent="0.2">
      <c r="A312" s="1" t="s">
        <v>25</v>
      </c>
      <c r="E312" s="1" t="s">
        <v>27</v>
      </c>
    </row>
    <row r="313" spans="1:22" ht="15.75" customHeight="1" x14ac:dyDescent="0.2">
      <c r="A313" s="4" t="s">
        <v>131</v>
      </c>
      <c r="E313" s="2">
        <f t="shared" ref="E313:E319" si="162">(E300-E$308)/E$309*E$307+(F300-F$308)/F$309*F$307+(G300-G$308)/G$309*G$307+(H300-H$308)/H$309*H$307+(I300-I$308)/I$309*I$307+(J300-J$308)/J$309*J$307+(K300-K$308)/K$309*K$307+(N300-N$308)/N$309*N$307+(O300-O$308)/O$309*O$307+(R300-R$308)/R$309*R$307+(T300-T$308)/T$309*T$307+(U300-U$308)/U$309*U$307+(V300-V$308)/V$309*V$307</f>
        <v>1.2625205972861844</v>
      </c>
    </row>
    <row r="314" spans="1:22" ht="15.75" customHeight="1" x14ac:dyDescent="0.2">
      <c r="A314" s="4" t="s">
        <v>130</v>
      </c>
      <c r="E314" s="2">
        <f t="shared" si="162"/>
        <v>0.95831604839753826</v>
      </c>
    </row>
    <row r="315" spans="1:22" ht="15.75" customHeight="1" x14ac:dyDescent="0.2">
      <c r="A315" s="4" t="s">
        <v>129</v>
      </c>
      <c r="E315" s="2">
        <f t="shared" si="162"/>
        <v>0.20607808082843182</v>
      </c>
    </row>
    <row r="316" spans="1:22" ht="15.75" customHeight="1" x14ac:dyDescent="0.2">
      <c r="A316" s="4" t="s">
        <v>128</v>
      </c>
      <c r="E316" s="2">
        <f t="shared" si="162"/>
        <v>1.240662991958986</v>
      </c>
    </row>
    <row r="317" spans="1:22" ht="15.75" customHeight="1" x14ac:dyDescent="0.2">
      <c r="A317" s="4" t="s">
        <v>5</v>
      </c>
      <c r="E317" s="2">
        <f t="shared" si="162"/>
        <v>1.5388161400325697</v>
      </c>
    </row>
    <row r="318" spans="1:22" ht="15.75" customHeight="1" x14ac:dyDescent="0.2">
      <c r="A318" s="4" t="s">
        <v>127</v>
      </c>
      <c r="E318" s="2">
        <f t="shared" si="162"/>
        <v>1.0182775043880503</v>
      </c>
    </row>
    <row r="319" spans="1:22" ht="15.75" customHeight="1" x14ac:dyDescent="0.2">
      <c r="A319" s="4" t="s">
        <v>0</v>
      </c>
      <c r="E319" s="2">
        <f t="shared" si="162"/>
        <v>1.9000226526383053</v>
      </c>
    </row>
    <row r="320" spans="1:22" ht="15.75" customHeight="1" x14ac:dyDescent="0.2"/>
    <row r="321" spans="1:22" ht="15.75" customHeight="1" x14ac:dyDescent="0.2"/>
    <row r="322" spans="1:22" ht="15.75" customHeight="1" x14ac:dyDescent="0.2"/>
    <row r="323" spans="1:22" ht="15.75" customHeight="1" x14ac:dyDescent="0.2"/>
    <row r="324" spans="1:22" ht="15.75" customHeight="1" x14ac:dyDescent="0.2"/>
    <row r="325" spans="1:22" ht="15.75" customHeight="1" x14ac:dyDescent="0.2"/>
    <row r="326" spans="1:22" ht="15.75" customHeight="1" x14ac:dyDescent="0.2"/>
    <row r="327" spans="1:22" ht="15.75" customHeight="1" x14ac:dyDescent="0.2"/>
    <row r="328" spans="1:22" ht="15.75" customHeight="1" x14ac:dyDescent="0.2"/>
    <row r="329" spans="1:22" ht="15.75" customHeight="1" x14ac:dyDescent="0.2"/>
    <row r="330" spans="1:22" ht="15.75" customHeight="1" x14ac:dyDescent="0.2"/>
    <row r="331" spans="1:22" ht="15.75" customHeight="1" x14ac:dyDescent="0.2"/>
    <row r="332" spans="1:22" ht="15.75" customHeight="1" x14ac:dyDescent="0.2"/>
    <row r="333" spans="1:22" ht="15.75" customHeight="1" x14ac:dyDescent="0.2">
      <c r="A333" s="5" t="s">
        <v>26</v>
      </c>
    </row>
    <row r="334" spans="1:22" ht="15.75" customHeight="1" x14ac:dyDescent="0.2">
      <c r="A334" s="1" t="s">
        <v>25</v>
      </c>
      <c r="B334" s="1" t="s">
        <v>24</v>
      </c>
      <c r="E334" s="1" t="s">
        <v>23</v>
      </c>
      <c r="F334" s="1" t="s">
        <v>22</v>
      </c>
      <c r="G334" s="1" t="s">
        <v>21</v>
      </c>
      <c r="H334" s="1" t="s">
        <v>20</v>
      </c>
      <c r="I334" s="1" t="s">
        <v>19</v>
      </c>
      <c r="J334" s="1" t="s">
        <v>18</v>
      </c>
      <c r="K334" s="1" t="s">
        <v>17</v>
      </c>
      <c r="L334" s="1" t="s">
        <v>16</v>
      </c>
      <c r="M334" s="1" t="s">
        <v>15</v>
      </c>
      <c r="N334" s="1" t="s">
        <v>14</v>
      </c>
      <c r="O334" s="1" t="s">
        <v>13</v>
      </c>
      <c r="P334" s="1" t="s">
        <v>12</v>
      </c>
      <c r="Q334" s="1" t="s">
        <v>11</v>
      </c>
      <c r="R334" s="1" t="s">
        <v>10</v>
      </c>
      <c r="S334" s="1" t="s">
        <v>9</v>
      </c>
      <c r="T334" s="1" t="s">
        <v>8</v>
      </c>
      <c r="U334" s="1" t="s">
        <v>7</v>
      </c>
      <c r="V334" s="1" t="s">
        <v>6</v>
      </c>
    </row>
    <row r="335" spans="1:22" ht="15.75" customHeight="1" x14ac:dyDescent="0.2">
      <c r="A335" s="4" t="s">
        <v>126</v>
      </c>
      <c r="B335" s="3"/>
      <c r="E335" s="2">
        <f t="shared" ref="E335:V335" si="163">E270/$B270*100</f>
        <v>7.9056605607371528</v>
      </c>
      <c r="F335" s="2">
        <f t="shared" si="163"/>
        <v>10.775436838610819</v>
      </c>
      <c r="G335" s="2">
        <f t="shared" si="163"/>
        <v>0.72351515887539597</v>
      </c>
      <c r="H335" s="2">
        <f t="shared" si="163"/>
        <v>7.7951501891128778</v>
      </c>
      <c r="I335" s="2">
        <f t="shared" si="163"/>
        <v>5.1829801113653922</v>
      </c>
      <c r="J335" s="2">
        <f t="shared" si="163"/>
        <v>4.7683319037604441</v>
      </c>
      <c r="K335" s="2">
        <f t="shared" si="163"/>
        <v>29.161005275422536</v>
      </c>
      <c r="L335" s="2">
        <f t="shared" si="163"/>
        <v>1.9242090804724645</v>
      </c>
      <c r="M335" s="2">
        <f t="shared" si="163"/>
        <v>3.5692827900586948</v>
      </c>
      <c r="N335" s="2">
        <f t="shared" si="163"/>
        <v>1.3539275497408798</v>
      </c>
      <c r="O335" s="2">
        <f t="shared" si="163"/>
        <v>13.823129265311604</v>
      </c>
      <c r="P335" s="2">
        <f t="shared" si="163"/>
        <v>0.3162488069867862</v>
      </c>
      <c r="Q335" s="2">
        <f t="shared" si="163"/>
        <v>0</v>
      </c>
      <c r="R335" s="2">
        <f t="shared" si="163"/>
        <v>4.1292198357869498</v>
      </c>
      <c r="S335" s="2">
        <f t="shared" si="163"/>
        <v>0</v>
      </c>
      <c r="T335" s="2">
        <f t="shared" si="163"/>
        <v>1.7151764966943053</v>
      </c>
      <c r="U335" s="2">
        <f t="shared" si="163"/>
        <v>4.678677859981768</v>
      </c>
      <c r="V335" s="2">
        <f t="shared" si="163"/>
        <v>2.1780482770819596</v>
      </c>
    </row>
    <row r="336" spans="1:22" ht="15.75" customHeight="1" x14ac:dyDescent="0.2">
      <c r="A336" s="4" t="s">
        <v>125</v>
      </c>
      <c r="B336" s="3"/>
      <c r="E336" s="2">
        <f t="shared" ref="E336:V336" si="164">E271/$B271*100</f>
        <v>9.6014877149158817</v>
      </c>
      <c r="F336" s="2">
        <f t="shared" si="164"/>
        <v>17.058231944911377</v>
      </c>
      <c r="G336" s="2">
        <f t="shared" si="164"/>
        <v>1.5523704769147231</v>
      </c>
      <c r="H336" s="2">
        <f t="shared" si="164"/>
        <v>22.387474511422614</v>
      </c>
      <c r="I336" s="2">
        <f t="shared" si="164"/>
        <v>2.046364707607875</v>
      </c>
      <c r="J336" s="2">
        <f t="shared" si="164"/>
        <v>3.5640916534409901</v>
      </c>
      <c r="K336" s="2">
        <f t="shared" si="164"/>
        <v>20.523539747695175</v>
      </c>
      <c r="L336" s="2">
        <f t="shared" si="164"/>
        <v>0.81282434446499419</v>
      </c>
      <c r="M336" s="2">
        <f t="shared" si="164"/>
        <v>0.79977772721760898</v>
      </c>
      <c r="N336" s="2">
        <f t="shared" si="164"/>
        <v>1.2495985239350118</v>
      </c>
      <c r="O336" s="2">
        <f t="shared" si="164"/>
        <v>9.1027142562139822</v>
      </c>
      <c r="P336" s="2">
        <f t="shared" si="164"/>
        <v>0.17090830681768132</v>
      </c>
      <c r="Q336" s="2">
        <f t="shared" si="164"/>
        <v>2.1608617988872342E-2</v>
      </c>
      <c r="R336" s="2">
        <f t="shared" si="164"/>
        <v>3.0414146094575369</v>
      </c>
      <c r="S336" s="2">
        <f t="shared" si="164"/>
        <v>1.3634846993954364</v>
      </c>
      <c r="T336" s="2">
        <f t="shared" si="164"/>
        <v>1.6006917279318769</v>
      </c>
      <c r="U336" s="2">
        <f t="shared" si="164"/>
        <v>2.6396658428149422</v>
      </c>
      <c r="V336" s="2">
        <f t="shared" si="164"/>
        <v>2.4637505868534371</v>
      </c>
    </row>
    <row r="337" spans="1:22" ht="15.75" customHeight="1" x14ac:dyDescent="0.2">
      <c r="A337" s="4" t="s">
        <v>124</v>
      </c>
      <c r="B337" s="3"/>
      <c r="E337" s="2">
        <f t="shared" ref="E337:V337" si="165">E272/$B272*100</f>
        <v>7.9899945484753401</v>
      </c>
      <c r="F337" s="2">
        <f t="shared" si="165"/>
        <v>6.911130258590072</v>
      </c>
      <c r="G337" s="2">
        <f t="shared" si="165"/>
        <v>1.864339171278204</v>
      </c>
      <c r="H337" s="2">
        <f t="shared" si="165"/>
        <v>0</v>
      </c>
      <c r="I337" s="2">
        <f t="shared" si="165"/>
        <v>3.055523814506087</v>
      </c>
      <c r="J337" s="2">
        <f t="shared" si="165"/>
        <v>6.7209822319188985</v>
      </c>
      <c r="K337" s="2">
        <f t="shared" si="165"/>
        <v>34.215792218183957</v>
      </c>
      <c r="L337" s="2">
        <f t="shared" si="165"/>
        <v>2.146033957287198</v>
      </c>
      <c r="M337" s="2">
        <f t="shared" si="165"/>
        <v>5.307916344630204</v>
      </c>
      <c r="N337" s="2">
        <f t="shared" si="165"/>
        <v>0.2599483175203891</v>
      </c>
      <c r="O337" s="2">
        <f t="shared" si="165"/>
        <v>16.416371837455287</v>
      </c>
      <c r="P337" s="2">
        <f t="shared" si="165"/>
        <v>5.1329308441270491</v>
      </c>
      <c r="Q337" s="2">
        <f t="shared" si="165"/>
        <v>0</v>
      </c>
      <c r="R337" s="2">
        <f t="shared" si="165"/>
        <v>4.9969787844581219</v>
      </c>
      <c r="S337" s="2">
        <f t="shared" si="165"/>
        <v>0</v>
      </c>
      <c r="T337" s="2">
        <f t="shared" si="165"/>
        <v>1.2350766538903057</v>
      </c>
      <c r="U337" s="2">
        <f t="shared" si="165"/>
        <v>3.7469810176788876</v>
      </c>
      <c r="V337" s="2">
        <f t="shared" si="165"/>
        <v>0</v>
      </c>
    </row>
    <row r="338" spans="1:22" ht="15.75" customHeight="1" x14ac:dyDescent="0.2">
      <c r="A338" s="4" t="s">
        <v>123</v>
      </c>
      <c r="B338" s="3"/>
      <c r="E338" s="2">
        <f t="shared" ref="E338:V338" si="166">E273/$B273*100</f>
        <v>6.7048370747579602</v>
      </c>
      <c r="F338" s="2">
        <f t="shared" si="166"/>
        <v>15.548605620152427</v>
      </c>
      <c r="G338" s="2">
        <f t="shared" si="166"/>
        <v>1.6597961302355702</v>
      </c>
      <c r="H338" s="2">
        <f t="shared" si="166"/>
        <v>20.876156405478898</v>
      </c>
      <c r="I338" s="2">
        <f t="shared" si="166"/>
        <v>2.8346743201703175</v>
      </c>
      <c r="J338" s="2">
        <f t="shared" si="166"/>
        <v>3.9740441474807868</v>
      </c>
      <c r="K338" s="2">
        <f t="shared" si="166"/>
        <v>22.93243802525085</v>
      </c>
      <c r="L338" s="2">
        <f t="shared" si="166"/>
        <v>0.7536287062976611</v>
      </c>
      <c r="M338" s="2">
        <f t="shared" si="166"/>
        <v>1.0595811473637571</v>
      </c>
      <c r="N338" s="2">
        <f t="shared" si="166"/>
        <v>1.2759123921399635</v>
      </c>
      <c r="O338" s="2">
        <f t="shared" si="166"/>
        <v>9.9720191542526244</v>
      </c>
      <c r="P338" s="2">
        <f t="shared" si="166"/>
        <v>0.11583566080385697</v>
      </c>
      <c r="Q338" s="2">
        <f t="shared" si="166"/>
        <v>0</v>
      </c>
      <c r="R338" s="2">
        <f t="shared" si="166"/>
        <v>2.5609840959343604</v>
      </c>
      <c r="S338" s="2">
        <f t="shared" si="166"/>
        <v>0.70265910175992452</v>
      </c>
      <c r="T338" s="2">
        <f t="shared" si="166"/>
        <v>1.7848469593112062</v>
      </c>
      <c r="U338" s="2">
        <f t="shared" si="166"/>
        <v>3.5839179909584851</v>
      </c>
      <c r="V338" s="2">
        <f t="shared" si="166"/>
        <v>3.6600630676513322</v>
      </c>
    </row>
    <row r="339" spans="1:22" ht="15.75" customHeight="1" x14ac:dyDescent="0.2">
      <c r="A339" s="4" t="s">
        <v>122</v>
      </c>
      <c r="B339" s="3"/>
      <c r="E339" s="2">
        <f t="shared" ref="E339:V339" si="167">E274/$B274*100</f>
        <v>7.0265802910431479</v>
      </c>
      <c r="F339" s="2">
        <f t="shared" si="167"/>
        <v>7.9417368949330225</v>
      </c>
      <c r="G339" s="2">
        <f t="shared" si="167"/>
        <v>1.903649515177263</v>
      </c>
      <c r="H339" s="2">
        <f t="shared" si="167"/>
        <v>14.154478930848402</v>
      </c>
      <c r="I339" s="2">
        <f t="shared" si="167"/>
        <v>6.4977074987690671</v>
      </c>
      <c r="J339" s="2">
        <f t="shared" si="167"/>
        <v>5.3891995530248487</v>
      </c>
      <c r="K339" s="2">
        <f t="shared" si="167"/>
        <v>22.293162877012204</v>
      </c>
      <c r="L339" s="2">
        <f t="shared" si="167"/>
        <v>1.9265067831965328</v>
      </c>
      <c r="M339" s="2">
        <f t="shared" si="167"/>
        <v>2.9581520403021622</v>
      </c>
      <c r="N339" s="2">
        <f t="shared" si="167"/>
        <v>1.8521373378258061</v>
      </c>
      <c r="O339" s="2">
        <f t="shared" si="167"/>
        <v>15.487434521705623</v>
      </c>
      <c r="P339" s="2">
        <f t="shared" si="167"/>
        <v>0.38560766550207032</v>
      </c>
      <c r="Q339" s="2">
        <f t="shared" si="167"/>
        <v>0</v>
      </c>
      <c r="R339" s="2">
        <f t="shared" si="167"/>
        <v>3.523467275819312</v>
      </c>
      <c r="S339" s="2">
        <f t="shared" si="167"/>
        <v>0.96241257891126231</v>
      </c>
      <c r="T339" s="2">
        <f t="shared" si="167"/>
        <v>1.6396696608912527</v>
      </c>
      <c r="U339" s="2">
        <f t="shared" si="167"/>
        <v>3.7961267965263312</v>
      </c>
      <c r="V339" s="2">
        <f t="shared" si="167"/>
        <v>2.2619697785116912</v>
      </c>
    </row>
    <row r="340" spans="1:22" ht="15.75" customHeight="1" x14ac:dyDescent="0.2">
      <c r="A340" s="4" t="s">
        <v>121</v>
      </c>
      <c r="B340" s="3"/>
      <c r="E340" s="2">
        <f t="shared" ref="E340:V340" si="168">E275/$B275*100</f>
        <v>8.1180753355522128</v>
      </c>
      <c r="F340" s="2">
        <f t="shared" si="168"/>
        <v>19.082194342776909</v>
      </c>
      <c r="G340" s="2">
        <f t="shared" si="168"/>
        <v>0.75719344180928305</v>
      </c>
      <c r="H340" s="2">
        <f t="shared" si="168"/>
        <v>19.63670533608807</v>
      </c>
      <c r="I340" s="2">
        <f t="shared" si="168"/>
        <v>2.7472004374611245</v>
      </c>
      <c r="J340" s="2">
        <f t="shared" si="168"/>
        <v>4.3261944195174626</v>
      </c>
      <c r="K340" s="2">
        <f t="shared" si="168"/>
        <v>19.98392195474527</v>
      </c>
      <c r="L340" s="2">
        <f t="shared" si="168"/>
        <v>1.3379860429620245</v>
      </c>
      <c r="M340" s="2">
        <f t="shared" si="168"/>
        <v>1.4297067820976386</v>
      </c>
      <c r="N340" s="2">
        <f t="shared" si="168"/>
        <v>0.85629980155529395</v>
      </c>
      <c r="O340" s="2">
        <f t="shared" si="168"/>
        <v>10.096148067367483</v>
      </c>
      <c r="P340" s="2">
        <f t="shared" si="168"/>
        <v>1.112810277648858</v>
      </c>
      <c r="Q340" s="2">
        <f t="shared" si="168"/>
        <v>0</v>
      </c>
      <c r="R340" s="2">
        <f t="shared" si="168"/>
        <v>2.8752704199626158</v>
      </c>
      <c r="S340" s="2">
        <f t="shared" si="168"/>
        <v>0.96656193254238221</v>
      </c>
      <c r="T340" s="2">
        <f t="shared" si="168"/>
        <v>1.3885603726650713</v>
      </c>
      <c r="U340" s="2">
        <f t="shared" si="168"/>
        <v>2.7708264388436352</v>
      </c>
      <c r="V340" s="2">
        <f t="shared" si="168"/>
        <v>2.5143445964046522</v>
      </c>
    </row>
    <row r="341" spans="1:22" ht="15.75" customHeight="1" x14ac:dyDescent="0.2">
      <c r="A341" s="4" t="s">
        <v>0</v>
      </c>
      <c r="B341" s="3"/>
      <c r="E341" s="2">
        <f t="shared" ref="E341:V341" si="169">E276/$B276*100</f>
        <v>7.492792156279263</v>
      </c>
      <c r="F341" s="2">
        <f t="shared" si="169"/>
        <v>9.2592682660030921</v>
      </c>
      <c r="G341" s="2">
        <f t="shared" si="169"/>
        <v>1.3305642787071235</v>
      </c>
      <c r="H341" s="2">
        <f t="shared" si="169"/>
        <v>15.782866513538377</v>
      </c>
      <c r="I341" s="2">
        <f t="shared" si="169"/>
        <v>3.8608415852284943</v>
      </c>
      <c r="J341" s="2">
        <f t="shared" si="169"/>
        <v>6.5329339671029425</v>
      </c>
      <c r="K341" s="2">
        <f t="shared" si="169"/>
        <v>24.089457448618521</v>
      </c>
      <c r="L341" s="2">
        <f t="shared" si="169"/>
        <v>1.4483672920680117</v>
      </c>
      <c r="M341" s="2">
        <f t="shared" si="169"/>
        <v>2.4470033034289016</v>
      </c>
      <c r="N341" s="2">
        <f t="shared" si="169"/>
        <v>1.6796546973037265</v>
      </c>
      <c r="O341" s="2">
        <f t="shared" si="169"/>
        <v>12.267756126933824</v>
      </c>
      <c r="P341" s="2">
        <f t="shared" si="169"/>
        <v>0.14289716477655401</v>
      </c>
      <c r="Q341" s="2">
        <f t="shared" si="169"/>
        <v>0</v>
      </c>
      <c r="R341" s="2">
        <f t="shared" si="169"/>
        <v>3.7333445000074663</v>
      </c>
      <c r="S341" s="2">
        <f t="shared" si="169"/>
        <v>0.2068413770707267</v>
      </c>
      <c r="T341" s="2">
        <f t="shared" si="169"/>
        <v>1.7267029791392003</v>
      </c>
      <c r="U341" s="2">
        <f t="shared" si="169"/>
        <v>5.4316305782179217</v>
      </c>
      <c r="V341" s="2">
        <f t="shared" si="169"/>
        <v>2.567077765575847</v>
      </c>
    </row>
    <row r="342" spans="1:22" ht="15.75" customHeight="1" x14ac:dyDescent="0.2"/>
    <row r="343" spans="1:22" ht="15.75" customHeight="1" x14ac:dyDescent="0.2"/>
    <row r="344" spans="1:22" ht="15.75" customHeight="1" x14ac:dyDescent="0.2"/>
    <row r="345" spans="1:22" ht="15.75" customHeight="1" x14ac:dyDescent="0.2"/>
    <row r="346" spans="1:22" ht="15.75" customHeight="1" x14ac:dyDescent="0.2"/>
    <row r="347" spans="1:22" ht="15.75" customHeight="1" x14ac:dyDescent="0.2"/>
    <row r="348" spans="1:22" ht="15.75" customHeight="1" x14ac:dyDescent="0.2"/>
    <row r="349" spans="1:22" ht="15.75" customHeight="1" x14ac:dyDescent="0.2"/>
    <row r="350" spans="1:22" ht="15.75" customHeight="1" x14ac:dyDescent="0.2"/>
    <row r="351" spans="1:22" ht="15.75" customHeight="1" x14ac:dyDescent="0.2"/>
    <row r="352" spans="1:2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</sheetData>
  <pageMargins left="0.75" right="0.75" top="1" bottom="1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FFF0-FDA0-AA4C-9B8C-3498430492DC}">
  <sheetPr>
    <tabColor rgb="FFFFFF00"/>
  </sheetPr>
  <dimension ref="A1:Y1024"/>
  <sheetViews>
    <sheetView topLeftCell="A262" zoomScale="83" zoomScaleNormal="83" workbookViewId="0">
      <pane xSplit="4" topLeftCell="E1" activePane="topRight" state="frozen"/>
      <selection pane="topRight" activeCell="G287" sqref="G287"/>
    </sheetView>
  </sheetViews>
  <sheetFormatPr baseColWidth="10" defaultColWidth="11.1640625" defaultRowHeight="15" customHeight="1" x14ac:dyDescent="0.2"/>
  <cols>
    <col min="1" max="1" width="22.33203125" style="1" customWidth="1"/>
    <col min="2" max="2" width="21.5" style="1" customWidth="1"/>
    <col min="3" max="10" width="11" style="1" customWidth="1"/>
    <col min="11" max="11" width="11.83203125" style="1" customWidth="1"/>
    <col min="12" max="34" width="11" style="1" customWidth="1"/>
    <col min="35" max="16384" width="11.1640625" style="1"/>
  </cols>
  <sheetData>
    <row r="1" spans="1:23" ht="15.75" customHeight="1" x14ac:dyDescent="0.2"/>
    <row r="2" spans="1:23" ht="15.75" customHeight="1" x14ac:dyDescent="0.2">
      <c r="A2" s="5" t="s">
        <v>118</v>
      </c>
      <c r="B2" s="4" t="s">
        <v>117</v>
      </c>
    </row>
    <row r="3" spans="1:23" ht="15.75" customHeight="1" x14ac:dyDescent="0.2">
      <c r="A3" s="5" t="s">
        <v>116</v>
      </c>
      <c r="B3" s="4" t="s">
        <v>172</v>
      </c>
    </row>
    <row r="4" spans="1:23" ht="15.75" customHeight="1" x14ac:dyDescent="0.2">
      <c r="A4" s="5" t="s">
        <v>114</v>
      </c>
      <c r="B4" s="4" t="s">
        <v>171</v>
      </c>
    </row>
    <row r="5" spans="1:23" ht="15.75" customHeight="1" x14ac:dyDescent="0.2">
      <c r="A5" s="5" t="s">
        <v>112</v>
      </c>
      <c r="B5" s="4" t="s">
        <v>111</v>
      </c>
    </row>
    <row r="6" spans="1:23" ht="15.75" customHeight="1" x14ac:dyDescent="0.2">
      <c r="A6" s="5" t="s">
        <v>110</v>
      </c>
      <c r="B6" s="4" t="s">
        <v>109</v>
      </c>
    </row>
    <row r="7" spans="1:23" ht="15.75" customHeight="1" x14ac:dyDescent="0.2">
      <c r="B7" s="1" t="s">
        <v>108</v>
      </c>
    </row>
    <row r="8" spans="1:23" ht="15.75" customHeight="1" x14ac:dyDescent="0.2"/>
    <row r="9" spans="1:23" ht="15.75" customHeight="1" x14ac:dyDescent="0.2">
      <c r="A9" s="5" t="s">
        <v>107</v>
      </c>
      <c r="B9" s="4" t="s">
        <v>106</v>
      </c>
      <c r="E9" s="1">
        <v>0.13500000000000001</v>
      </c>
      <c r="F9" s="1">
        <v>0.94420000000000004</v>
      </c>
      <c r="G9" s="1">
        <v>0.64780000000000004</v>
      </c>
      <c r="H9" s="1">
        <v>0.39119999999999999</v>
      </c>
      <c r="I9" s="1">
        <v>0.28129999999999999</v>
      </c>
      <c r="J9" s="1">
        <v>1.3151999999999999</v>
      </c>
      <c r="K9" s="1">
        <v>0.44590000000000002</v>
      </c>
      <c r="L9" s="1">
        <v>7.8399999999999997E-2</v>
      </c>
      <c r="M9" s="1">
        <v>7.1999999999999998E-3</v>
      </c>
      <c r="N9" s="1">
        <v>0.26169999999999999</v>
      </c>
      <c r="O9" s="1">
        <v>0.77569999999999995</v>
      </c>
      <c r="P9" s="1">
        <v>7.0999999999999994E-2</v>
      </c>
      <c r="Q9" s="1">
        <v>9.4600000000000004E-2</v>
      </c>
      <c r="R9" s="1">
        <v>0.48199999999999998</v>
      </c>
      <c r="S9" s="1">
        <v>0.1641</v>
      </c>
      <c r="T9" s="1">
        <v>6.0007000000000001</v>
      </c>
      <c r="U9" s="1">
        <v>9.2886000000000006</v>
      </c>
      <c r="V9" s="1">
        <v>1.3599999999999999E-2</v>
      </c>
    </row>
    <row r="10" spans="1:23" ht="15.75" customHeight="1" x14ac:dyDescent="0.2">
      <c r="A10" s="1" t="s">
        <v>25</v>
      </c>
      <c r="C10" s="1" t="s">
        <v>53</v>
      </c>
      <c r="D10" s="1" t="s">
        <v>52</v>
      </c>
      <c r="E10" s="1" t="s">
        <v>23</v>
      </c>
      <c r="F10" s="1" t="s">
        <v>22</v>
      </c>
      <c r="G10" s="1" t="s">
        <v>21</v>
      </c>
      <c r="H10" s="1" t="s">
        <v>20</v>
      </c>
      <c r="I10" s="1" t="s">
        <v>19</v>
      </c>
      <c r="J10" s="1" t="s">
        <v>18</v>
      </c>
      <c r="K10" s="1" t="s">
        <v>17</v>
      </c>
      <c r="L10" s="1" t="s">
        <v>16</v>
      </c>
      <c r="M10" s="1" t="s">
        <v>15</v>
      </c>
      <c r="N10" s="1" t="s">
        <v>14</v>
      </c>
      <c r="O10" s="1" t="s">
        <v>13</v>
      </c>
      <c r="P10" s="1" t="s">
        <v>12</v>
      </c>
      <c r="Q10" s="1" t="s">
        <v>11</v>
      </c>
      <c r="R10" s="1" t="s">
        <v>10</v>
      </c>
      <c r="S10" s="1" t="s">
        <v>9</v>
      </c>
      <c r="T10" s="1" t="s">
        <v>8</v>
      </c>
      <c r="U10" s="1" t="s">
        <v>7</v>
      </c>
      <c r="V10" s="1" t="s">
        <v>6</v>
      </c>
    </row>
    <row r="11" spans="1:23" ht="15.75" customHeight="1" x14ac:dyDescent="0.2">
      <c r="A11" s="1" t="s">
        <v>105</v>
      </c>
      <c r="C11" s="1" t="s">
        <v>104</v>
      </c>
      <c r="D11" s="17">
        <v>0.55689999999999995</v>
      </c>
      <c r="E11" s="17">
        <v>0.30830000000000002</v>
      </c>
      <c r="F11" s="17">
        <v>0.53300000000000003</v>
      </c>
      <c r="G11" s="17">
        <v>0.21529999999999999</v>
      </c>
      <c r="H11" s="17">
        <v>1.0223</v>
      </c>
      <c r="I11" s="17">
        <v>0.22520000000000001</v>
      </c>
      <c r="J11" s="17">
        <v>0.45789999999999997</v>
      </c>
      <c r="K11" s="17">
        <v>0.65959999999999996</v>
      </c>
      <c r="L11" s="17">
        <v>4.19E-2</v>
      </c>
      <c r="M11" s="17">
        <v>0.13489999999999999</v>
      </c>
      <c r="N11" s="17">
        <v>3.6400000000000002E-2</v>
      </c>
      <c r="O11" s="17">
        <v>0.2369</v>
      </c>
      <c r="P11" s="17">
        <v>4.7899999999999998E-2</v>
      </c>
      <c r="Q11" s="17">
        <v>0.30059999999999998</v>
      </c>
      <c r="R11" s="17">
        <v>3.0499999999999999E-2</v>
      </c>
      <c r="S11" s="17">
        <v>0.16639999999999999</v>
      </c>
      <c r="T11" s="17">
        <v>0.39950000000000002</v>
      </c>
      <c r="U11" s="17">
        <v>7.0206999999999997</v>
      </c>
      <c r="V11" s="4">
        <v>0.1777</v>
      </c>
    </row>
    <row r="12" spans="1:23" ht="15.75" customHeight="1" x14ac:dyDescent="0.2"/>
    <row r="13" spans="1:23" ht="15.75" customHeight="1" x14ac:dyDescent="0.2">
      <c r="A13" s="5" t="s">
        <v>103</v>
      </c>
    </row>
    <row r="14" spans="1:23" ht="15.75" customHeight="1" x14ac:dyDescent="0.2">
      <c r="A14" s="1" t="s">
        <v>25</v>
      </c>
      <c r="B14" s="1" t="s">
        <v>93</v>
      </c>
      <c r="C14" s="1" t="s">
        <v>53</v>
      </c>
      <c r="D14" s="1" t="s">
        <v>52</v>
      </c>
      <c r="E14" s="1" t="s">
        <v>23</v>
      </c>
      <c r="F14" s="1" t="s">
        <v>22</v>
      </c>
      <c r="G14" s="1" t="s">
        <v>21</v>
      </c>
      <c r="H14" s="1" t="s">
        <v>20</v>
      </c>
      <c r="I14" s="1" t="s">
        <v>19</v>
      </c>
      <c r="J14" s="1" t="s">
        <v>18</v>
      </c>
      <c r="K14" s="1" t="s">
        <v>17</v>
      </c>
      <c r="L14" s="1" t="s">
        <v>16</v>
      </c>
      <c r="M14" s="1" t="s">
        <v>15</v>
      </c>
      <c r="N14" s="1" t="s">
        <v>14</v>
      </c>
      <c r="O14" s="1" t="s">
        <v>13</v>
      </c>
      <c r="P14" s="1" t="s">
        <v>12</v>
      </c>
      <c r="Q14" s="1" t="s">
        <v>11</v>
      </c>
      <c r="R14" s="1" t="s">
        <v>10</v>
      </c>
      <c r="S14" s="1" t="s">
        <v>9</v>
      </c>
      <c r="T14" s="1" t="s">
        <v>8</v>
      </c>
      <c r="U14" s="1" t="s">
        <v>7</v>
      </c>
      <c r="V14" s="1" t="s">
        <v>6</v>
      </c>
      <c r="W14" s="8"/>
    </row>
    <row r="15" spans="1:23" ht="15.75" customHeight="1" x14ac:dyDescent="0.2">
      <c r="A15" s="1" t="s">
        <v>101</v>
      </c>
      <c r="B15" s="1">
        <v>5</v>
      </c>
      <c r="C15" s="4">
        <v>300</v>
      </c>
      <c r="D15" s="4">
        <v>100</v>
      </c>
      <c r="E15" s="17">
        <v>0.45689999999999997</v>
      </c>
      <c r="F15" s="17">
        <v>1.0626</v>
      </c>
      <c r="G15" s="17">
        <v>0.50980000000000003</v>
      </c>
      <c r="H15" s="17">
        <v>1.5156000000000001</v>
      </c>
      <c r="I15" s="17">
        <v>1.0435000000000001</v>
      </c>
      <c r="J15" s="17">
        <v>0.71830000000000005</v>
      </c>
      <c r="K15" s="17">
        <v>2.0520999999999998</v>
      </c>
      <c r="L15" s="17">
        <v>1.7119</v>
      </c>
      <c r="M15" s="17">
        <v>1.3884000000000001</v>
      </c>
      <c r="N15" s="17">
        <v>1.1892</v>
      </c>
      <c r="O15" s="17">
        <v>1.5730999999999999</v>
      </c>
      <c r="P15" s="17">
        <v>2.1072000000000002</v>
      </c>
      <c r="Q15" s="17">
        <v>0.83720000000000006</v>
      </c>
      <c r="R15" s="17">
        <v>1.9742</v>
      </c>
      <c r="S15" s="17">
        <v>0.24540000000000001</v>
      </c>
      <c r="T15" s="17">
        <v>2.0939999999999999</v>
      </c>
      <c r="U15" s="17">
        <v>1.2745</v>
      </c>
      <c r="V15" s="17">
        <v>0.93859999999999999</v>
      </c>
    </row>
    <row r="16" spans="1:23" ht="15.75" customHeight="1" x14ac:dyDescent="0.2">
      <c r="A16" s="1" t="s">
        <v>100</v>
      </c>
      <c r="B16" s="1">
        <v>50</v>
      </c>
      <c r="C16" s="4">
        <v>300</v>
      </c>
      <c r="D16" s="4">
        <v>100</v>
      </c>
      <c r="E16" s="17">
        <v>7.8057999999999996</v>
      </c>
      <c r="F16" s="17">
        <v>9.4541000000000004</v>
      </c>
      <c r="G16" s="17">
        <v>6.4637000000000002</v>
      </c>
      <c r="H16" s="17">
        <v>12.163</v>
      </c>
      <c r="I16" s="17">
        <v>11.0863</v>
      </c>
      <c r="J16" s="17">
        <v>8.2006999999999994</v>
      </c>
      <c r="K16" s="17">
        <v>14.8543</v>
      </c>
      <c r="L16" s="17">
        <v>16.535799999999998</v>
      </c>
      <c r="M16" s="17">
        <v>13.4193</v>
      </c>
      <c r="N16" s="17">
        <v>10.2829</v>
      </c>
      <c r="O16" s="17">
        <v>30.5412</v>
      </c>
      <c r="P16" s="17">
        <v>10.533899999999999</v>
      </c>
      <c r="Q16" s="17">
        <v>14.3302</v>
      </c>
      <c r="R16" s="17">
        <v>11.196</v>
      </c>
      <c r="S16" s="17">
        <v>19.6374</v>
      </c>
      <c r="T16" s="17">
        <v>12.654</v>
      </c>
      <c r="U16" s="17">
        <v>10.2393</v>
      </c>
      <c r="V16" s="17">
        <v>11.576700000000001</v>
      </c>
    </row>
    <row r="17" spans="1:22" ht="15.75" customHeight="1" x14ac:dyDescent="0.2">
      <c r="A17" s="1" t="s">
        <v>99</v>
      </c>
      <c r="B17" s="1">
        <v>100</v>
      </c>
      <c r="C17" s="4">
        <v>300</v>
      </c>
      <c r="D17" s="4">
        <v>100</v>
      </c>
      <c r="E17" s="17">
        <v>16.035699999999999</v>
      </c>
      <c r="F17" s="17">
        <v>19.1069</v>
      </c>
      <c r="G17" s="17">
        <v>13.9611</v>
      </c>
      <c r="H17" s="17">
        <v>24.0899</v>
      </c>
      <c r="I17" s="17">
        <v>22.874700000000001</v>
      </c>
      <c r="J17" s="17">
        <v>15.597</v>
      </c>
      <c r="K17" s="17">
        <v>30.888000000000002</v>
      </c>
      <c r="L17" s="17">
        <v>32.9968</v>
      </c>
      <c r="M17" s="17">
        <v>28.423300000000001</v>
      </c>
      <c r="N17" s="17">
        <v>21.006</v>
      </c>
      <c r="O17" s="17">
        <v>21.380800000000001</v>
      </c>
      <c r="P17" s="17">
        <v>37.652000000000001</v>
      </c>
      <c r="Q17" s="17">
        <v>22.103200000000001</v>
      </c>
      <c r="R17" s="17">
        <v>28.241499999999998</v>
      </c>
      <c r="S17" s="17">
        <v>22.8383</v>
      </c>
      <c r="T17" s="17">
        <v>34.341900000000003</v>
      </c>
      <c r="U17" s="17">
        <v>27.385899999999999</v>
      </c>
      <c r="V17" s="17">
        <v>25.4755</v>
      </c>
    </row>
    <row r="18" spans="1:22" ht="15.75" customHeight="1" x14ac:dyDescent="0.2">
      <c r="A18" s="1" t="s">
        <v>98</v>
      </c>
      <c r="B18" s="1">
        <v>250</v>
      </c>
      <c r="C18" s="4">
        <v>300</v>
      </c>
      <c r="D18" s="4">
        <v>100</v>
      </c>
      <c r="E18" s="17">
        <v>36.851999999999997</v>
      </c>
      <c r="F18" s="17">
        <v>46.656799999999997</v>
      </c>
      <c r="G18" s="17">
        <v>32.597900000000003</v>
      </c>
      <c r="H18" s="17">
        <v>59.392200000000003</v>
      </c>
      <c r="I18" s="17">
        <v>55.161200000000001</v>
      </c>
      <c r="J18" s="17">
        <v>38.96</v>
      </c>
      <c r="K18" s="17">
        <v>75.123699999999999</v>
      </c>
      <c r="L18" s="17">
        <v>82.844300000000004</v>
      </c>
      <c r="M18" s="17">
        <v>68.160499999999999</v>
      </c>
      <c r="N18" s="17">
        <v>52.636200000000002</v>
      </c>
      <c r="O18" s="17">
        <v>55.048999999999999</v>
      </c>
      <c r="P18" s="17">
        <v>97.180700000000002</v>
      </c>
      <c r="Q18" s="17">
        <v>56.635599999999997</v>
      </c>
      <c r="R18" s="17">
        <v>70.024600000000007</v>
      </c>
      <c r="S18" s="17">
        <v>56.468299999999999</v>
      </c>
      <c r="T18" s="17">
        <v>77.490799999999993</v>
      </c>
      <c r="U18" s="17">
        <v>65.321600000000004</v>
      </c>
      <c r="V18" s="17">
        <v>57.132300000000001</v>
      </c>
    </row>
    <row r="19" spans="1:22" ht="15.75" customHeight="1" x14ac:dyDescent="0.2"/>
    <row r="20" spans="1:22" ht="15.75" customHeight="1" x14ac:dyDescent="0.2">
      <c r="A20" s="5" t="s">
        <v>102</v>
      </c>
    </row>
    <row r="21" spans="1:22" ht="15.75" customHeight="1" x14ac:dyDescent="0.2">
      <c r="A21" s="1" t="s">
        <v>25</v>
      </c>
      <c r="B21" s="1" t="s">
        <v>93</v>
      </c>
      <c r="C21" s="1" t="s">
        <v>53</v>
      </c>
      <c r="D21" s="1" t="s">
        <v>52</v>
      </c>
      <c r="E21" s="1" t="s">
        <v>23</v>
      </c>
      <c r="F21" s="1" t="s">
        <v>22</v>
      </c>
      <c r="G21" s="1" t="s">
        <v>21</v>
      </c>
      <c r="H21" s="1" t="s">
        <v>20</v>
      </c>
      <c r="I21" s="1" t="s">
        <v>19</v>
      </c>
      <c r="J21" s="1" t="s">
        <v>18</v>
      </c>
      <c r="K21" s="1" t="s">
        <v>17</v>
      </c>
      <c r="L21" s="1" t="s">
        <v>16</v>
      </c>
      <c r="M21" s="1" t="s">
        <v>15</v>
      </c>
      <c r="N21" s="1" t="s">
        <v>14</v>
      </c>
      <c r="O21" s="1" t="s">
        <v>13</v>
      </c>
      <c r="P21" s="1" t="s">
        <v>12</v>
      </c>
      <c r="Q21" s="1" t="s">
        <v>11</v>
      </c>
      <c r="R21" s="1" t="s">
        <v>10</v>
      </c>
      <c r="S21" s="1" t="s">
        <v>9</v>
      </c>
      <c r="T21" s="1" t="s">
        <v>8</v>
      </c>
      <c r="U21" s="1" t="s">
        <v>7</v>
      </c>
      <c r="V21" s="1" t="s">
        <v>6</v>
      </c>
    </row>
    <row r="22" spans="1:22" ht="15.75" customHeight="1" x14ac:dyDescent="0.2">
      <c r="A22" s="1" t="s">
        <v>101</v>
      </c>
      <c r="B22" s="1">
        <v>5</v>
      </c>
      <c r="C22" s="4">
        <v>300</v>
      </c>
      <c r="D22" s="4">
        <v>100</v>
      </c>
      <c r="E22" s="1">
        <f t="shared" ref="E22:V22" si="0">E15-E$11</f>
        <v>0.14859999999999995</v>
      </c>
      <c r="F22" s="1">
        <f t="shared" si="0"/>
        <v>0.52959999999999996</v>
      </c>
      <c r="G22" s="1">
        <f t="shared" si="0"/>
        <v>0.29450000000000004</v>
      </c>
      <c r="H22" s="1">
        <f t="shared" si="0"/>
        <v>0.49330000000000007</v>
      </c>
      <c r="I22" s="1">
        <f t="shared" si="0"/>
        <v>0.81830000000000003</v>
      </c>
      <c r="J22" s="1">
        <f t="shared" si="0"/>
        <v>0.26040000000000008</v>
      </c>
      <c r="K22" s="1">
        <f t="shared" si="0"/>
        <v>1.3924999999999998</v>
      </c>
      <c r="L22" s="1">
        <f t="shared" si="0"/>
        <v>1.67</v>
      </c>
      <c r="M22" s="1">
        <f t="shared" si="0"/>
        <v>1.2535000000000001</v>
      </c>
      <c r="N22" s="1">
        <f t="shared" si="0"/>
        <v>1.1528</v>
      </c>
      <c r="O22" s="1">
        <f t="shared" si="0"/>
        <v>1.3361999999999998</v>
      </c>
      <c r="P22" s="1">
        <f t="shared" si="0"/>
        <v>2.0593000000000004</v>
      </c>
      <c r="Q22" s="1">
        <f t="shared" si="0"/>
        <v>0.53660000000000008</v>
      </c>
      <c r="R22" s="1">
        <f t="shared" si="0"/>
        <v>1.9437</v>
      </c>
      <c r="S22" s="1">
        <f t="shared" si="0"/>
        <v>7.9000000000000015E-2</v>
      </c>
      <c r="T22" s="1">
        <f t="shared" si="0"/>
        <v>1.6944999999999999</v>
      </c>
      <c r="U22" s="1">
        <f t="shared" si="0"/>
        <v>-5.7462</v>
      </c>
      <c r="V22" s="1">
        <f t="shared" si="0"/>
        <v>0.76090000000000002</v>
      </c>
    </row>
    <row r="23" spans="1:22" ht="15.75" customHeight="1" x14ac:dyDescent="0.2">
      <c r="A23" s="1" t="s">
        <v>100</v>
      </c>
      <c r="B23" s="1">
        <v>50</v>
      </c>
      <c r="C23" s="4">
        <v>300</v>
      </c>
      <c r="D23" s="4">
        <v>100</v>
      </c>
      <c r="E23" s="1">
        <f t="shared" ref="E23:V23" si="1">E16-E$11</f>
        <v>7.4974999999999996</v>
      </c>
      <c r="F23" s="1">
        <f t="shared" si="1"/>
        <v>8.9211000000000009</v>
      </c>
      <c r="G23" s="1">
        <f t="shared" si="1"/>
        <v>6.2484000000000002</v>
      </c>
      <c r="H23" s="1">
        <f t="shared" si="1"/>
        <v>11.140700000000001</v>
      </c>
      <c r="I23" s="1">
        <f t="shared" si="1"/>
        <v>10.8611</v>
      </c>
      <c r="J23" s="1">
        <f t="shared" si="1"/>
        <v>7.742799999999999</v>
      </c>
      <c r="K23" s="1">
        <f t="shared" si="1"/>
        <v>14.194700000000001</v>
      </c>
      <c r="L23" s="1">
        <f t="shared" si="1"/>
        <v>16.4939</v>
      </c>
      <c r="M23" s="1">
        <f t="shared" si="1"/>
        <v>13.2844</v>
      </c>
      <c r="N23" s="1">
        <f t="shared" si="1"/>
        <v>10.246499999999999</v>
      </c>
      <c r="O23" s="1">
        <f t="shared" si="1"/>
        <v>30.304300000000001</v>
      </c>
      <c r="P23" s="1">
        <f t="shared" si="1"/>
        <v>10.485999999999999</v>
      </c>
      <c r="Q23" s="1">
        <f t="shared" si="1"/>
        <v>14.0296</v>
      </c>
      <c r="R23" s="1">
        <f t="shared" si="1"/>
        <v>11.1655</v>
      </c>
      <c r="S23" s="1">
        <f t="shared" si="1"/>
        <v>19.471</v>
      </c>
      <c r="T23" s="1">
        <f t="shared" si="1"/>
        <v>12.2545</v>
      </c>
      <c r="U23" s="1">
        <f t="shared" si="1"/>
        <v>3.2186000000000003</v>
      </c>
      <c r="V23" s="1">
        <f t="shared" si="1"/>
        <v>11.399000000000001</v>
      </c>
    </row>
    <row r="24" spans="1:22" ht="15.75" customHeight="1" x14ac:dyDescent="0.2">
      <c r="A24" s="1" t="s">
        <v>99</v>
      </c>
      <c r="B24" s="1">
        <v>100</v>
      </c>
      <c r="C24" s="4">
        <v>300</v>
      </c>
      <c r="D24" s="4">
        <v>100</v>
      </c>
      <c r="E24" s="1">
        <f t="shared" ref="E24:V24" si="2">E17-E$11</f>
        <v>15.727399999999999</v>
      </c>
      <c r="F24" s="1">
        <f t="shared" si="2"/>
        <v>18.573899999999998</v>
      </c>
      <c r="G24" s="1">
        <f t="shared" si="2"/>
        <v>13.745800000000001</v>
      </c>
      <c r="H24" s="1">
        <f t="shared" si="2"/>
        <v>23.067599999999999</v>
      </c>
      <c r="I24" s="1">
        <f t="shared" si="2"/>
        <v>22.6495</v>
      </c>
      <c r="J24" s="1">
        <f t="shared" si="2"/>
        <v>15.139099999999999</v>
      </c>
      <c r="K24" s="1">
        <f t="shared" si="2"/>
        <v>30.228400000000001</v>
      </c>
      <c r="L24" s="1">
        <f t="shared" si="2"/>
        <v>32.954900000000002</v>
      </c>
      <c r="M24" s="1">
        <f t="shared" si="2"/>
        <v>28.288400000000003</v>
      </c>
      <c r="N24" s="1">
        <f t="shared" si="2"/>
        <v>20.9696</v>
      </c>
      <c r="O24" s="1">
        <f t="shared" si="2"/>
        <v>21.143900000000002</v>
      </c>
      <c r="P24" s="1">
        <f t="shared" si="2"/>
        <v>37.604100000000003</v>
      </c>
      <c r="Q24" s="1">
        <f t="shared" si="2"/>
        <v>21.802600000000002</v>
      </c>
      <c r="R24" s="1">
        <f t="shared" si="2"/>
        <v>28.210999999999999</v>
      </c>
      <c r="S24" s="1">
        <f t="shared" si="2"/>
        <v>22.671900000000001</v>
      </c>
      <c r="T24" s="1">
        <f t="shared" si="2"/>
        <v>33.942399999999999</v>
      </c>
      <c r="U24" s="1">
        <f t="shared" si="2"/>
        <v>20.365200000000002</v>
      </c>
      <c r="V24" s="1">
        <f t="shared" si="2"/>
        <v>25.297799999999999</v>
      </c>
    </row>
    <row r="25" spans="1:22" ht="15.75" customHeight="1" x14ac:dyDescent="0.2">
      <c r="A25" s="1" t="s">
        <v>98</v>
      </c>
      <c r="B25" s="1">
        <v>250</v>
      </c>
      <c r="C25" s="4">
        <v>300</v>
      </c>
      <c r="D25" s="4">
        <v>100</v>
      </c>
      <c r="E25" s="1">
        <f t="shared" ref="E25:V25" si="3">E18-E$11</f>
        <v>36.543699999999994</v>
      </c>
      <c r="F25" s="1">
        <f t="shared" si="3"/>
        <v>46.123799999999996</v>
      </c>
      <c r="G25" s="1">
        <f t="shared" si="3"/>
        <v>32.382600000000004</v>
      </c>
      <c r="H25" s="1">
        <f t="shared" si="3"/>
        <v>58.369900000000001</v>
      </c>
      <c r="I25" s="1">
        <f t="shared" si="3"/>
        <v>54.936</v>
      </c>
      <c r="J25" s="1">
        <f t="shared" si="3"/>
        <v>38.502099999999999</v>
      </c>
      <c r="K25" s="1">
        <f t="shared" si="3"/>
        <v>74.464100000000002</v>
      </c>
      <c r="L25" s="1">
        <f t="shared" si="3"/>
        <v>82.802400000000006</v>
      </c>
      <c r="M25" s="1">
        <f t="shared" si="3"/>
        <v>68.025599999999997</v>
      </c>
      <c r="N25" s="1">
        <f t="shared" si="3"/>
        <v>52.599800000000002</v>
      </c>
      <c r="O25" s="1">
        <f t="shared" si="3"/>
        <v>54.812100000000001</v>
      </c>
      <c r="P25" s="1">
        <f t="shared" si="3"/>
        <v>97.132800000000003</v>
      </c>
      <c r="Q25" s="1">
        <f t="shared" si="3"/>
        <v>56.334999999999994</v>
      </c>
      <c r="R25" s="1">
        <f t="shared" si="3"/>
        <v>69.994100000000003</v>
      </c>
      <c r="S25" s="1">
        <f t="shared" si="3"/>
        <v>56.301899999999996</v>
      </c>
      <c r="T25" s="1">
        <f t="shared" si="3"/>
        <v>77.09129999999999</v>
      </c>
      <c r="U25" s="1">
        <f t="shared" si="3"/>
        <v>58.300900000000006</v>
      </c>
      <c r="V25" s="1">
        <f t="shared" si="3"/>
        <v>56.954599999999999</v>
      </c>
    </row>
    <row r="26" spans="1:22" ht="15.75" customHeight="1" x14ac:dyDescent="0.2">
      <c r="D26" s="1" t="s">
        <v>97</v>
      </c>
      <c r="E26" s="1">
        <f t="shared" ref="E26:V26" si="4">SLOPE(E22:E25,$B$22:$B$25)</f>
        <v>0.14749708616571741</v>
      </c>
      <c r="F26" s="1">
        <f t="shared" si="4"/>
        <v>0.1860596729744626</v>
      </c>
      <c r="G26" s="1">
        <f t="shared" si="4"/>
        <v>0.13084411905199342</v>
      </c>
      <c r="H26" s="1">
        <f t="shared" si="4"/>
        <v>0.23620054014330333</v>
      </c>
      <c r="I26" s="1">
        <f t="shared" si="4"/>
        <v>0.22070256476207972</v>
      </c>
      <c r="J26" s="1">
        <f t="shared" si="4"/>
        <v>0.15539611243799373</v>
      </c>
      <c r="K26" s="1">
        <f t="shared" si="4"/>
        <v>0.29916569171412821</v>
      </c>
      <c r="L26" s="1">
        <f t="shared" si="4"/>
        <v>0.33127653132463714</v>
      </c>
      <c r="M26" s="1">
        <f t="shared" si="4"/>
        <v>0.27284872680507066</v>
      </c>
      <c r="N26" s="1">
        <f t="shared" si="4"/>
        <v>0.2105285504317472</v>
      </c>
      <c r="O26" s="1">
        <f t="shared" si="4"/>
        <v>0.18945920632004412</v>
      </c>
      <c r="P26" s="1">
        <f t="shared" si="4"/>
        <v>0.40171622267132101</v>
      </c>
      <c r="Q26" s="1">
        <f t="shared" si="4"/>
        <v>0.22287453977585889</v>
      </c>
      <c r="R26" s="1">
        <f t="shared" si="4"/>
        <v>0.28269838324453428</v>
      </c>
      <c r="S26" s="1">
        <f t="shared" si="4"/>
        <v>0.21579497336027922</v>
      </c>
      <c r="T26" s="1">
        <f t="shared" si="4"/>
        <v>0.31258538673525621</v>
      </c>
      <c r="U26" s="1">
        <f t="shared" si="4"/>
        <v>0.26558650376630538</v>
      </c>
      <c r="V26" s="1">
        <f t="shared" si="4"/>
        <v>0.22878380672423296</v>
      </c>
    </row>
    <row r="27" spans="1:22" ht="15.75" customHeight="1" x14ac:dyDescent="0.2">
      <c r="D27" s="1" t="s">
        <v>96</v>
      </c>
      <c r="E27" s="1">
        <f t="shared" ref="E27:V27" si="5">RSQ(E22:E25,$B$22:$B$25)</f>
        <v>0.99808659814593537</v>
      </c>
      <c r="F27" s="1">
        <f t="shared" si="5"/>
        <v>0.99991770238251299</v>
      </c>
      <c r="G27" s="1">
        <f t="shared" si="5"/>
        <v>0.99873902162993633</v>
      </c>
      <c r="H27" s="1">
        <f t="shared" si="5"/>
        <v>0.99999357305009351</v>
      </c>
      <c r="I27" s="1">
        <f t="shared" si="5"/>
        <v>0.99969774222973717</v>
      </c>
      <c r="J27" s="1">
        <f t="shared" si="5"/>
        <v>0.99983974678181398</v>
      </c>
      <c r="K27" s="1">
        <f t="shared" si="5"/>
        <v>0.99980183885128315</v>
      </c>
      <c r="L27" s="1">
        <f t="shared" si="5"/>
        <v>0.99999461748377527</v>
      </c>
      <c r="M27" s="1">
        <f t="shared" si="5"/>
        <v>0.99954532220306969</v>
      </c>
      <c r="N27" s="1">
        <f t="shared" si="5"/>
        <v>0.99995055372383701</v>
      </c>
      <c r="O27" s="1">
        <f t="shared" si="5"/>
        <v>0.82656427454777426</v>
      </c>
      <c r="P27" s="1">
        <f t="shared" si="5"/>
        <v>0.99093376103834052</v>
      </c>
      <c r="Q27" s="1">
        <f t="shared" si="5"/>
        <v>0.99541168315893103</v>
      </c>
      <c r="R27" s="1">
        <f t="shared" si="5"/>
        <v>0.9974174860534385</v>
      </c>
      <c r="S27" s="1">
        <f t="shared" si="5"/>
        <v>0.96813370537193733</v>
      </c>
      <c r="T27" s="1">
        <f t="shared" si="5"/>
        <v>0.99429527829983544</v>
      </c>
      <c r="U27" s="1">
        <f t="shared" si="5"/>
        <v>0.99655556575359938</v>
      </c>
      <c r="V27" s="1">
        <f t="shared" si="5"/>
        <v>0.99703775388309901</v>
      </c>
    </row>
    <row r="28" spans="1:22" ht="15.75" customHeight="1" x14ac:dyDescent="0.2"/>
    <row r="29" spans="1:22" ht="15.75" customHeight="1" x14ac:dyDescent="0.2"/>
    <row r="30" spans="1:22" ht="15.75" customHeight="1" x14ac:dyDescent="0.2"/>
    <row r="31" spans="1:22" ht="15.75" customHeight="1" x14ac:dyDescent="0.2"/>
    <row r="32" spans="1:2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/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>
      <c r="A73" s="16"/>
    </row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spans="1:23" ht="15.75" customHeight="1" x14ac:dyDescent="0.2"/>
    <row r="82" spans="1:23" ht="15.75" customHeight="1" x14ac:dyDescent="0.2"/>
    <row r="83" spans="1:23" ht="15.75" customHeight="1" x14ac:dyDescent="0.2"/>
    <row r="84" spans="1:23" ht="15.75" customHeight="1" x14ac:dyDescent="0.2"/>
    <row r="85" spans="1:23" ht="15.75" customHeight="1" x14ac:dyDescent="0.2"/>
    <row r="86" spans="1:23" ht="15.75" customHeight="1" x14ac:dyDescent="0.2"/>
    <row r="87" spans="1:23" ht="15.75" customHeight="1" x14ac:dyDescent="0.2"/>
    <row r="88" spans="1:23" ht="15.75" customHeight="1" x14ac:dyDescent="0.2"/>
    <row r="89" spans="1:23" ht="15.75" customHeight="1" x14ac:dyDescent="0.2">
      <c r="A89" s="5" t="s">
        <v>95</v>
      </c>
    </row>
    <row r="90" spans="1:23" ht="15.75" customHeight="1" x14ac:dyDescent="0.2">
      <c r="A90" s="1" t="s">
        <v>25</v>
      </c>
      <c r="B90" s="1" t="s">
        <v>93</v>
      </c>
      <c r="C90" s="1" t="s">
        <v>53</v>
      </c>
      <c r="D90" s="1" t="s">
        <v>52</v>
      </c>
      <c r="E90" s="1" t="s">
        <v>23</v>
      </c>
      <c r="F90" s="1" t="s">
        <v>22</v>
      </c>
      <c r="G90" s="1" t="s">
        <v>21</v>
      </c>
      <c r="H90" s="1" t="s">
        <v>20</v>
      </c>
      <c r="I90" s="1" t="s">
        <v>19</v>
      </c>
      <c r="J90" s="1" t="s">
        <v>18</v>
      </c>
      <c r="K90" s="1" t="s">
        <v>17</v>
      </c>
      <c r="L90" s="1" t="s">
        <v>16</v>
      </c>
      <c r="M90" s="1" t="s">
        <v>15</v>
      </c>
      <c r="N90" s="1" t="s">
        <v>14</v>
      </c>
      <c r="O90" s="1" t="s">
        <v>13</v>
      </c>
      <c r="P90" s="1" t="s">
        <v>12</v>
      </c>
      <c r="Q90" s="1" t="s">
        <v>11</v>
      </c>
      <c r="R90" s="1" t="s">
        <v>10</v>
      </c>
      <c r="S90" s="1" t="s">
        <v>9</v>
      </c>
      <c r="T90" s="1" t="s">
        <v>8</v>
      </c>
      <c r="U90" s="1" t="s">
        <v>7</v>
      </c>
      <c r="V90" s="1" t="s">
        <v>6</v>
      </c>
    </row>
    <row r="91" spans="1:23" ht="15.75" customHeight="1" x14ac:dyDescent="0.2">
      <c r="A91" s="1" t="s">
        <v>92</v>
      </c>
      <c r="B91" s="1">
        <v>1000</v>
      </c>
      <c r="C91" s="4">
        <v>40</v>
      </c>
      <c r="D91" s="4">
        <v>100</v>
      </c>
      <c r="E91" s="4">
        <v>22.901700000000002</v>
      </c>
      <c r="F91" s="4">
        <v>26.586400000000001</v>
      </c>
      <c r="G91" s="4">
        <v>17.8154</v>
      </c>
      <c r="H91" s="4">
        <v>35.681100000000001</v>
      </c>
      <c r="I91" s="4">
        <v>30.111899999999999</v>
      </c>
      <c r="J91" s="4">
        <v>22.030999999999999</v>
      </c>
      <c r="K91" s="4">
        <v>44.4056</v>
      </c>
      <c r="L91" s="4">
        <v>47.899099999999997</v>
      </c>
      <c r="M91" s="4">
        <v>39.506900000000002</v>
      </c>
      <c r="N91" s="4">
        <v>30.043600000000001</v>
      </c>
      <c r="O91" s="4">
        <v>31.171099999999999</v>
      </c>
      <c r="P91" s="4">
        <v>55.825699999999998</v>
      </c>
      <c r="Q91" s="4">
        <v>30.960799999999999</v>
      </c>
      <c r="R91" s="4">
        <v>40.4816</v>
      </c>
      <c r="S91" s="4">
        <v>32.561999999999998</v>
      </c>
      <c r="T91" s="4">
        <v>45.817999999999998</v>
      </c>
      <c r="U91" s="4">
        <v>39.07</v>
      </c>
      <c r="V91" s="4">
        <v>31.8931</v>
      </c>
      <c r="W91" s="8"/>
    </row>
    <row r="92" spans="1:23" ht="15.75" customHeight="1" x14ac:dyDescent="0.2">
      <c r="A92" s="1" t="s">
        <v>92</v>
      </c>
      <c r="B92" s="1">
        <v>1000</v>
      </c>
      <c r="C92" s="4">
        <v>40</v>
      </c>
      <c r="D92" s="4">
        <v>100</v>
      </c>
      <c r="E92" s="4">
        <v>11.892799999999999</v>
      </c>
      <c r="F92" s="4">
        <v>17.7074</v>
      </c>
      <c r="G92" s="4">
        <v>18.715399999999999</v>
      </c>
      <c r="H92" s="4">
        <v>32.189300000000003</v>
      </c>
      <c r="I92" s="4">
        <v>29.071200000000001</v>
      </c>
      <c r="J92" s="4">
        <v>21.504799999999999</v>
      </c>
      <c r="K92" s="4">
        <v>41.049599999999998</v>
      </c>
      <c r="L92" s="4">
        <v>45.696100000000001</v>
      </c>
      <c r="M92" s="4">
        <v>37.921700000000001</v>
      </c>
      <c r="N92" s="4">
        <v>28.629100000000001</v>
      </c>
      <c r="O92" s="4">
        <v>30.700900000000001</v>
      </c>
      <c r="P92" s="4">
        <v>53.313099999999999</v>
      </c>
      <c r="Q92" s="4">
        <v>30.7103</v>
      </c>
      <c r="R92" s="4">
        <v>39.098500000000001</v>
      </c>
      <c r="S92" s="4">
        <v>20.848500000000001</v>
      </c>
      <c r="T92" s="4">
        <v>45.391399999999997</v>
      </c>
      <c r="U92" s="4">
        <v>37.623899999999999</v>
      </c>
      <c r="V92" s="4">
        <v>29.0092</v>
      </c>
      <c r="W92" s="8"/>
    </row>
    <row r="93" spans="1:23" ht="15.75" customHeight="1" x14ac:dyDescent="0.2">
      <c r="A93" s="1" t="s">
        <v>92</v>
      </c>
      <c r="B93" s="1">
        <v>1000</v>
      </c>
      <c r="C93" s="4">
        <v>40</v>
      </c>
      <c r="D93" s="4">
        <v>100</v>
      </c>
      <c r="E93" s="4">
        <v>16.262599999999999</v>
      </c>
      <c r="F93" s="4">
        <v>21.444099999999999</v>
      </c>
      <c r="G93" s="4">
        <v>18.1663</v>
      </c>
      <c r="H93" s="4">
        <v>31.3276</v>
      </c>
      <c r="I93" s="4">
        <v>29.356300000000001</v>
      </c>
      <c r="J93" s="4">
        <v>21.0031</v>
      </c>
      <c r="K93" s="4">
        <v>40.843499999999999</v>
      </c>
      <c r="L93" s="4">
        <v>44.508699999999997</v>
      </c>
      <c r="M93" s="4">
        <v>37.403199999999998</v>
      </c>
      <c r="N93" s="4">
        <v>28.400099999999998</v>
      </c>
      <c r="O93" s="4">
        <v>30.069099999999999</v>
      </c>
      <c r="P93" s="4">
        <v>52.338200000000001</v>
      </c>
      <c r="Q93" s="4">
        <v>30.354800000000001</v>
      </c>
      <c r="R93" s="4">
        <v>38.3658</v>
      </c>
      <c r="S93" s="4">
        <v>31.1526</v>
      </c>
      <c r="T93" s="4">
        <v>44.778700000000001</v>
      </c>
      <c r="U93" s="4">
        <v>34.886200000000002</v>
      </c>
      <c r="V93" s="4">
        <v>29.879899999999999</v>
      </c>
      <c r="W93" s="8"/>
    </row>
    <row r="94" spans="1:23" ht="15.75" customHeight="1" x14ac:dyDescent="0.2"/>
    <row r="95" spans="1:23" ht="15.75" customHeight="1" x14ac:dyDescent="0.2">
      <c r="A95" s="5" t="s">
        <v>94</v>
      </c>
    </row>
    <row r="96" spans="1:23" ht="15.75" customHeight="1" x14ac:dyDescent="0.2">
      <c r="A96" s="1" t="s">
        <v>25</v>
      </c>
      <c r="B96" s="1" t="s">
        <v>93</v>
      </c>
      <c r="C96" s="1" t="s">
        <v>53</v>
      </c>
      <c r="D96" s="1" t="s">
        <v>52</v>
      </c>
      <c r="E96" s="1" t="s">
        <v>23</v>
      </c>
      <c r="F96" s="1" t="s">
        <v>22</v>
      </c>
      <c r="G96" s="1" t="s">
        <v>21</v>
      </c>
      <c r="H96" s="1" t="s">
        <v>20</v>
      </c>
      <c r="I96" s="1" t="s">
        <v>19</v>
      </c>
      <c r="J96" s="1" t="s">
        <v>18</v>
      </c>
      <c r="K96" s="1" t="s">
        <v>17</v>
      </c>
      <c r="L96" s="1" t="s">
        <v>16</v>
      </c>
      <c r="M96" s="1" t="s">
        <v>15</v>
      </c>
      <c r="N96" s="1" t="s">
        <v>14</v>
      </c>
      <c r="O96" s="1" t="s">
        <v>13</v>
      </c>
      <c r="P96" s="1" t="s">
        <v>12</v>
      </c>
      <c r="Q96" s="1" t="s">
        <v>11</v>
      </c>
      <c r="R96" s="1" t="s">
        <v>10</v>
      </c>
      <c r="S96" s="1" t="s">
        <v>9</v>
      </c>
      <c r="T96" s="1" t="s">
        <v>8</v>
      </c>
      <c r="U96" s="1" t="s">
        <v>7</v>
      </c>
      <c r="V96" s="1" t="s">
        <v>6</v>
      </c>
    </row>
    <row r="97" spans="1:23" ht="15.75" customHeight="1" x14ac:dyDescent="0.2">
      <c r="A97" s="1" t="s">
        <v>92</v>
      </c>
      <c r="B97" s="1">
        <v>1000</v>
      </c>
      <c r="C97" s="4">
        <v>40</v>
      </c>
      <c r="D97" s="4">
        <v>100</v>
      </c>
      <c r="E97" s="1">
        <f t="shared" ref="E97:V97" si="6">E91-E$11</f>
        <v>22.593400000000003</v>
      </c>
      <c r="F97" s="1">
        <f t="shared" si="6"/>
        <v>26.0534</v>
      </c>
      <c r="G97" s="1">
        <f t="shared" si="6"/>
        <v>17.600100000000001</v>
      </c>
      <c r="H97" s="1">
        <f t="shared" si="6"/>
        <v>34.658799999999999</v>
      </c>
      <c r="I97" s="1">
        <f t="shared" si="6"/>
        <v>29.886699999999998</v>
      </c>
      <c r="J97" s="1">
        <f t="shared" si="6"/>
        <v>21.5731</v>
      </c>
      <c r="K97" s="1">
        <f t="shared" si="6"/>
        <v>43.746000000000002</v>
      </c>
      <c r="L97" s="1">
        <f t="shared" si="6"/>
        <v>47.857199999999999</v>
      </c>
      <c r="M97" s="1">
        <f t="shared" si="6"/>
        <v>39.372</v>
      </c>
      <c r="N97" s="1">
        <f t="shared" si="6"/>
        <v>30.007200000000001</v>
      </c>
      <c r="O97" s="1">
        <f t="shared" si="6"/>
        <v>30.934200000000001</v>
      </c>
      <c r="P97" s="1">
        <f t="shared" si="6"/>
        <v>55.777799999999999</v>
      </c>
      <c r="Q97" s="1">
        <f t="shared" si="6"/>
        <v>30.6602</v>
      </c>
      <c r="R97" s="1">
        <f t="shared" si="6"/>
        <v>40.451099999999997</v>
      </c>
      <c r="S97" s="1">
        <f t="shared" si="6"/>
        <v>32.395599999999995</v>
      </c>
      <c r="T97" s="1">
        <f t="shared" si="6"/>
        <v>45.418499999999995</v>
      </c>
      <c r="U97" s="1">
        <f t="shared" si="6"/>
        <v>32.049300000000002</v>
      </c>
      <c r="V97" s="1">
        <f t="shared" si="6"/>
        <v>31.715399999999999</v>
      </c>
    </row>
    <row r="98" spans="1:23" ht="15.75" customHeight="1" x14ac:dyDescent="0.2">
      <c r="A98" s="1" t="s">
        <v>92</v>
      </c>
      <c r="B98" s="1">
        <v>1000</v>
      </c>
      <c r="C98" s="4">
        <v>40</v>
      </c>
      <c r="D98" s="4">
        <v>100</v>
      </c>
      <c r="E98" s="1">
        <f t="shared" ref="E98:V98" si="7">E92-E$11</f>
        <v>11.584499999999998</v>
      </c>
      <c r="F98" s="1">
        <f t="shared" si="7"/>
        <v>17.174399999999999</v>
      </c>
      <c r="G98" s="1">
        <f t="shared" si="7"/>
        <v>18.5001</v>
      </c>
      <c r="H98" s="1">
        <f t="shared" si="7"/>
        <v>31.167000000000002</v>
      </c>
      <c r="I98" s="1">
        <f t="shared" si="7"/>
        <v>28.846</v>
      </c>
      <c r="J98" s="1">
        <f t="shared" si="7"/>
        <v>21.046900000000001</v>
      </c>
      <c r="K98" s="1">
        <f t="shared" si="7"/>
        <v>40.39</v>
      </c>
      <c r="L98" s="1">
        <f t="shared" si="7"/>
        <v>45.654200000000003</v>
      </c>
      <c r="M98" s="1">
        <f t="shared" si="7"/>
        <v>37.786799999999999</v>
      </c>
      <c r="N98" s="1">
        <f t="shared" si="7"/>
        <v>28.592700000000001</v>
      </c>
      <c r="O98" s="1">
        <f t="shared" si="7"/>
        <v>30.464000000000002</v>
      </c>
      <c r="P98" s="1">
        <f t="shared" si="7"/>
        <v>53.2652</v>
      </c>
      <c r="Q98" s="1">
        <f t="shared" si="7"/>
        <v>30.409700000000001</v>
      </c>
      <c r="R98" s="1">
        <f t="shared" si="7"/>
        <v>39.067999999999998</v>
      </c>
      <c r="S98" s="1">
        <f t="shared" si="7"/>
        <v>20.682100000000002</v>
      </c>
      <c r="T98" s="1">
        <f t="shared" si="7"/>
        <v>44.991899999999994</v>
      </c>
      <c r="U98" s="1">
        <f t="shared" si="7"/>
        <v>30.603200000000001</v>
      </c>
      <c r="V98" s="1">
        <f t="shared" si="7"/>
        <v>28.831499999999998</v>
      </c>
    </row>
    <row r="99" spans="1:23" ht="15.75" customHeight="1" x14ac:dyDescent="0.2">
      <c r="A99" s="1" t="s">
        <v>92</v>
      </c>
      <c r="B99" s="1">
        <v>1000</v>
      </c>
      <c r="C99" s="4">
        <v>40</v>
      </c>
      <c r="D99" s="4">
        <v>100</v>
      </c>
      <c r="E99" s="1">
        <f t="shared" ref="E99:V99" si="8">E93-E$11</f>
        <v>15.9543</v>
      </c>
      <c r="F99" s="1">
        <f t="shared" si="8"/>
        <v>20.911099999999998</v>
      </c>
      <c r="G99" s="1">
        <f t="shared" si="8"/>
        <v>17.951000000000001</v>
      </c>
      <c r="H99" s="1">
        <f t="shared" si="8"/>
        <v>30.305299999999999</v>
      </c>
      <c r="I99" s="1">
        <f t="shared" si="8"/>
        <v>29.1311</v>
      </c>
      <c r="J99" s="1">
        <f t="shared" si="8"/>
        <v>20.545200000000001</v>
      </c>
      <c r="K99" s="1">
        <f t="shared" si="8"/>
        <v>40.183900000000001</v>
      </c>
      <c r="L99" s="1">
        <f t="shared" si="8"/>
        <v>44.466799999999999</v>
      </c>
      <c r="M99" s="1">
        <f t="shared" si="8"/>
        <v>37.268299999999996</v>
      </c>
      <c r="N99" s="1">
        <f t="shared" si="8"/>
        <v>28.363699999999998</v>
      </c>
      <c r="O99" s="1">
        <f t="shared" si="8"/>
        <v>29.8322</v>
      </c>
      <c r="P99" s="1">
        <f t="shared" si="8"/>
        <v>52.290300000000002</v>
      </c>
      <c r="Q99" s="1">
        <f t="shared" si="8"/>
        <v>30.054200000000002</v>
      </c>
      <c r="R99" s="1">
        <f t="shared" si="8"/>
        <v>38.335299999999997</v>
      </c>
      <c r="S99" s="1">
        <f t="shared" si="8"/>
        <v>30.9862</v>
      </c>
      <c r="T99" s="1">
        <f t="shared" si="8"/>
        <v>44.379199999999997</v>
      </c>
      <c r="U99" s="1">
        <f t="shared" si="8"/>
        <v>27.865500000000004</v>
      </c>
      <c r="V99" s="1">
        <f t="shared" si="8"/>
        <v>29.702199999999998</v>
      </c>
    </row>
    <row r="100" spans="1:23" ht="15.75" customHeight="1" x14ac:dyDescent="0.2">
      <c r="D100" s="1" t="s">
        <v>82</v>
      </c>
      <c r="E100" s="1">
        <f t="shared" ref="E100:V100" si="9">AVERAGE(E97:E99)</f>
        <v>16.710733333333334</v>
      </c>
      <c r="F100" s="1">
        <f t="shared" si="9"/>
        <v>21.379633333333334</v>
      </c>
      <c r="G100" s="1">
        <f t="shared" si="9"/>
        <v>18.017066666666668</v>
      </c>
      <c r="H100" s="1">
        <f t="shared" si="9"/>
        <v>32.043700000000001</v>
      </c>
      <c r="I100" s="1">
        <f t="shared" si="9"/>
        <v>29.287933333333331</v>
      </c>
      <c r="J100" s="1">
        <f t="shared" si="9"/>
        <v>21.055066666666669</v>
      </c>
      <c r="K100" s="1">
        <f t="shared" si="9"/>
        <v>41.439966666666663</v>
      </c>
      <c r="L100" s="1">
        <f t="shared" si="9"/>
        <v>45.992733333333341</v>
      </c>
      <c r="M100" s="1">
        <f t="shared" si="9"/>
        <v>38.142366666666668</v>
      </c>
      <c r="N100" s="1">
        <f t="shared" si="9"/>
        <v>28.987866666666665</v>
      </c>
      <c r="O100" s="1">
        <f t="shared" si="9"/>
        <v>30.410133333333334</v>
      </c>
      <c r="P100" s="1">
        <f t="shared" si="9"/>
        <v>53.777766666666672</v>
      </c>
      <c r="Q100" s="1">
        <f t="shared" si="9"/>
        <v>30.374700000000001</v>
      </c>
      <c r="R100" s="1">
        <f t="shared" si="9"/>
        <v>39.284799999999997</v>
      </c>
      <c r="S100" s="1">
        <f t="shared" si="9"/>
        <v>28.021299999999997</v>
      </c>
      <c r="T100" s="1">
        <f t="shared" si="9"/>
        <v>44.929866666666662</v>
      </c>
      <c r="U100" s="1">
        <f t="shared" si="9"/>
        <v>30.172666666666668</v>
      </c>
      <c r="V100" s="1">
        <f t="shared" si="9"/>
        <v>30.083033333333333</v>
      </c>
    </row>
    <row r="101" spans="1:23" ht="15.75" customHeight="1" x14ac:dyDescent="0.2">
      <c r="D101" s="1" t="s">
        <v>91</v>
      </c>
      <c r="E101" s="1">
        <f t="shared" ref="E101:V101" si="10">STDEV(E97:E99)</f>
        <v>5.5432944485507409</v>
      </c>
      <c r="F101" s="1">
        <f t="shared" si="10"/>
        <v>4.4580043588284273</v>
      </c>
      <c r="G101" s="1">
        <f t="shared" si="10"/>
        <v>0.45362275442633243</v>
      </c>
      <c r="H101" s="1">
        <f t="shared" si="10"/>
        <v>2.3053617351730291</v>
      </c>
      <c r="I101" s="1">
        <f t="shared" si="10"/>
        <v>0.53778401178663893</v>
      </c>
      <c r="J101" s="1">
        <f t="shared" si="10"/>
        <v>0.51399866082834567</v>
      </c>
      <c r="K101" s="1">
        <f t="shared" si="10"/>
        <v>1.9997403839832151</v>
      </c>
      <c r="L101" s="1">
        <f t="shared" si="10"/>
        <v>1.720365267416583</v>
      </c>
      <c r="M101" s="1">
        <f t="shared" si="10"/>
        <v>1.0959968810782887</v>
      </c>
      <c r="N101" s="1">
        <f t="shared" si="10"/>
        <v>0.89016323409436282</v>
      </c>
      <c r="O101" s="1">
        <f t="shared" si="10"/>
        <v>0.55297125904818378</v>
      </c>
      <c r="P101" s="1">
        <f t="shared" si="10"/>
        <v>1.7993630826860179</v>
      </c>
      <c r="Q101" s="1">
        <f t="shared" si="10"/>
        <v>0.30451231502190418</v>
      </c>
      <c r="R101" s="1">
        <f t="shared" si="10"/>
        <v>1.0744319848180246</v>
      </c>
      <c r="S101" s="1">
        <f t="shared" si="10"/>
        <v>6.3948803405536845</v>
      </c>
      <c r="T101" s="1">
        <f t="shared" si="10"/>
        <v>0.52241958551850998</v>
      </c>
      <c r="U101" s="1">
        <f t="shared" si="10"/>
        <v>2.1248681896374957</v>
      </c>
      <c r="V101" s="1">
        <f t="shared" si="10"/>
        <v>1.4791873861459657</v>
      </c>
    </row>
    <row r="102" spans="1:23" ht="15.75" customHeight="1" x14ac:dyDescent="0.2">
      <c r="D102" s="1" t="s">
        <v>90</v>
      </c>
      <c r="E102" s="1">
        <f t="shared" ref="E102:V102" si="11">$B$98*$C$98/(1000+60+100)*$D$98/1000000/E100</f>
        <v>2.0635095978646255E-4</v>
      </c>
      <c r="F102" s="1">
        <f t="shared" si="11"/>
        <v>1.6128788591957295E-4</v>
      </c>
      <c r="G102" s="1">
        <f t="shared" si="11"/>
        <v>1.9138941570597686E-4</v>
      </c>
      <c r="H102" s="1">
        <f t="shared" si="11"/>
        <v>1.0761166351167205E-4</v>
      </c>
      <c r="I102" s="1">
        <f t="shared" si="11"/>
        <v>1.1773708382982409E-4</v>
      </c>
      <c r="J102" s="1">
        <f t="shared" si="11"/>
        <v>1.6377416023707512E-4</v>
      </c>
      <c r="K102" s="1">
        <f t="shared" si="11"/>
        <v>8.3211357041044096E-5</v>
      </c>
      <c r="L102" s="1">
        <f t="shared" si="11"/>
        <v>7.4974362516737404E-5</v>
      </c>
      <c r="M102" s="1">
        <f t="shared" si="11"/>
        <v>9.0405398600566629E-5</v>
      </c>
      <c r="N102" s="1">
        <f t="shared" si="11"/>
        <v>1.1895583423647248E-4</v>
      </c>
      <c r="O102" s="1">
        <f t="shared" si="11"/>
        <v>1.1339232959854278E-4</v>
      </c>
      <c r="P102" s="1">
        <f t="shared" si="11"/>
        <v>6.4120845394019074E-5</v>
      </c>
      <c r="Q102" s="1">
        <f t="shared" si="11"/>
        <v>1.1352460640167527E-4</v>
      </c>
      <c r="R102" s="1">
        <f t="shared" si="11"/>
        <v>8.7776337465609244E-5</v>
      </c>
      <c r="S102" s="1">
        <f t="shared" si="11"/>
        <v>1.2305909654687563E-4</v>
      </c>
      <c r="T102" s="1">
        <f t="shared" si="11"/>
        <v>7.674796561609277E-5</v>
      </c>
      <c r="U102" s="1">
        <f t="shared" si="11"/>
        <v>1.1428475647061245E-4</v>
      </c>
      <c r="V102" s="1">
        <f t="shared" si="11"/>
        <v>1.1462527145652309E-4</v>
      </c>
    </row>
    <row r="103" spans="1:23" ht="15.75" customHeight="1" x14ac:dyDescent="0.2">
      <c r="D103" s="1" t="s">
        <v>89</v>
      </c>
      <c r="E103" s="1">
        <f t="shared" ref="E103:V103" si="12">E101/E100*100</f>
        <v>33.172059765285034</v>
      </c>
      <c r="F103" s="1">
        <f t="shared" si="12"/>
        <v>20.851640855214669</v>
      </c>
      <c r="G103" s="1">
        <f t="shared" si="12"/>
        <v>2.5177392236971561</v>
      </c>
      <c r="H103" s="1">
        <f t="shared" si="12"/>
        <v>7.1944305282256078</v>
      </c>
      <c r="I103" s="1">
        <f t="shared" si="12"/>
        <v>1.8361965170638157</v>
      </c>
      <c r="J103" s="1">
        <f t="shared" si="12"/>
        <v>2.4412112721641614</v>
      </c>
      <c r="K103" s="1">
        <f t="shared" si="12"/>
        <v>4.8256322213496361</v>
      </c>
      <c r="L103" s="1">
        <f t="shared" si="12"/>
        <v>3.7405153873943475</v>
      </c>
      <c r="M103" s="1">
        <f t="shared" si="12"/>
        <v>2.8734370120669546</v>
      </c>
      <c r="N103" s="1">
        <f t="shared" si="12"/>
        <v>3.0708131934316065</v>
      </c>
      <c r="O103" s="1">
        <f t="shared" si="12"/>
        <v>1.8183782786708722</v>
      </c>
      <c r="P103" s="1">
        <f t="shared" si="12"/>
        <v>3.3459237789458549</v>
      </c>
      <c r="Q103" s="1">
        <f t="shared" si="12"/>
        <v>1.0025195805124139</v>
      </c>
      <c r="R103" s="1">
        <f t="shared" si="12"/>
        <v>2.7349814300137067</v>
      </c>
      <c r="S103" s="1">
        <f t="shared" si="12"/>
        <v>22.821497719783469</v>
      </c>
      <c r="T103" s="1">
        <f t="shared" si="12"/>
        <v>1.1627445712098932</v>
      </c>
      <c r="U103" s="1">
        <f t="shared" si="12"/>
        <v>7.0423612639612969</v>
      </c>
      <c r="V103" s="1">
        <f t="shared" si="12"/>
        <v>4.9170154144893381</v>
      </c>
      <c r="W103" s="8"/>
    </row>
    <row r="104" spans="1:23" ht="15.75" customHeight="1" x14ac:dyDescent="0.2"/>
    <row r="105" spans="1:23" ht="15.75" customHeight="1" x14ac:dyDescent="0.2"/>
    <row r="106" spans="1:23" ht="15.75" customHeight="1" x14ac:dyDescent="0.2">
      <c r="A106" s="5" t="s">
        <v>88</v>
      </c>
    </row>
    <row r="107" spans="1:23" ht="15.75" customHeight="1" x14ac:dyDescent="0.2">
      <c r="A107" s="1" t="s">
        <v>25</v>
      </c>
      <c r="C107" s="1" t="s">
        <v>53</v>
      </c>
      <c r="D107" s="1" t="s">
        <v>52</v>
      </c>
      <c r="E107" s="1" t="s">
        <v>23</v>
      </c>
      <c r="F107" s="1" t="s">
        <v>22</v>
      </c>
      <c r="G107" s="1" t="s">
        <v>21</v>
      </c>
      <c r="H107" s="1" t="s">
        <v>20</v>
      </c>
      <c r="I107" s="1" t="s">
        <v>19</v>
      </c>
      <c r="J107" s="1" t="s">
        <v>18</v>
      </c>
      <c r="K107" s="1" t="s">
        <v>17</v>
      </c>
      <c r="L107" s="1" t="s">
        <v>16</v>
      </c>
      <c r="M107" s="1" t="s">
        <v>15</v>
      </c>
      <c r="N107" s="1" t="s">
        <v>14</v>
      </c>
      <c r="O107" s="1" t="s">
        <v>13</v>
      </c>
      <c r="P107" s="1" t="s">
        <v>12</v>
      </c>
      <c r="Q107" s="1" t="s">
        <v>11</v>
      </c>
      <c r="R107" s="1" t="s">
        <v>10</v>
      </c>
      <c r="S107" s="1" t="s">
        <v>9</v>
      </c>
      <c r="T107" s="1" t="s">
        <v>8</v>
      </c>
      <c r="U107" s="1" t="s">
        <v>7</v>
      </c>
      <c r="V107" s="1" t="s">
        <v>6</v>
      </c>
    </row>
    <row r="108" spans="1:23" ht="15.75" customHeight="1" x14ac:dyDescent="0.2">
      <c r="A108" s="1" t="s">
        <v>85</v>
      </c>
      <c r="C108" s="4">
        <v>300</v>
      </c>
      <c r="D108" s="4">
        <v>100</v>
      </c>
      <c r="E108" s="4">
        <v>0.66469999999999996</v>
      </c>
      <c r="F108" s="4">
        <v>0.29799999999999999</v>
      </c>
      <c r="G108" s="4">
        <v>1.2612000000000001</v>
      </c>
      <c r="H108" s="4">
        <v>5.5E-2</v>
      </c>
      <c r="I108" s="4">
        <v>2.2654999999999998</v>
      </c>
      <c r="J108" s="4">
        <v>0.26529999999999998</v>
      </c>
      <c r="K108" s="4">
        <v>0.28789999999999999</v>
      </c>
      <c r="L108" s="4">
        <v>5.3624000000000001</v>
      </c>
      <c r="M108" s="4">
        <v>0.1285</v>
      </c>
      <c r="N108" s="4">
        <v>0.30399999999999999</v>
      </c>
      <c r="O108" s="4">
        <v>0.17050000000000001</v>
      </c>
      <c r="P108" s="4">
        <v>1.6494</v>
      </c>
      <c r="Q108" s="4">
        <v>0.35399999999999998</v>
      </c>
      <c r="R108" s="4">
        <v>0.1216</v>
      </c>
      <c r="S108" s="4">
        <v>1.0388999999999999</v>
      </c>
      <c r="T108" s="4">
        <v>0.48010000000000003</v>
      </c>
      <c r="U108" s="4">
        <v>0.89710000000000001</v>
      </c>
      <c r="V108" s="4">
        <v>0.51229999999999998</v>
      </c>
      <c r="W108" s="8"/>
    </row>
    <row r="109" spans="1:23" ht="15.75" customHeight="1" x14ac:dyDescent="0.2">
      <c r="A109" s="1" t="s">
        <v>84</v>
      </c>
      <c r="C109" s="4">
        <v>300</v>
      </c>
      <c r="D109" s="4">
        <v>100</v>
      </c>
      <c r="E109" s="4">
        <v>3.1233</v>
      </c>
      <c r="F109" s="4">
        <v>0.31850000000000001</v>
      </c>
      <c r="G109" s="4">
        <v>0.87360000000000004</v>
      </c>
      <c r="H109" s="4">
        <v>6.0499999999999998E-2</v>
      </c>
      <c r="I109" s="4">
        <v>2.2940999999999998</v>
      </c>
      <c r="J109" s="4">
        <v>0.35820000000000002</v>
      </c>
      <c r="K109" s="4">
        <v>0.39350000000000002</v>
      </c>
      <c r="L109" s="4">
        <v>4.8733000000000004</v>
      </c>
      <c r="M109" s="4">
        <v>0.12180000000000001</v>
      </c>
      <c r="N109" s="4">
        <v>0.43020000000000003</v>
      </c>
      <c r="O109" s="4">
        <v>0.14729999999999999</v>
      </c>
      <c r="P109" s="4">
        <v>1.5991</v>
      </c>
      <c r="Q109" s="4">
        <v>0.19009999999999999</v>
      </c>
      <c r="R109" s="4">
        <v>3.2899999999999999E-2</v>
      </c>
      <c r="S109" s="4">
        <v>0.82110000000000005</v>
      </c>
      <c r="T109" s="4">
        <v>0.44879999999999998</v>
      </c>
      <c r="U109" s="4">
        <v>0.89159999999999995</v>
      </c>
      <c r="V109" s="4">
        <v>0.1925</v>
      </c>
    </row>
    <row r="110" spans="1:23" ht="15.75" customHeight="1" x14ac:dyDescent="0.2">
      <c r="A110" s="1" t="s">
        <v>83</v>
      </c>
      <c r="C110" s="4">
        <v>300</v>
      </c>
      <c r="D110" s="4">
        <v>100</v>
      </c>
      <c r="E110" s="4">
        <v>0.48480000000000001</v>
      </c>
      <c r="F110" s="4">
        <v>0.3639</v>
      </c>
      <c r="G110" s="4">
        <v>1.0684</v>
      </c>
      <c r="H110" s="4">
        <v>0.17100000000000001</v>
      </c>
      <c r="I110" s="4">
        <v>2.1629</v>
      </c>
      <c r="J110" s="4">
        <v>0.46820000000000001</v>
      </c>
      <c r="K110" s="4">
        <v>0.35460000000000003</v>
      </c>
      <c r="L110" s="4">
        <v>4.5754999999999999</v>
      </c>
      <c r="M110" s="4">
        <v>2.41E-2</v>
      </c>
      <c r="N110" s="4">
        <v>0.4536</v>
      </c>
      <c r="O110" s="4">
        <v>0.26269999999999999</v>
      </c>
      <c r="P110" s="4">
        <v>1.6060000000000001</v>
      </c>
      <c r="Q110" s="4">
        <v>0.21659999999999999</v>
      </c>
      <c r="R110" s="4">
        <v>6.25E-2</v>
      </c>
      <c r="S110" s="4">
        <v>0.82689999999999997</v>
      </c>
      <c r="T110" s="4">
        <v>0.621</v>
      </c>
      <c r="U110" s="4">
        <v>0.64939999999999998</v>
      </c>
      <c r="V110" s="4">
        <v>0.3206</v>
      </c>
      <c r="W110" s="8"/>
    </row>
    <row r="111" spans="1:23" ht="15.75" customHeight="1" x14ac:dyDescent="0.2"/>
    <row r="112" spans="1:23" ht="15.75" customHeight="1" x14ac:dyDescent="0.2">
      <c r="A112" s="5" t="s">
        <v>87</v>
      </c>
    </row>
    <row r="113" spans="1:24" ht="15.75" customHeight="1" x14ac:dyDescent="0.2">
      <c r="A113" s="1" t="s">
        <v>25</v>
      </c>
      <c r="C113" s="1" t="s">
        <v>53</v>
      </c>
      <c r="D113" s="1" t="s">
        <v>52</v>
      </c>
      <c r="E113" s="1" t="s">
        <v>23</v>
      </c>
      <c r="F113" s="1" t="s">
        <v>22</v>
      </c>
      <c r="G113" s="1" t="s">
        <v>21</v>
      </c>
      <c r="H113" s="1" t="s">
        <v>20</v>
      </c>
      <c r="I113" s="1" t="s">
        <v>19</v>
      </c>
      <c r="J113" s="1" t="s">
        <v>18</v>
      </c>
      <c r="K113" s="1" t="s">
        <v>17</v>
      </c>
      <c r="L113" s="1" t="s">
        <v>16</v>
      </c>
      <c r="M113" s="1" t="s">
        <v>15</v>
      </c>
      <c r="N113" s="1" t="s">
        <v>14</v>
      </c>
      <c r="O113" s="1" t="s">
        <v>13</v>
      </c>
      <c r="P113" s="1" t="s">
        <v>12</v>
      </c>
      <c r="Q113" s="1" t="s">
        <v>11</v>
      </c>
      <c r="R113" s="1" t="s">
        <v>10</v>
      </c>
      <c r="S113" s="1" t="s">
        <v>9</v>
      </c>
      <c r="T113" s="1" t="s">
        <v>8</v>
      </c>
      <c r="U113" s="1" t="s">
        <v>7</v>
      </c>
      <c r="V113" s="1" t="s">
        <v>6</v>
      </c>
      <c r="W113" s="1" t="s">
        <v>86</v>
      </c>
    </row>
    <row r="114" spans="1:24" ht="15.75" customHeight="1" x14ac:dyDescent="0.2">
      <c r="A114" s="1" t="s">
        <v>85</v>
      </c>
      <c r="C114" s="4">
        <v>300</v>
      </c>
      <c r="D114" s="4">
        <v>100</v>
      </c>
      <c r="E114" s="1">
        <f t="shared" ref="E114:V114" si="13">E108-E$11</f>
        <v>0.35639999999999994</v>
      </c>
      <c r="F114" s="1">
        <f t="shared" si="13"/>
        <v>-0.23500000000000004</v>
      </c>
      <c r="G114" s="1">
        <f t="shared" si="13"/>
        <v>1.0459000000000001</v>
      </c>
      <c r="H114" s="1">
        <f t="shared" si="13"/>
        <v>-0.96729999999999994</v>
      </c>
      <c r="I114" s="1">
        <f t="shared" si="13"/>
        <v>2.0402999999999998</v>
      </c>
      <c r="J114" s="1">
        <f t="shared" si="13"/>
        <v>-0.19259999999999999</v>
      </c>
      <c r="K114" s="1">
        <f t="shared" si="13"/>
        <v>-0.37169999999999997</v>
      </c>
      <c r="L114" s="1">
        <f t="shared" si="13"/>
        <v>5.3205</v>
      </c>
      <c r="M114" s="1">
        <f t="shared" si="13"/>
        <v>-6.399999999999989E-3</v>
      </c>
      <c r="N114" s="1">
        <f t="shared" si="13"/>
        <v>0.2676</v>
      </c>
      <c r="O114" s="1">
        <f t="shared" si="13"/>
        <v>-6.6399999999999987E-2</v>
      </c>
      <c r="P114" s="1">
        <f t="shared" si="13"/>
        <v>1.6014999999999999</v>
      </c>
      <c r="Q114" s="1">
        <f t="shared" si="13"/>
        <v>5.3400000000000003E-2</v>
      </c>
      <c r="R114" s="1">
        <f t="shared" si="13"/>
        <v>9.11E-2</v>
      </c>
      <c r="S114" s="1">
        <f t="shared" si="13"/>
        <v>0.87249999999999994</v>
      </c>
      <c r="T114" s="1">
        <f t="shared" si="13"/>
        <v>8.0600000000000005E-2</v>
      </c>
      <c r="U114" s="1">
        <f t="shared" si="13"/>
        <v>-6.1235999999999997</v>
      </c>
      <c r="V114" s="1">
        <f t="shared" si="13"/>
        <v>0.33460000000000001</v>
      </c>
      <c r="W114" s="8"/>
    </row>
    <row r="115" spans="1:24" ht="15.75" customHeight="1" x14ac:dyDescent="0.2">
      <c r="A115" s="1" t="s">
        <v>84</v>
      </c>
      <c r="C115" s="4">
        <v>300</v>
      </c>
      <c r="D115" s="4">
        <v>100</v>
      </c>
      <c r="E115" s="1">
        <f t="shared" ref="E115:V115" si="14">E109-E$11</f>
        <v>2.8149999999999999</v>
      </c>
      <c r="F115" s="1">
        <f t="shared" si="14"/>
        <v>-0.21450000000000002</v>
      </c>
      <c r="G115" s="1">
        <f t="shared" si="14"/>
        <v>0.65830000000000011</v>
      </c>
      <c r="H115" s="1">
        <f t="shared" si="14"/>
        <v>-0.96179999999999999</v>
      </c>
      <c r="I115" s="1">
        <f t="shared" si="14"/>
        <v>2.0688999999999997</v>
      </c>
      <c r="J115" s="1">
        <f t="shared" si="14"/>
        <v>-9.9699999999999955E-2</v>
      </c>
      <c r="K115" s="1">
        <f t="shared" si="14"/>
        <v>-0.26609999999999995</v>
      </c>
      <c r="L115" s="1">
        <f t="shared" si="14"/>
        <v>4.8314000000000004</v>
      </c>
      <c r="M115" s="1">
        <f t="shared" si="14"/>
        <v>-1.3099999999999987E-2</v>
      </c>
      <c r="N115" s="1">
        <f t="shared" si="14"/>
        <v>0.39380000000000004</v>
      </c>
      <c r="O115" s="1">
        <f t="shared" si="14"/>
        <v>-8.9600000000000013E-2</v>
      </c>
      <c r="P115" s="1">
        <f t="shared" si="14"/>
        <v>1.5511999999999999</v>
      </c>
      <c r="Q115" s="1">
        <f t="shared" si="14"/>
        <v>-0.11049999999999999</v>
      </c>
      <c r="R115" s="1">
        <f t="shared" si="14"/>
        <v>2.3999999999999994E-3</v>
      </c>
      <c r="S115" s="1">
        <f t="shared" si="14"/>
        <v>0.65470000000000006</v>
      </c>
      <c r="T115" s="1">
        <f t="shared" si="14"/>
        <v>4.9299999999999955E-2</v>
      </c>
      <c r="U115" s="1">
        <f t="shared" si="14"/>
        <v>-6.1290999999999993</v>
      </c>
      <c r="V115" s="1">
        <f t="shared" si="14"/>
        <v>1.4800000000000008E-2</v>
      </c>
    </row>
    <row r="116" spans="1:24" ht="15.75" customHeight="1" x14ac:dyDescent="0.2">
      <c r="A116" s="1" t="s">
        <v>83</v>
      </c>
      <c r="C116" s="4">
        <v>300</v>
      </c>
      <c r="D116" s="4">
        <v>100</v>
      </c>
      <c r="E116" s="1">
        <f t="shared" ref="E116:K116" si="15">E110-E$11</f>
        <v>0.17649999999999999</v>
      </c>
      <c r="F116" s="1">
        <f t="shared" si="15"/>
        <v>-0.16910000000000003</v>
      </c>
      <c r="G116" s="1">
        <f t="shared" si="15"/>
        <v>0.85309999999999997</v>
      </c>
      <c r="H116" s="1">
        <f t="shared" si="15"/>
        <v>-0.85129999999999995</v>
      </c>
      <c r="I116" s="1">
        <f t="shared" si="15"/>
        <v>1.9377</v>
      </c>
      <c r="J116" s="1">
        <f t="shared" si="15"/>
        <v>1.0300000000000031E-2</v>
      </c>
      <c r="K116" s="1">
        <f t="shared" si="15"/>
        <v>-0.30499999999999994</v>
      </c>
      <c r="L116" s="1">
        <v>0</v>
      </c>
      <c r="M116" s="1">
        <f t="shared" ref="M116:V116" si="16">M110-M$11</f>
        <v>-0.1108</v>
      </c>
      <c r="N116" s="1">
        <f t="shared" si="16"/>
        <v>0.41720000000000002</v>
      </c>
      <c r="O116" s="1">
        <f t="shared" si="16"/>
        <v>2.579999999999999E-2</v>
      </c>
      <c r="P116" s="1">
        <f t="shared" si="16"/>
        <v>1.5581</v>
      </c>
      <c r="Q116" s="1">
        <f t="shared" si="16"/>
        <v>-8.3999999999999991E-2</v>
      </c>
      <c r="R116" s="1">
        <f t="shared" si="16"/>
        <v>3.2000000000000001E-2</v>
      </c>
      <c r="S116" s="1">
        <f t="shared" si="16"/>
        <v>0.66049999999999998</v>
      </c>
      <c r="T116" s="1">
        <f t="shared" si="16"/>
        <v>0.22149999999999997</v>
      </c>
      <c r="U116" s="1">
        <f t="shared" si="16"/>
        <v>-6.3712999999999997</v>
      </c>
      <c r="V116" s="1">
        <f t="shared" si="16"/>
        <v>0.1429</v>
      </c>
    </row>
    <row r="117" spans="1:24" ht="15.75" customHeight="1" x14ac:dyDescent="0.2">
      <c r="D117" s="1" t="s">
        <v>82</v>
      </c>
      <c r="E117" s="1">
        <f t="shared" ref="E117:V117" si="17">AVERAGE(E114,E116)</f>
        <v>0.26644999999999996</v>
      </c>
      <c r="F117" s="1">
        <f t="shared" si="17"/>
        <v>-0.20205000000000004</v>
      </c>
      <c r="G117" s="1">
        <f t="shared" si="17"/>
        <v>0.94950000000000001</v>
      </c>
      <c r="H117" s="1">
        <f t="shared" si="17"/>
        <v>-0.9093</v>
      </c>
      <c r="I117" s="1">
        <f t="shared" si="17"/>
        <v>1.9889999999999999</v>
      </c>
      <c r="J117" s="1">
        <f t="shared" si="17"/>
        <v>-9.1149999999999981E-2</v>
      </c>
      <c r="K117" s="1">
        <f t="shared" si="17"/>
        <v>-0.33834999999999993</v>
      </c>
      <c r="L117" s="1">
        <f t="shared" si="17"/>
        <v>2.66025</v>
      </c>
      <c r="M117" s="1">
        <f t="shared" si="17"/>
        <v>-5.8599999999999992E-2</v>
      </c>
      <c r="N117" s="1">
        <f t="shared" si="17"/>
        <v>0.34240000000000004</v>
      </c>
      <c r="O117" s="1">
        <f t="shared" si="17"/>
        <v>-2.0299999999999999E-2</v>
      </c>
      <c r="P117" s="1">
        <f t="shared" si="17"/>
        <v>1.5798000000000001</v>
      </c>
      <c r="Q117" s="1">
        <f t="shared" si="17"/>
        <v>-1.5299999999999994E-2</v>
      </c>
      <c r="R117" s="1">
        <f t="shared" si="17"/>
        <v>6.1550000000000001E-2</v>
      </c>
      <c r="S117" s="1">
        <f t="shared" si="17"/>
        <v>0.76649999999999996</v>
      </c>
      <c r="T117" s="1">
        <f t="shared" si="17"/>
        <v>0.15104999999999999</v>
      </c>
      <c r="U117" s="1">
        <f t="shared" si="17"/>
        <v>-6.2474499999999997</v>
      </c>
      <c r="V117" s="1">
        <f t="shared" si="17"/>
        <v>0.23875000000000002</v>
      </c>
    </row>
    <row r="118" spans="1:24" ht="15.75" customHeight="1" x14ac:dyDescent="0.2">
      <c r="D118" s="1" t="s">
        <v>81</v>
      </c>
      <c r="E118" s="1">
        <f t="shared" ref="E118:V118" si="18">E117*$C$25/$C$115/E26</f>
        <v>1.8064763645610964</v>
      </c>
      <c r="F118" s="1">
        <f t="shared" si="18"/>
        <v>-1.085941928037959</v>
      </c>
      <c r="G118" s="1">
        <f t="shared" si="18"/>
        <v>7.2567266062810063</v>
      </c>
      <c r="H118" s="1">
        <f t="shared" si="18"/>
        <v>-3.8496948374814299</v>
      </c>
      <c r="I118" s="1">
        <f t="shared" si="18"/>
        <v>9.0121290712872693</v>
      </c>
      <c r="J118" s="1">
        <f t="shared" si="18"/>
        <v>-0.58656551035902349</v>
      </c>
      <c r="K118" s="1">
        <f t="shared" si="18"/>
        <v>-1.1309786161018585</v>
      </c>
      <c r="L118" s="1">
        <f t="shared" si="18"/>
        <v>8.0303002128245122</v>
      </c>
      <c r="M118" s="1">
        <f t="shared" si="18"/>
        <v>-0.21477102233966136</v>
      </c>
      <c r="N118" s="1">
        <f t="shared" si="18"/>
        <v>1.6263827366778227</v>
      </c>
      <c r="O118" s="1">
        <f t="shared" si="18"/>
        <v>-0.10714707611362104</v>
      </c>
      <c r="P118" s="1">
        <f t="shared" si="18"/>
        <v>3.9326268416413241</v>
      </c>
      <c r="Q118" s="1">
        <f t="shared" si="18"/>
        <v>-6.8648487240341324E-2</v>
      </c>
      <c r="R118" s="1">
        <f t="shared" si="18"/>
        <v>0.21772321190375968</v>
      </c>
      <c r="S118" s="1">
        <f t="shared" si="18"/>
        <v>3.5519826438231923</v>
      </c>
      <c r="T118" s="1">
        <f t="shared" si="18"/>
        <v>0.48322796397366968</v>
      </c>
      <c r="U118" s="1">
        <f t="shared" si="18"/>
        <v>-23.523220914483101</v>
      </c>
      <c r="V118" s="1">
        <f t="shared" si="18"/>
        <v>1.043561620109678</v>
      </c>
      <c r="W118" s="1">
        <f>SUM(E118:V118)</f>
        <v>6.3941688809263297</v>
      </c>
      <c r="X118" s="8"/>
    </row>
    <row r="119" spans="1:24" ht="15.75" customHeight="1" x14ac:dyDescent="0.2">
      <c r="A119" s="5" t="s">
        <v>80</v>
      </c>
    </row>
    <row r="120" spans="1:24" ht="15.75" customHeight="1" x14ac:dyDescent="0.2">
      <c r="A120" s="1" t="s">
        <v>25</v>
      </c>
      <c r="C120" s="1" t="s">
        <v>53</v>
      </c>
      <c r="D120" s="1" t="s">
        <v>52</v>
      </c>
      <c r="E120" s="1" t="s">
        <v>23</v>
      </c>
      <c r="F120" s="1" t="s">
        <v>22</v>
      </c>
      <c r="G120" s="1" t="s">
        <v>21</v>
      </c>
      <c r="H120" s="1" t="s">
        <v>20</v>
      </c>
      <c r="I120" s="1" t="s">
        <v>19</v>
      </c>
      <c r="J120" s="1" t="s">
        <v>18</v>
      </c>
      <c r="K120" s="1" t="s">
        <v>17</v>
      </c>
      <c r="L120" s="1" t="s">
        <v>16</v>
      </c>
      <c r="M120" s="1" t="s">
        <v>15</v>
      </c>
      <c r="N120" s="1" t="s">
        <v>14</v>
      </c>
      <c r="O120" s="1" t="s">
        <v>13</v>
      </c>
      <c r="P120" s="1" t="s">
        <v>12</v>
      </c>
      <c r="Q120" s="1" t="s">
        <v>11</v>
      </c>
      <c r="R120" s="1" t="s">
        <v>10</v>
      </c>
      <c r="S120" s="1" t="s">
        <v>9</v>
      </c>
      <c r="T120" s="1" t="s">
        <v>8</v>
      </c>
      <c r="U120" s="1" t="s">
        <v>7</v>
      </c>
      <c r="V120" s="1" t="s">
        <v>6</v>
      </c>
    </row>
    <row r="121" spans="1:24" ht="15.75" customHeight="1" x14ac:dyDescent="0.2">
      <c r="A121" s="1" t="s">
        <v>170</v>
      </c>
      <c r="C121" s="4">
        <v>300</v>
      </c>
      <c r="D121" s="4">
        <v>100</v>
      </c>
      <c r="E121" s="4">
        <v>2.5987</v>
      </c>
      <c r="F121" s="4">
        <v>3.2259000000000002</v>
      </c>
      <c r="G121" s="4">
        <v>4.4732000000000003</v>
      </c>
      <c r="H121" s="4">
        <v>5.9737</v>
      </c>
      <c r="I121" s="4">
        <v>1.6684000000000001</v>
      </c>
      <c r="J121" s="4">
        <v>1.5281</v>
      </c>
      <c r="K121" s="4">
        <v>12.737299999999999</v>
      </c>
      <c r="L121" s="4">
        <v>0.84689999999999999</v>
      </c>
      <c r="M121" s="4">
        <v>1.6080000000000001</v>
      </c>
      <c r="N121" s="4">
        <v>0.63539999999999996</v>
      </c>
      <c r="O121" s="4">
        <v>4.3860000000000001</v>
      </c>
      <c r="P121" s="4">
        <v>0.37909999999999999</v>
      </c>
      <c r="Q121" s="4">
        <v>2.9700000000000001E-2</v>
      </c>
      <c r="R121" s="4">
        <v>2.0320999999999998</v>
      </c>
      <c r="S121" s="4">
        <v>1.4285000000000001</v>
      </c>
      <c r="T121" s="4">
        <v>1.4675</v>
      </c>
      <c r="U121" s="4">
        <v>1.0375000000000001</v>
      </c>
      <c r="V121" s="4">
        <v>0.88439999999999996</v>
      </c>
      <c r="W121" s="8"/>
    </row>
    <row r="122" spans="1:24" ht="15.75" customHeight="1" x14ac:dyDescent="0.2">
      <c r="A122" s="1" t="s">
        <v>169</v>
      </c>
      <c r="C122" s="4">
        <v>300</v>
      </c>
      <c r="D122" s="4">
        <v>100</v>
      </c>
      <c r="E122" s="4">
        <v>2.2715999999999998</v>
      </c>
      <c r="F122" s="4">
        <v>2.44</v>
      </c>
      <c r="G122" s="4">
        <v>4.1992000000000003</v>
      </c>
      <c r="H122" s="4">
        <v>4.4344000000000001</v>
      </c>
      <c r="I122" s="4">
        <v>1.2921</v>
      </c>
      <c r="J122" s="4">
        <v>1.3640000000000001</v>
      </c>
      <c r="K122" s="4">
        <v>12.034599999999999</v>
      </c>
      <c r="L122" s="4">
        <v>0.65600000000000003</v>
      </c>
      <c r="M122" s="4">
        <v>1.9776</v>
      </c>
      <c r="N122" s="4">
        <v>0.2707</v>
      </c>
      <c r="O122" s="4">
        <v>3.9931000000000001</v>
      </c>
      <c r="P122" s="4">
        <v>0.28179999999999999</v>
      </c>
      <c r="Q122" s="4">
        <v>2.7900000000000001E-2</v>
      </c>
      <c r="R122" s="4">
        <v>1.5738000000000001</v>
      </c>
      <c r="S122" s="4">
        <v>0.9294</v>
      </c>
      <c r="T122" s="4">
        <v>1.0928</v>
      </c>
      <c r="U122" s="4">
        <v>0.85519999999999996</v>
      </c>
      <c r="V122" s="4">
        <v>0.68659999999999999</v>
      </c>
      <c r="W122" s="8"/>
    </row>
    <row r="123" spans="1:24" ht="15.75" customHeight="1" x14ac:dyDescent="0.2">
      <c r="A123" s="1" t="s">
        <v>168</v>
      </c>
      <c r="C123" s="4">
        <v>300</v>
      </c>
      <c r="D123" s="4">
        <v>100</v>
      </c>
      <c r="E123" s="4">
        <v>7.9058999999999999</v>
      </c>
      <c r="F123" s="4">
        <v>5.5738000000000003</v>
      </c>
      <c r="G123" s="4">
        <v>4.6688999999999998</v>
      </c>
      <c r="H123" s="4">
        <v>48.845300000000002</v>
      </c>
      <c r="I123" s="4">
        <v>13.981999999999999</v>
      </c>
      <c r="J123" s="4">
        <v>6.1051000000000002</v>
      </c>
      <c r="K123" s="4">
        <v>40.505600000000001</v>
      </c>
      <c r="L123" s="4">
        <v>0.9476</v>
      </c>
      <c r="M123" s="4">
        <v>1.6715</v>
      </c>
      <c r="N123" s="4">
        <v>2.0669</v>
      </c>
      <c r="O123" s="4">
        <v>18.1282</v>
      </c>
      <c r="P123" s="4">
        <v>0.30590000000000001</v>
      </c>
      <c r="Q123" s="4">
        <v>8.0500000000000002E-2</v>
      </c>
      <c r="R123" s="4">
        <v>5.4775</v>
      </c>
      <c r="S123" s="4">
        <v>2.0760000000000001</v>
      </c>
      <c r="T123" s="4">
        <v>2.9500999999999999</v>
      </c>
      <c r="U123" s="4">
        <v>2.6221999999999999</v>
      </c>
      <c r="V123" s="4">
        <v>4.609</v>
      </c>
    </row>
    <row r="124" spans="1:24" ht="15.75" customHeight="1" x14ac:dyDescent="0.2">
      <c r="A124" s="1" t="s">
        <v>167</v>
      </c>
      <c r="C124" s="4">
        <v>300</v>
      </c>
      <c r="D124" s="4">
        <v>100</v>
      </c>
      <c r="E124" s="4">
        <v>3.1884000000000001</v>
      </c>
      <c r="F124" s="4">
        <v>3.3609</v>
      </c>
      <c r="G124" s="4">
        <v>0.77580000000000005</v>
      </c>
      <c r="H124" s="4">
        <v>10.6875</v>
      </c>
      <c r="I124" s="4">
        <v>2.8001</v>
      </c>
      <c r="J124" s="4">
        <v>2.2284999999999999</v>
      </c>
      <c r="K124" s="4">
        <v>17.057300000000001</v>
      </c>
      <c r="L124" s="4">
        <v>0.86009999999999998</v>
      </c>
      <c r="M124" s="4">
        <v>1.4467000000000001</v>
      </c>
      <c r="N124" s="4">
        <v>0.9284</v>
      </c>
      <c r="O124" s="4">
        <v>6.3760000000000003</v>
      </c>
      <c r="P124" s="4">
        <v>0.4637</v>
      </c>
      <c r="Q124" s="4">
        <v>1.89E-2</v>
      </c>
      <c r="R124" s="4">
        <v>2.5407000000000002</v>
      </c>
      <c r="S124" s="4">
        <v>1.3888</v>
      </c>
      <c r="T124" s="4">
        <v>1.3483000000000001</v>
      </c>
      <c r="U124" s="4">
        <v>1.8221000000000001</v>
      </c>
      <c r="V124" s="4">
        <v>1.6511</v>
      </c>
      <c r="W124" s="8"/>
    </row>
    <row r="125" spans="1:24" ht="15.75" customHeight="1" x14ac:dyDescent="0.2">
      <c r="A125" s="1" t="s">
        <v>166</v>
      </c>
      <c r="C125" s="4">
        <v>300</v>
      </c>
      <c r="D125" s="4">
        <v>100</v>
      </c>
      <c r="E125" s="4">
        <v>1.9355</v>
      </c>
      <c r="F125" s="4">
        <v>2.6097000000000001</v>
      </c>
      <c r="G125" s="4">
        <v>0.27189999999999998</v>
      </c>
      <c r="H125" s="4">
        <v>5.1167999999999996</v>
      </c>
      <c r="I125" s="4">
        <v>1.4817</v>
      </c>
      <c r="J125" s="4">
        <v>1.6302000000000001</v>
      </c>
      <c r="K125" s="4">
        <v>12.137600000000001</v>
      </c>
      <c r="L125" s="4">
        <v>0.70860000000000001</v>
      </c>
      <c r="M125" s="4">
        <v>1.3703000000000001</v>
      </c>
      <c r="N125" s="4">
        <v>0.4929</v>
      </c>
      <c r="O125" s="4">
        <v>4.3646000000000003</v>
      </c>
      <c r="P125" s="4">
        <v>0.2742</v>
      </c>
      <c r="Q125" s="4">
        <v>7.0000000000000007E-2</v>
      </c>
      <c r="R125" s="4">
        <v>2.0518999999999998</v>
      </c>
      <c r="S125" s="4">
        <v>1.2292000000000001</v>
      </c>
      <c r="T125" s="4">
        <v>0.88729999999999998</v>
      </c>
      <c r="U125" s="4">
        <v>1.1256999999999999</v>
      </c>
      <c r="V125" s="4">
        <v>0.87080000000000002</v>
      </c>
    </row>
    <row r="126" spans="1:24" ht="15.75" customHeight="1" x14ac:dyDescent="0.2">
      <c r="A126" s="1" t="s">
        <v>165</v>
      </c>
      <c r="C126" s="4">
        <v>300</v>
      </c>
      <c r="D126" s="4">
        <v>100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4" ht="15.75" customHeight="1" x14ac:dyDescent="0.2">
      <c r="A127" s="1" t="s">
        <v>164</v>
      </c>
      <c r="C127" s="4">
        <v>300</v>
      </c>
      <c r="D127" s="4">
        <v>100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4" ht="15.75" customHeight="1" x14ac:dyDescent="0.2">
      <c r="A128" s="1" t="s">
        <v>163</v>
      </c>
      <c r="C128" s="4">
        <v>300</v>
      </c>
      <c r="D128" s="4">
        <v>100</v>
      </c>
      <c r="E128" s="4">
        <v>3.9645999999999999</v>
      </c>
      <c r="F128" s="4">
        <v>3.0276000000000001</v>
      </c>
      <c r="G128" s="4">
        <v>0.97560000000000002</v>
      </c>
      <c r="H128" s="4">
        <v>25.637799999999999</v>
      </c>
      <c r="I128" s="4">
        <v>1.7101999999999999</v>
      </c>
      <c r="J128" s="4">
        <v>2.8820000000000001</v>
      </c>
      <c r="K128" s="4">
        <v>31.520900000000001</v>
      </c>
      <c r="L128" s="4">
        <v>0.78749999999999998</v>
      </c>
      <c r="M128" s="4">
        <v>1.4561999999999999</v>
      </c>
      <c r="N128" s="4">
        <v>1.0423</v>
      </c>
      <c r="O128" s="4">
        <v>11.2265</v>
      </c>
      <c r="P128" s="4">
        <v>0.43120000000000003</v>
      </c>
      <c r="Q128" s="4">
        <v>0.30459999999999998</v>
      </c>
      <c r="R128" s="4">
        <v>3.907</v>
      </c>
      <c r="S128" s="4">
        <v>1.669</v>
      </c>
      <c r="T128" s="4">
        <v>2.0426000000000002</v>
      </c>
      <c r="U128" s="4">
        <v>2.2650000000000001</v>
      </c>
      <c r="V128" s="4">
        <v>2.6358000000000001</v>
      </c>
      <c r="W128" s="8"/>
    </row>
    <row r="129" spans="1:23" ht="15.75" customHeight="1" x14ac:dyDescent="0.2">
      <c r="A129" s="1" t="s">
        <v>162</v>
      </c>
      <c r="C129" s="4">
        <v>300</v>
      </c>
      <c r="D129" s="4">
        <v>100</v>
      </c>
      <c r="E129" s="4">
        <v>4.5015000000000001</v>
      </c>
      <c r="F129" s="4">
        <v>4.0218999999999996</v>
      </c>
      <c r="G129" s="4">
        <v>1.8563000000000001</v>
      </c>
      <c r="H129" s="4">
        <v>19.816600000000001</v>
      </c>
      <c r="I129" s="4">
        <v>6.8028000000000004</v>
      </c>
      <c r="J129" s="4">
        <v>3.4933999999999998</v>
      </c>
      <c r="K129" s="4">
        <v>23.977399999999999</v>
      </c>
      <c r="L129" s="4">
        <v>0.66459999999999997</v>
      </c>
      <c r="M129" s="4">
        <v>1.3696999999999999</v>
      </c>
      <c r="N129" s="4">
        <v>1.3272999999999999</v>
      </c>
      <c r="O129" s="4">
        <v>9.0475999999999992</v>
      </c>
      <c r="P129" s="4">
        <v>0.2591</v>
      </c>
      <c r="Q129" s="4">
        <v>0.18099999999999999</v>
      </c>
      <c r="R129" s="4">
        <v>3.3969</v>
      </c>
      <c r="S129" s="4">
        <v>1.5395000000000001</v>
      </c>
      <c r="T129" s="4">
        <v>1.8183</v>
      </c>
      <c r="U129" s="4">
        <v>2.0489000000000002</v>
      </c>
      <c r="V129" s="4">
        <v>2.5945</v>
      </c>
      <c r="W129" s="8"/>
    </row>
    <row r="130" spans="1:23" ht="15.75" customHeight="1" x14ac:dyDescent="0.2">
      <c r="A130" s="1" t="s">
        <v>237</v>
      </c>
      <c r="C130" s="4">
        <v>300</v>
      </c>
      <c r="D130" s="4">
        <v>100</v>
      </c>
      <c r="E130" s="4">
        <v>3.7195</v>
      </c>
      <c r="F130" s="4">
        <v>4.6875</v>
      </c>
      <c r="G130" s="4">
        <v>0.40389999999999998</v>
      </c>
      <c r="H130" s="4">
        <v>7.2957999999999998</v>
      </c>
      <c r="I130" s="4">
        <v>2.8111000000000002</v>
      </c>
      <c r="J130" s="4">
        <v>2.2292999999999998</v>
      </c>
      <c r="K130" s="4">
        <v>15.7431</v>
      </c>
      <c r="L130" s="4">
        <v>0.86519999999999997</v>
      </c>
      <c r="M130" s="4">
        <v>1.6904999999999999</v>
      </c>
      <c r="N130" s="4">
        <v>1.1333</v>
      </c>
      <c r="O130" s="4">
        <v>7.6997999999999998</v>
      </c>
      <c r="P130" s="4">
        <v>0.3997</v>
      </c>
      <c r="Q130" s="4">
        <v>5.5399999999999998E-2</v>
      </c>
      <c r="R130" s="4">
        <v>3.2726000000000002</v>
      </c>
      <c r="S130" s="4">
        <v>1.6232</v>
      </c>
      <c r="T130" s="4">
        <v>2.3885999999999998</v>
      </c>
      <c r="U130" s="4">
        <v>2.9222999999999999</v>
      </c>
      <c r="V130" s="4">
        <v>1.6918</v>
      </c>
    </row>
    <row r="131" spans="1:23" ht="15.75" customHeight="1" x14ac:dyDescent="0.2">
      <c r="A131" s="1" t="s">
        <v>238</v>
      </c>
      <c r="C131" s="4">
        <v>300</v>
      </c>
      <c r="D131" s="4">
        <v>100</v>
      </c>
      <c r="E131" s="4">
        <v>3.0739999999999998</v>
      </c>
      <c r="F131" s="4">
        <v>3.9866999999999999</v>
      </c>
      <c r="G131" s="4">
        <v>0.43109999999999998</v>
      </c>
      <c r="H131" s="4">
        <v>6.5979000000000001</v>
      </c>
      <c r="I131" s="4">
        <v>2.6560000000000001</v>
      </c>
      <c r="J131" s="4">
        <v>2.7786</v>
      </c>
      <c r="K131" s="4">
        <v>15.2044</v>
      </c>
      <c r="L131" s="4">
        <v>0.95079999999999998</v>
      </c>
      <c r="M131" s="4">
        <v>1.665</v>
      </c>
      <c r="N131" s="4">
        <v>0.81040000000000001</v>
      </c>
      <c r="O131" s="4">
        <v>7.2068000000000003</v>
      </c>
      <c r="P131" s="4">
        <v>0.42330000000000001</v>
      </c>
      <c r="Q131" s="4">
        <v>6.7299999999999999E-2</v>
      </c>
      <c r="R131" s="4">
        <v>3.4434</v>
      </c>
      <c r="S131" s="4">
        <v>1.6702999999999999</v>
      </c>
      <c r="T131" s="4">
        <v>1.9437</v>
      </c>
      <c r="U131" s="4">
        <v>3.1433</v>
      </c>
      <c r="V131" s="4">
        <v>1.5387999999999999</v>
      </c>
    </row>
    <row r="132" spans="1:23" ht="15.75" customHeight="1" x14ac:dyDescent="0.2">
      <c r="A132" s="1" t="s">
        <v>161</v>
      </c>
      <c r="C132" s="4">
        <v>300</v>
      </c>
      <c r="D132" s="4">
        <v>100</v>
      </c>
      <c r="E132" s="4">
        <v>4.2434000000000003</v>
      </c>
      <c r="F132" s="4">
        <v>5.2230999999999996</v>
      </c>
      <c r="G132" s="4">
        <v>0.56730000000000003</v>
      </c>
      <c r="H132" s="4">
        <v>9.2254000000000005</v>
      </c>
      <c r="I132" s="4">
        <v>3.1573000000000002</v>
      </c>
      <c r="J132" s="4">
        <v>3.0063</v>
      </c>
      <c r="K132" s="4">
        <v>18.390599999999999</v>
      </c>
      <c r="L132" s="4">
        <v>0.83279999999999998</v>
      </c>
      <c r="M132" s="4">
        <v>1.6221000000000001</v>
      </c>
      <c r="N132" s="4">
        <v>1.4671000000000001</v>
      </c>
      <c r="O132" s="4">
        <v>8.2178000000000004</v>
      </c>
      <c r="P132" s="4">
        <v>0.37509999999999999</v>
      </c>
      <c r="Q132" s="4">
        <v>7.2400000000000006E-2</v>
      </c>
      <c r="R132" s="4">
        <v>3.6699000000000002</v>
      </c>
      <c r="S132" s="4">
        <v>2.0095000000000001</v>
      </c>
      <c r="T132" s="4">
        <v>2.0943999999999998</v>
      </c>
      <c r="U132" s="4">
        <v>3.9632000000000001</v>
      </c>
      <c r="V132" s="4">
        <v>2.1934999999999998</v>
      </c>
    </row>
    <row r="133" spans="1:23" ht="15.75" customHeight="1" x14ac:dyDescent="0.2">
      <c r="A133" s="1" t="s">
        <v>160</v>
      </c>
      <c r="C133" s="4">
        <v>300</v>
      </c>
      <c r="D133" s="4">
        <v>100</v>
      </c>
      <c r="E133" s="4">
        <v>2.1352000000000002</v>
      </c>
      <c r="F133" s="4">
        <v>2.5649000000000002</v>
      </c>
      <c r="G133" s="4">
        <v>0.4531</v>
      </c>
      <c r="H133" s="4">
        <v>3.8378999999999999</v>
      </c>
      <c r="I133" s="4">
        <v>1.0126999999999999</v>
      </c>
      <c r="J133" s="4">
        <v>0.99680000000000002</v>
      </c>
      <c r="K133" s="4">
        <v>10.5144</v>
      </c>
      <c r="L133" s="4">
        <v>0.50580000000000003</v>
      </c>
      <c r="M133" s="4">
        <v>1.1254</v>
      </c>
      <c r="N133" s="4">
        <v>0.32690000000000002</v>
      </c>
      <c r="O133" s="4">
        <v>3.851</v>
      </c>
      <c r="P133" s="4">
        <v>0.1966</v>
      </c>
      <c r="Q133" s="4">
        <v>5.0000000000000001E-3</v>
      </c>
      <c r="R133" s="4">
        <v>1.7197</v>
      </c>
      <c r="S133" s="4">
        <v>0.86680000000000001</v>
      </c>
      <c r="T133" s="4">
        <v>1.0238</v>
      </c>
      <c r="U133" s="4">
        <v>1.0165</v>
      </c>
      <c r="V133" s="4">
        <v>0.71950000000000003</v>
      </c>
    </row>
    <row r="134" spans="1:23" ht="15.75" customHeight="1" x14ac:dyDescent="0.2">
      <c r="A134" s="1" t="s">
        <v>159</v>
      </c>
      <c r="C134" s="4">
        <v>300</v>
      </c>
      <c r="D134" s="4">
        <v>100</v>
      </c>
      <c r="E134" s="4">
        <v>1.9922</v>
      </c>
      <c r="F134" s="4">
        <v>2.5005999999999999</v>
      </c>
      <c r="G134" s="4">
        <v>0.23910000000000001</v>
      </c>
      <c r="H134" s="4">
        <v>4.9588999999999999</v>
      </c>
      <c r="I134" s="4">
        <v>1.1940999999999999</v>
      </c>
      <c r="J134" s="4">
        <v>0.98240000000000005</v>
      </c>
      <c r="K134" s="4">
        <v>12.396599999999999</v>
      </c>
      <c r="L134" s="4">
        <v>0.54920000000000002</v>
      </c>
      <c r="M134" s="4">
        <v>1.2778</v>
      </c>
      <c r="N134" s="4">
        <v>0.51319999999999999</v>
      </c>
      <c r="O134" s="4">
        <v>4.1313000000000004</v>
      </c>
      <c r="P134" s="4">
        <v>0.28560000000000002</v>
      </c>
      <c r="Q134" s="4">
        <v>4.6600000000000003E-2</v>
      </c>
      <c r="R134" s="4">
        <v>2.0043000000000002</v>
      </c>
      <c r="S134" s="4">
        <v>1.107</v>
      </c>
      <c r="T134" s="4">
        <v>1.0395000000000001</v>
      </c>
      <c r="U134" s="4">
        <v>0.81710000000000005</v>
      </c>
      <c r="V134" s="4">
        <v>0.88039999999999996</v>
      </c>
      <c r="W134" s="8"/>
    </row>
    <row r="135" spans="1:23" ht="15.75" customHeight="1" x14ac:dyDescent="0.2">
      <c r="A135" s="1" t="s">
        <v>158</v>
      </c>
      <c r="C135" s="4">
        <v>300</v>
      </c>
      <c r="D135" s="4">
        <v>100</v>
      </c>
      <c r="E135" s="4">
        <v>1.4817</v>
      </c>
      <c r="F135" s="4">
        <v>2.3266</v>
      </c>
      <c r="G135" s="4">
        <v>0.11260000000000001</v>
      </c>
      <c r="H135" s="4">
        <v>4.3460000000000001</v>
      </c>
      <c r="I135" s="4">
        <v>1.2263999999999999</v>
      </c>
      <c r="J135" s="4">
        <v>1.0053000000000001</v>
      </c>
      <c r="K135" s="4">
        <v>10.7994</v>
      </c>
      <c r="L135" s="4">
        <v>0.50829999999999997</v>
      </c>
      <c r="M135" s="4">
        <v>1.2952999999999999</v>
      </c>
      <c r="N135" s="4">
        <v>0.47789999999999999</v>
      </c>
      <c r="O135" s="4">
        <v>4.1840000000000002</v>
      </c>
      <c r="P135" s="4">
        <v>0.29139999999999999</v>
      </c>
      <c r="Q135" s="4">
        <v>0.10920000000000001</v>
      </c>
      <c r="R135" s="4">
        <v>1.8026</v>
      </c>
      <c r="S135" s="4">
        <v>0.79410000000000003</v>
      </c>
      <c r="T135" s="4">
        <v>0.97899999999999998</v>
      </c>
      <c r="U135" s="4">
        <v>0.96519999999999995</v>
      </c>
      <c r="V135" s="4">
        <v>0.69869999999999999</v>
      </c>
      <c r="W135" s="8"/>
    </row>
    <row r="136" spans="1:23" ht="15.75" customHeight="1" x14ac:dyDescent="0.2">
      <c r="A136" s="1" t="s">
        <v>157</v>
      </c>
      <c r="C136" s="4">
        <v>300</v>
      </c>
      <c r="D136" s="4">
        <v>100</v>
      </c>
      <c r="E136" s="4">
        <v>1.8871</v>
      </c>
      <c r="F136" s="4">
        <v>2.5070999999999999</v>
      </c>
      <c r="G136" s="4">
        <v>0.35930000000000001</v>
      </c>
      <c r="H136" s="4">
        <v>4.9335000000000004</v>
      </c>
      <c r="I136" s="4">
        <v>1.5561</v>
      </c>
      <c r="J136" s="4">
        <v>1.5741000000000001</v>
      </c>
      <c r="K136" s="4">
        <v>11.952299999999999</v>
      </c>
      <c r="L136" s="4">
        <v>0.60470000000000002</v>
      </c>
      <c r="M136" s="4">
        <v>1.5754999999999999</v>
      </c>
      <c r="N136" s="4">
        <v>0.45429999999999998</v>
      </c>
      <c r="O136" s="4">
        <v>4.4203000000000001</v>
      </c>
      <c r="P136" s="4">
        <v>0.25829999999999997</v>
      </c>
      <c r="Q136" s="4">
        <v>4.9500000000000002E-2</v>
      </c>
      <c r="R136" s="4">
        <v>1.7569999999999999</v>
      </c>
      <c r="S136" s="4">
        <v>0.99680000000000002</v>
      </c>
      <c r="T136" s="4">
        <v>1.2133</v>
      </c>
      <c r="U136" s="4">
        <v>1.9128000000000001</v>
      </c>
      <c r="V136" s="4">
        <v>0.8034</v>
      </c>
      <c r="W136" s="8"/>
    </row>
    <row r="137" spans="1:23" ht="15.75" customHeight="1" x14ac:dyDescent="0.2">
      <c r="A137" s="1" t="s">
        <v>156</v>
      </c>
      <c r="C137" s="4">
        <v>300</v>
      </c>
      <c r="D137" s="4">
        <v>100</v>
      </c>
      <c r="E137" s="4">
        <v>1.2679</v>
      </c>
      <c r="F137" s="4">
        <v>2.3349000000000002</v>
      </c>
      <c r="G137" s="4">
        <v>0.27139999999999997</v>
      </c>
      <c r="H137" s="4">
        <v>3.3729</v>
      </c>
      <c r="I137" s="4">
        <v>0.7681</v>
      </c>
      <c r="J137" s="4">
        <v>0.97370000000000001</v>
      </c>
      <c r="K137" s="4">
        <v>10.892099999999999</v>
      </c>
      <c r="L137" s="4">
        <v>0.33800000000000002</v>
      </c>
      <c r="M137" s="4">
        <v>1.2665</v>
      </c>
      <c r="N137" s="4">
        <v>0.36130000000000001</v>
      </c>
      <c r="O137" s="4">
        <v>3.5644</v>
      </c>
      <c r="P137" s="4">
        <v>0.318</v>
      </c>
      <c r="Q137" s="4">
        <v>0.2666</v>
      </c>
      <c r="R137" s="4">
        <v>1.2185999999999999</v>
      </c>
      <c r="S137" s="4">
        <v>0.75449999999999995</v>
      </c>
      <c r="T137" s="4">
        <v>0.56520000000000004</v>
      </c>
      <c r="U137" s="4">
        <v>0.48</v>
      </c>
      <c r="V137" s="4">
        <v>0.55059999999999998</v>
      </c>
      <c r="W137" s="8"/>
    </row>
    <row r="138" spans="1:23" ht="15.75" customHeight="1" x14ac:dyDescent="0.2">
      <c r="A138" s="1" t="s">
        <v>155</v>
      </c>
      <c r="C138" s="4">
        <v>300</v>
      </c>
      <c r="D138" s="4">
        <v>100</v>
      </c>
      <c r="E138" s="4">
        <v>1.4419</v>
      </c>
      <c r="F138" s="4">
        <v>2.1103000000000001</v>
      </c>
      <c r="G138" s="4">
        <v>0.1492</v>
      </c>
      <c r="H138" s="4">
        <v>3.8050000000000002</v>
      </c>
      <c r="I138" s="4">
        <v>0.63119999999999998</v>
      </c>
      <c r="J138" s="4">
        <v>0.98719999999999997</v>
      </c>
      <c r="K138" s="4">
        <v>10.5242</v>
      </c>
      <c r="L138" s="4">
        <v>0.46460000000000001</v>
      </c>
      <c r="M138" s="4">
        <v>1.2863</v>
      </c>
      <c r="N138" s="4">
        <v>0.31990000000000002</v>
      </c>
      <c r="O138" s="4">
        <v>3.4710000000000001</v>
      </c>
      <c r="P138" s="4">
        <v>0.21779999999999999</v>
      </c>
      <c r="Q138" s="4">
        <v>0.19620000000000001</v>
      </c>
      <c r="R138" s="4">
        <v>1.2024999999999999</v>
      </c>
      <c r="S138" s="4">
        <v>0.754</v>
      </c>
      <c r="T138" s="4">
        <v>1.0471999999999999</v>
      </c>
      <c r="U138" s="4">
        <v>0.83299999999999996</v>
      </c>
      <c r="V138" s="4">
        <v>0.61009999999999998</v>
      </c>
      <c r="W138" s="8"/>
    </row>
    <row r="139" spans="1:23" ht="15.75" customHeight="1" x14ac:dyDescent="0.2">
      <c r="A139" s="1" t="s">
        <v>64</v>
      </c>
      <c r="C139" s="4">
        <v>300</v>
      </c>
      <c r="D139" s="4">
        <v>100</v>
      </c>
      <c r="E139" s="4">
        <v>1.9706999999999999</v>
      </c>
      <c r="F139" s="4">
        <v>2.8584999999999998</v>
      </c>
      <c r="G139" s="4">
        <v>0.3679</v>
      </c>
      <c r="H139" s="4">
        <v>7.0735000000000001</v>
      </c>
      <c r="I139" s="4">
        <v>1.5085</v>
      </c>
      <c r="J139" s="4">
        <v>1.3626</v>
      </c>
      <c r="K139" s="4">
        <v>13.916700000000001</v>
      </c>
      <c r="L139" s="4">
        <v>0.72770000000000001</v>
      </c>
      <c r="M139" s="4">
        <v>1.7338</v>
      </c>
      <c r="N139" s="4">
        <v>0.54079999999999995</v>
      </c>
      <c r="O139" s="4">
        <v>5.3792</v>
      </c>
      <c r="P139" s="4">
        <v>0.37209999999999999</v>
      </c>
      <c r="Q139" s="4">
        <v>0.1968</v>
      </c>
      <c r="R139" s="4">
        <v>1.8078000000000001</v>
      </c>
      <c r="S139" s="4">
        <v>1.0038</v>
      </c>
      <c r="T139" s="4">
        <v>1.1082000000000001</v>
      </c>
      <c r="U139" s="4">
        <v>1.4126000000000001</v>
      </c>
      <c r="V139" s="4">
        <v>1.0092000000000001</v>
      </c>
      <c r="W139" s="8"/>
    </row>
    <row r="140" spans="1:23" ht="15.75" customHeight="1" x14ac:dyDescent="0.2">
      <c r="A140" s="1" t="s">
        <v>63</v>
      </c>
      <c r="C140" s="4">
        <v>300</v>
      </c>
      <c r="D140" s="4">
        <v>100</v>
      </c>
      <c r="E140" s="4">
        <v>1.8380000000000001</v>
      </c>
      <c r="F140" s="4">
        <v>2.99</v>
      </c>
      <c r="G140" s="4">
        <v>0.23119999999999999</v>
      </c>
      <c r="H140" s="4">
        <v>5.2222</v>
      </c>
      <c r="I140" s="4">
        <v>1.2279</v>
      </c>
      <c r="J140" s="4">
        <v>0.99370000000000003</v>
      </c>
      <c r="K140" s="4">
        <v>12.535600000000001</v>
      </c>
      <c r="L140" s="4">
        <v>0.72529999999999994</v>
      </c>
      <c r="M140" s="4">
        <v>1.6536999999999999</v>
      </c>
      <c r="N140" s="4">
        <v>0.47060000000000002</v>
      </c>
      <c r="O140" s="4">
        <v>4.6710000000000003</v>
      </c>
      <c r="P140" s="4">
        <v>0.36359999999999998</v>
      </c>
      <c r="Q140" s="4">
        <v>4.1099999999999998E-2</v>
      </c>
      <c r="R140" s="4">
        <v>1.9104000000000001</v>
      </c>
      <c r="S140" s="4">
        <v>1.3078000000000001</v>
      </c>
      <c r="T140" s="4">
        <v>0.76359999999999995</v>
      </c>
      <c r="U140" s="4">
        <v>1.1480999999999999</v>
      </c>
      <c r="V140" s="4">
        <v>0.83330000000000004</v>
      </c>
      <c r="W140" s="8"/>
    </row>
    <row r="141" spans="1:23" ht="15.75" customHeight="1" x14ac:dyDescent="0.2">
      <c r="A141" s="1" t="s">
        <v>62</v>
      </c>
      <c r="C141" s="4">
        <v>300</v>
      </c>
      <c r="D141" s="4">
        <v>100</v>
      </c>
      <c r="E141" s="4">
        <v>2.1855000000000002</v>
      </c>
      <c r="F141" s="4">
        <v>3.0853000000000002</v>
      </c>
      <c r="G141" s="4">
        <v>0.77939999999999998</v>
      </c>
      <c r="H141" s="4">
        <v>7.694</v>
      </c>
      <c r="I141" s="4">
        <v>2.9293999999999998</v>
      </c>
      <c r="J141" s="4">
        <v>1.4762</v>
      </c>
      <c r="K141" s="4">
        <v>14.5814</v>
      </c>
      <c r="L141" s="4">
        <v>0.54469999999999996</v>
      </c>
      <c r="M141" s="4">
        <v>1.2685999999999999</v>
      </c>
      <c r="N141" s="4">
        <v>0.73580000000000001</v>
      </c>
      <c r="O141" s="4">
        <v>5.6069000000000004</v>
      </c>
      <c r="P141" s="4">
        <v>0.42970000000000003</v>
      </c>
      <c r="Q141" s="4">
        <v>7.4999999999999997E-2</v>
      </c>
      <c r="R141" s="4">
        <v>1.6791</v>
      </c>
      <c r="S141" s="4">
        <v>0.87760000000000005</v>
      </c>
      <c r="T141" s="4">
        <v>1.3131999999999999</v>
      </c>
      <c r="U141" s="4">
        <v>1.385</v>
      </c>
      <c r="V141" s="4">
        <v>1.2916000000000001</v>
      </c>
    </row>
    <row r="142" spans="1:23" ht="15.75" customHeight="1" x14ac:dyDescent="0.2"/>
    <row r="143" spans="1:23" ht="15.75" customHeight="1" x14ac:dyDescent="0.2">
      <c r="A143" s="5" t="s">
        <v>61</v>
      </c>
    </row>
    <row r="144" spans="1:23" ht="15.75" customHeight="1" x14ac:dyDescent="0.2">
      <c r="A144" s="1" t="s">
        <v>25</v>
      </c>
      <c r="C144" s="1" t="s">
        <v>53</v>
      </c>
      <c r="D144" s="1" t="s">
        <v>52</v>
      </c>
      <c r="E144" s="1" t="s">
        <v>23</v>
      </c>
      <c r="F144" s="1" t="s">
        <v>22</v>
      </c>
      <c r="G144" s="1" t="s">
        <v>21</v>
      </c>
      <c r="H144" s="1" t="s">
        <v>20</v>
      </c>
      <c r="I144" s="1" t="s">
        <v>19</v>
      </c>
      <c r="J144" s="1" t="s">
        <v>18</v>
      </c>
      <c r="K144" s="1" t="s">
        <v>17</v>
      </c>
      <c r="L144" s="1" t="s">
        <v>16</v>
      </c>
      <c r="M144" s="1" t="s">
        <v>15</v>
      </c>
      <c r="N144" s="1" t="s">
        <v>14</v>
      </c>
      <c r="O144" s="1" t="s">
        <v>13</v>
      </c>
      <c r="P144" s="1" t="s">
        <v>12</v>
      </c>
      <c r="Q144" s="1" t="s">
        <v>11</v>
      </c>
      <c r="R144" s="1" t="s">
        <v>10</v>
      </c>
      <c r="S144" s="1" t="s">
        <v>9</v>
      </c>
      <c r="T144" s="1" t="s">
        <v>8</v>
      </c>
      <c r="U144" s="1" t="s">
        <v>7</v>
      </c>
      <c r="V144" s="1" t="s">
        <v>6</v>
      </c>
    </row>
    <row r="145" spans="1:22" ht="15.75" customHeight="1" x14ac:dyDescent="0.2">
      <c r="A145" s="1" t="str">
        <f t="shared" ref="A145:A165" si="19">A121</f>
        <v>AT38_S2_C3_N21-1</v>
      </c>
      <c r="C145" s="1">
        <f t="shared" ref="C145:D165" si="20">C121</f>
        <v>300</v>
      </c>
      <c r="D145" s="1">
        <f t="shared" si="20"/>
        <v>100</v>
      </c>
      <c r="E145" s="1">
        <f t="shared" ref="E145:V145" si="21">E121-E$11</f>
        <v>2.2904</v>
      </c>
      <c r="F145" s="1">
        <f t="shared" si="21"/>
        <v>2.6929000000000003</v>
      </c>
      <c r="G145" s="1">
        <f t="shared" si="21"/>
        <v>4.2579000000000002</v>
      </c>
      <c r="H145" s="1">
        <f t="shared" si="21"/>
        <v>4.9513999999999996</v>
      </c>
      <c r="I145" s="1">
        <f t="shared" si="21"/>
        <v>1.4432</v>
      </c>
      <c r="J145" s="1">
        <f t="shared" si="21"/>
        <v>1.0702</v>
      </c>
      <c r="K145" s="1">
        <f t="shared" si="21"/>
        <v>12.0777</v>
      </c>
      <c r="L145" s="1">
        <f t="shared" si="21"/>
        <v>0.80499999999999994</v>
      </c>
      <c r="M145" s="1">
        <f t="shared" si="21"/>
        <v>1.4731000000000001</v>
      </c>
      <c r="N145" s="1">
        <f t="shared" si="21"/>
        <v>0.59899999999999998</v>
      </c>
      <c r="O145" s="1">
        <f t="shared" si="21"/>
        <v>4.1490999999999998</v>
      </c>
      <c r="P145" s="1">
        <f t="shared" si="21"/>
        <v>0.33119999999999999</v>
      </c>
      <c r="Q145" s="1">
        <f t="shared" si="21"/>
        <v>-0.27089999999999997</v>
      </c>
      <c r="R145" s="1">
        <f t="shared" si="21"/>
        <v>2.0015999999999998</v>
      </c>
      <c r="S145" s="1">
        <f t="shared" si="21"/>
        <v>1.2621000000000002</v>
      </c>
      <c r="T145" s="1">
        <f t="shared" si="21"/>
        <v>1.0680000000000001</v>
      </c>
      <c r="U145" s="1">
        <f t="shared" si="21"/>
        <v>-5.9832000000000001</v>
      </c>
      <c r="V145" s="1">
        <f t="shared" si="21"/>
        <v>0.70669999999999999</v>
      </c>
    </row>
    <row r="146" spans="1:22" ht="15.75" customHeight="1" x14ac:dyDescent="0.2">
      <c r="A146" s="1" t="str">
        <f t="shared" si="19"/>
        <v>AT38_S2_C3_N21-2</v>
      </c>
      <c r="C146" s="1">
        <f t="shared" si="20"/>
        <v>300</v>
      </c>
      <c r="D146" s="1">
        <f t="shared" si="20"/>
        <v>100</v>
      </c>
      <c r="E146" s="1">
        <f t="shared" ref="E146:V146" si="22">E122-E$11</f>
        <v>1.9632999999999998</v>
      </c>
      <c r="F146" s="1">
        <f t="shared" si="22"/>
        <v>1.907</v>
      </c>
      <c r="G146" s="1">
        <f t="shared" si="22"/>
        <v>3.9839000000000002</v>
      </c>
      <c r="H146" s="1">
        <f t="shared" si="22"/>
        <v>3.4121000000000001</v>
      </c>
      <c r="I146" s="1">
        <f t="shared" si="22"/>
        <v>1.0669</v>
      </c>
      <c r="J146" s="1">
        <f t="shared" si="22"/>
        <v>0.90610000000000013</v>
      </c>
      <c r="K146" s="1">
        <f t="shared" si="22"/>
        <v>11.375</v>
      </c>
      <c r="L146" s="1">
        <f t="shared" si="22"/>
        <v>0.61409999999999998</v>
      </c>
      <c r="M146" s="1">
        <f t="shared" si="22"/>
        <v>1.8427</v>
      </c>
      <c r="N146" s="1">
        <f t="shared" si="22"/>
        <v>0.23430000000000001</v>
      </c>
      <c r="O146" s="1">
        <f t="shared" si="22"/>
        <v>3.7562000000000002</v>
      </c>
      <c r="P146" s="1">
        <f t="shared" si="22"/>
        <v>0.2339</v>
      </c>
      <c r="Q146" s="1">
        <f t="shared" si="22"/>
        <v>-0.2727</v>
      </c>
      <c r="R146" s="1">
        <f t="shared" si="22"/>
        <v>1.5433000000000001</v>
      </c>
      <c r="S146" s="1">
        <f t="shared" si="22"/>
        <v>0.76300000000000001</v>
      </c>
      <c r="T146" s="1">
        <f t="shared" si="22"/>
        <v>0.69330000000000003</v>
      </c>
      <c r="U146" s="1">
        <f t="shared" si="22"/>
        <v>-6.1654999999999998</v>
      </c>
      <c r="V146" s="1">
        <f t="shared" si="22"/>
        <v>0.50890000000000002</v>
      </c>
    </row>
    <row r="147" spans="1:22" ht="15.75" customHeight="1" x14ac:dyDescent="0.2">
      <c r="A147" s="1" t="str">
        <f t="shared" si="19"/>
        <v>AT38_S2_C3_N21-3</v>
      </c>
      <c r="C147" s="1">
        <f t="shared" si="20"/>
        <v>300</v>
      </c>
      <c r="D147" s="1">
        <f t="shared" si="20"/>
        <v>100</v>
      </c>
      <c r="E147" s="1">
        <f t="shared" ref="E147:V147" si="23">E123-E$11</f>
        <v>7.5975999999999999</v>
      </c>
      <c r="F147" s="1">
        <f t="shared" si="23"/>
        <v>5.0407999999999999</v>
      </c>
      <c r="G147" s="1">
        <f t="shared" si="23"/>
        <v>4.4535999999999998</v>
      </c>
      <c r="H147" s="1">
        <f t="shared" si="23"/>
        <v>47.823</v>
      </c>
      <c r="I147" s="1">
        <f t="shared" si="23"/>
        <v>13.7568</v>
      </c>
      <c r="J147" s="1">
        <f t="shared" si="23"/>
        <v>5.6471999999999998</v>
      </c>
      <c r="K147" s="1">
        <f t="shared" si="23"/>
        <v>39.846000000000004</v>
      </c>
      <c r="L147" s="1">
        <f t="shared" si="23"/>
        <v>0.90569999999999995</v>
      </c>
      <c r="M147" s="1">
        <f t="shared" si="23"/>
        <v>1.5366</v>
      </c>
      <c r="N147" s="1">
        <f t="shared" si="23"/>
        <v>2.0305</v>
      </c>
      <c r="O147" s="1">
        <f t="shared" si="23"/>
        <v>17.891300000000001</v>
      </c>
      <c r="P147" s="1">
        <f t="shared" si="23"/>
        <v>0.25800000000000001</v>
      </c>
      <c r="Q147" s="1">
        <f t="shared" si="23"/>
        <v>-0.22009999999999996</v>
      </c>
      <c r="R147" s="1">
        <f t="shared" si="23"/>
        <v>5.4470000000000001</v>
      </c>
      <c r="S147" s="1">
        <f t="shared" si="23"/>
        <v>1.9096000000000002</v>
      </c>
      <c r="T147" s="1">
        <f t="shared" si="23"/>
        <v>2.5505999999999998</v>
      </c>
      <c r="U147" s="1">
        <f t="shared" si="23"/>
        <v>-4.3985000000000003</v>
      </c>
      <c r="V147" s="1">
        <f t="shared" si="23"/>
        <v>4.4313000000000002</v>
      </c>
    </row>
    <row r="148" spans="1:22" ht="15.75" customHeight="1" x14ac:dyDescent="0.2">
      <c r="A148" s="1" t="str">
        <f t="shared" si="19"/>
        <v>AT38_S3_C3_N23-1</v>
      </c>
      <c r="C148" s="1">
        <f t="shared" si="20"/>
        <v>300</v>
      </c>
      <c r="D148" s="1">
        <f t="shared" si="20"/>
        <v>100</v>
      </c>
      <c r="E148" s="1">
        <f t="shared" ref="E148:V148" si="24">E124-E$11</f>
        <v>2.8801000000000001</v>
      </c>
      <c r="F148" s="1">
        <f t="shared" si="24"/>
        <v>2.8279000000000001</v>
      </c>
      <c r="G148" s="1">
        <f t="shared" si="24"/>
        <v>0.5605</v>
      </c>
      <c r="H148" s="1">
        <f t="shared" si="24"/>
        <v>9.6652000000000005</v>
      </c>
      <c r="I148" s="1">
        <f t="shared" si="24"/>
        <v>2.5749</v>
      </c>
      <c r="J148" s="1">
        <f t="shared" si="24"/>
        <v>1.7706</v>
      </c>
      <c r="K148" s="1">
        <f t="shared" si="24"/>
        <v>16.3977</v>
      </c>
      <c r="L148" s="1">
        <f t="shared" si="24"/>
        <v>0.81819999999999993</v>
      </c>
      <c r="M148" s="1">
        <f t="shared" si="24"/>
        <v>1.3118000000000001</v>
      </c>
      <c r="N148" s="1">
        <f t="shared" si="24"/>
        <v>0.89200000000000002</v>
      </c>
      <c r="O148" s="1">
        <f t="shared" si="24"/>
        <v>6.1391</v>
      </c>
      <c r="P148" s="1">
        <f t="shared" si="24"/>
        <v>0.4158</v>
      </c>
      <c r="Q148" s="1">
        <f t="shared" si="24"/>
        <v>-0.28169999999999995</v>
      </c>
      <c r="R148" s="1">
        <f t="shared" si="24"/>
        <v>2.5102000000000002</v>
      </c>
      <c r="S148" s="1">
        <f t="shared" si="24"/>
        <v>1.2223999999999999</v>
      </c>
      <c r="T148" s="1">
        <f t="shared" si="24"/>
        <v>0.94880000000000009</v>
      </c>
      <c r="U148" s="1">
        <f t="shared" si="24"/>
        <v>-5.1985999999999999</v>
      </c>
      <c r="V148" s="1">
        <f t="shared" si="24"/>
        <v>1.4734</v>
      </c>
    </row>
    <row r="149" spans="1:22" ht="15.75" customHeight="1" x14ac:dyDescent="0.2">
      <c r="A149" s="1" t="str">
        <f t="shared" si="19"/>
        <v>AT38_S3_C3_N23-2</v>
      </c>
      <c r="C149" s="1">
        <f t="shared" si="20"/>
        <v>300</v>
      </c>
      <c r="D149" s="1">
        <f t="shared" si="20"/>
        <v>100</v>
      </c>
      <c r="E149" s="1">
        <f t="shared" ref="E149:V149" si="25">E125-E$11</f>
        <v>1.6272</v>
      </c>
      <c r="F149" s="1">
        <f t="shared" si="25"/>
        <v>2.0767000000000002</v>
      </c>
      <c r="G149" s="1">
        <f t="shared" si="25"/>
        <v>5.6599999999999984E-2</v>
      </c>
      <c r="H149" s="1">
        <f t="shared" si="25"/>
        <v>4.0945</v>
      </c>
      <c r="I149" s="1">
        <f t="shared" si="25"/>
        <v>1.2565</v>
      </c>
      <c r="J149" s="1">
        <f t="shared" si="25"/>
        <v>1.1723000000000001</v>
      </c>
      <c r="K149" s="1">
        <f t="shared" si="25"/>
        <v>11.478000000000002</v>
      </c>
      <c r="L149" s="1">
        <f t="shared" si="25"/>
        <v>0.66669999999999996</v>
      </c>
      <c r="M149" s="1">
        <f t="shared" si="25"/>
        <v>1.2354000000000001</v>
      </c>
      <c r="N149" s="1">
        <f t="shared" si="25"/>
        <v>0.45650000000000002</v>
      </c>
      <c r="O149" s="1">
        <f t="shared" si="25"/>
        <v>4.1276999999999999</v>
      </c>
      <c r="P149" s="1">
        <f t="shared" si="25"/>
        <v>0.2263</v>
      </c>
      <c r="Q149" s="1">
        <f t="shared" si="25"/>
        <v>-0.23059999999999997</v>
      </c>
      <c r="R149" s="1">
        <f t="shared" si="25"/>
        <v>2.0213999999999999</v>
      </c>
      <c r="S149" s="1">
        <f t="shared" si="25"/>
        <v>1.0628000000000002</v>
      </c>
      <c r="T149" s="1">
        <f t="shared" si="25"/>
        <v>0.48779999999999996</v>
      </c>
      <c r="U149" s="1">
        <f t="shared" si="25"/>
        <v>-5.8949999999999996</v>
      </c>
      <c r="V149" s="1">
        <f t="shared" si="25"/>
        <v>0.69310000000000005</v>
      </c>
    </row>
    <row r="150" spans="1:22" ht="15.75" customHeight="1" x14ac:dyDescent="0.2">
      <c r="A150" s="1" t="str">
        <f t="shared" si="19"/>
        <v>AT38_S3_C3_N23-3</v>
      </c>
      <c r="C150" s="1">
        <f t="shared" si="20"/>
        <v>300</v>
      </c>
      <c r="D150" s="1">
        <f t="shared" si="20"/>
        <v>100</v>
      </c>
      <c r="E150" s="1">
        <f t="shared" ref="E150:V150" si="26">E126-E$11</f>
        <v>-0.30830000000000002</v>
      </c>
      <c r="F150" s="1">
        <f t="shared" si="26"/>
        <v>-0.53300000000000003</v>
      </c>
      <c r="G150" s="1">
        <f t="shared" si="26"/>
        <v>-0.21529999999999999</v>
      </c>
      <c r="H150" s="1">
        <f t="shared" si="26"/>
        <v>-1.0223</v>
      </c>
      <c r="I150" s="1">
        <f t="shared" si="26"/>
        <v>-0.22520000000000001</v>
      </c>
      <c r="J150" s="1">
        <f t="shared" si="26"/>
        <v>-0.45789999999999997</v>
      </c>
      <c r="K150" s="1">
        <f t="shared" si="26"/>
        <v>-0.65959999999999996</v>
      </c>
      <c r="L150" s="1">
        <f t="shared" si="26"/>
        <v>-4.19E-2</v>
      </c>
      <c r="M150" s="1">
        <f t="shared" si="26"/>
        <v>-0.13489999999999999</v>
      </c>
      <c r="N150" s="1">
        <f t="shared" si="26"/>
        <v>-3.6400000000000002E-2</v>
      </c>
      <c r="O150" s="1">
        <f t="shared" si="26"/>
        <v>-0.2369</v>
      </c>
      <c r="P150" s="1">
        <f t="shared" si="26"/>
        <v>-4.7899999999999998E-2</v>
      </c>
      <c r="Q150" s="1">
        <f t="shared" si="26"/>
        <v>-0.30059999999999998</v>
      </c>
      <c r="R150" s="1">
        <f t="shared" si="26"/>
        <v>-3.0499999999999999E-2</v>
      </c>
      <c r="S150" s="1">
        <f t="shared" si="26"/>
        <v>-0.16639999999999999</v>
      </c>
      <c r="T150" s="1">
        <f t="shared" si="26"/>
        <v>-0.39950000000000002</v>
      </c>
      <c r="U150" s="1">
        <f t="shared" si="26"/>
        <v>-7.0206999999999997</v>
      </c>
      <c r="V150" s="1">
        <f t="shared" si="26"/>
        <v>-0.1777</v>
      </c>
    </row>
    <row r="151" spans="1:22" ht="15.75" customHeight="1" x14ac:dyDescent="0.2">
      <c r="A151" s="1" t="str">
        <f t="shared" si="19"/>
        <v>AT38_S4_C1_N23-1</v>
      </c>
      <c r="C151" s="1">
        <f t="shared" si="20"/>
        <v>300</v>
      </c>
      <c r="D151" s="1">
        <f t="shared" si="20"/>
        <v>100</v>
      </c>
      <c r="E151" s="1">
        <f t="shared" ref="E151:V151" si="27">E127-E$11</f>
        <v>-0.30830000000000002</v>
      </c>
      <c r="F151" s="1">
        <f t="shared" si="27"/>
        <v>-0.53300000000000003</v>
      </c>
      <c r="G151" s="1">
        <f t="shared" si="27"/>
        <v>-0.21529999999999999</v>
      </c>
      <c r="H151" s="1">
        <f t="shared" si="27"/>
        <v>-1.0223</v>
      </c>
      <c r="I151" s="1">
        <f t="shared" si="27"/>
        <v>-0.22520000000000001</v>
      </c>
      <c r="J151" s="1">
        <f t="shared" si="27"/>
        <v>-0.45789999999999997</v>
      </c>
      <c r="K151" s="1">
        <f t="shared" si="27"/>
        <v>-0.65959999999999996</v>
      </c>
      <c r="L151" s="1">
        <f t="shared" si="27"/>
        <v>-4.19E-2</v>
      </c>
      <c r="M151" s="1">
        <f t="shared" si="27"/>
        <v>-0.13489999999999999</v>
      </c>
      <c r="N151" s="1">
        <f t="shared" si="27"/>
        <v>-3.6400000000000002E-2</v>
      </c>
      <c r="O151" s="1">
        <f t="shared" si="27"/>
        <v>-0.2369</v>
      </c>
      <c r="P151" s="1">
        <f t="shared" si="27"/>
        <v>-4.7899999999999998E-2</v>
      </c>
      <c r="Q151" s="1">
        <f t="shared" si="27"/>
        <v>-0.30059999999999998</v>
      </c>
      <c r="R151" s="1">
        <f t="shared" si="27"/>
        <v>-3.0499999999999999E-2</v>
      </c>
      <c r="S151" s="1">
        <f t="shared" si="27"/>
        <v>-0.16639999999999999</v>
      </c>
      <c r="T151" s="1">
        <f t="shared" si="27"/>
        <v>-0.39950000000000002</v>
      </c>
      <c r="U151" s="1">
        <f t="shared" si="27"/>
        <v>-7.0206999999999997</v>
      </c>
      <c r="V151" s="1">
        <f t="shared" si="27"/>
        <v>-0.1777</v>
      </c>
    </row>
    <row r="152" spans="1:22" ht="15.75" customHeight="1" x14ac:dyDescent="0.2">
      <c r="A152" s="1" t="str">
        <f t="shared" si="19"/>
        <v>AT38_S4_C1_N23-2</v>
      </c>
      <c r="C152" s="1">
        <f t="shared" si="20"/>
        <v>300</v>
      </c>
      <c r="D152" s="1">
        <f t="shared" si="20"/>
        <v>100</v>
      </c>
      <c r="E152" s="1">
        <f t="shared" ref="E152:V152" si="28">E128-E$11</f>
        <v>3.6562999999999999</v>
      </c>
      <c r="F152" s="1">
        <f t="shared" si="28"/>
        <v>2.4946000000000002</v>
      </c>
      <c r="G152" s="1">
        <f t="shared" si="28"/>
        <v>0.76029999999999998</v>
      </c>
      <c r="H152" s="1">
        <f t="shared" si="28"/>
        <v>24.615499999999997</v>
      </c>
      <c r="I152" s="1">
        <f t="shared" si="28"/>
        <v>1.4849999999999999</v>
      </c>
      <c r="J152" s="1">
        <f t="shared" si="28"/>
        <v>2.4241000000000001</v>
      </c>
      <c r="K152" s="1">
        <f t="shared" si="28"/>
        <v>30.8613</v>
      </c>
      <c r="L152" s="1">
        <f t="shared" si="28"/>
        <v>0.74559999999999993</v>
      </c>
      <c r="M152" s="1">
        <f t="shared" si="28"/>
        <v>1.3212999999999999</v>
      </c>
      <c r="N152" s="1">
        <f t="shared" si="28"/>
        <v>1.0059</v>
      </c>
      <c r="O152" s="1">
        <f t="shared" si="28"/>
        <v>10.989599999999999</v>
      </c>
      <c r="P152" s="1">
        <f t="shared" si="28"/>
        <v>0.38330000000000003</v>
      </c>
      <c r="Q152" s="1">
        <f t="shared" si="28"/>
        <v>4.0000000000000036E-3</v>
      </c>
      <c r="R152" s="1">
        <f t="shared" si="28"/>
        <v>3.8765000000000001</v>
      </c>
      <c r="S152" s="1">
        <f t="shared" si="28"/>
        <v>1.5026000000000002</v>
      </c>
      <c r="T152" s="1">
        <f t="shared" si="28"/>
        <v>1.6431000000000002</v>
      </c>
      <c r="U152" s="1">
        <f t="shared" si="28"/>
        <v>-4.7556999999999992</v>
      </c>
      <c r="V152" s="1">
        <f t="shared" si="28"/>
        <v>2.4581</v>
      </c>
    </row>
    <row r="153" spans="1:22" ht="15.75" customHeight="1" x14ac:dyDescent="0.2">
      <c r="A153" s="1" t="str">
        <f t="shared" si="19"/>
        <v>AT38_S4_C1_N23-3</v>
      </c>
      <c r="C153" s="1">
        <f t="shared" si="20"/>
        <v>300</v>
      </c>
      <c r="D153" s="1">
        <f t="shared" si="20"/>
        <v>100</v>
      </c>
      <c r="E153" s="1">
        <f t="shared" ref="E153:V153" si="29">E129-E$11</f>
        <v>4.1932</v>
      </c>
      <c r="F153" s="1">
        <f t="shared" si="29"/>
        <v>3.4888999999999997</v>
      </c>
      <c r="G153" s="1">
        <f t="shared" si="29"/>
        <v>1.641</v>
      </c>
      <c r="H153" s="1">
        <f t="shared" si="29"/>
        <v>18.7943</v>
      </c>
      <c r="I153" s="1">
        <f t="shared" si="29"/>
        <v>6.5776000000000003</v>
      </c>
      <c r="J153" s="1">
        <f t="shared" si="29"/>
        <v>3.0354999999999999</v>
      </c>
      <c r="K153" s="1">
        <f t="shared" si="29"/>
        <v>23.317799999999998</v>
      </c>
      <c r="L153" s="1">
        <f t="shared" si="29"/>
        <v>0.62269999999999992</v>
      </c>
      <c r="M153" s="1">
        <f t="shared" si="29"/>
        <v>1.2347999999999999</v>
      </c>
      <c r="N153" s="1">
        <f t="shared" si="29"/>
        <v>1.2908999999999999</v>
      </c>
      <c r="O153" s="1">
        <f t="shared" si="29"/>
        <v>8.8106999999999989</v>
      </c>
      <c r="P153" s="1">
        <f t="shared" si="29"/>
        <v>0.2112</v>
      </c>
      <c r="Q153" s="1">
        <f t="shared" si="29"/>
        <v>-0.11959999999999998</v>
      </c>
      <c r="R153" s="1">
        <f t="shared" si="29"/>
        <v>3.3664000000000001</v>
      </c>
      <c r="S153" s="1">
        <f t="shared" si="29"/>
        <v>1.3731</v>
      </c>
      <c r="T153" s="1">
        <f t="shared" si="29"/>
        <v>1.4188000000000001</v>
      </c>
      <c r="U153" s="1">
        <f t="shared" si="29"/>
        <v>-4.9718</v>
      </c>
      <c r="V153" s="1">
        <f t="shared" si="29"/>
        <v>2.4167999999999998</v>
      </c>
    </row>
    <row r="154" spans="1:22" ht="15.75" customHeight="1" x14ac:dyDescent="0.2">
      <c r="A154" s="1" t="str">
        <f t="shared" si="19"/>
        <v>AT38_S5_C3_N23-1</v>
      </c>
      <c r="C154" s="1">
        <f t="shared" si="20"/>
        <v>300</v>
      </c>
      <c r="D154" s="1">
        <f t="shared" si="20"/>
        <v>100</v>
      </c>
      <c r="E154" s="1">
        <f t="shared" ref="E154:V154" si="30">E130-E$11</f>
        <v>3.4112</v>
      </c>
      <c r="F154" s="1">
        <f t="shared" si="30"/>
        <v>4.1544999999999996</v>
      </c>
      <c r="G154" s="1">
        <f t="shared" si="30"/>
        <v>0.18859999999999999</v>
      </c>
      <c r="H154" s="1">
        <f t="shared" si="30"/>
        <v>6.2735000000000003</v>
      </c>
      <c r="I154" s="1">
        <f t="shared" si="30"/>
        <v>2.5859000000000001</v>
      </c>
      <c r="J154" s="1">
        <f t="shared" si="30"/>
        <v>1.7713999999999999</v>
      </c>
      <c r="K154" s="1">
        <f t="shared" si="30"/>
        <v>15.083500000000001</v>
      </c>
      <c r="L154" s="1">
        <f t="shared" si="30"/>
        <v>0.82329999999999992</v>
      </c>
      <c r="M154" s="1">
        <f t="shared" si="30"/>
        <v>1.5555999999999999</v>
      </c>
      <c r="N154" s="1">
        <f t="shared" si="30"/>
        <v>1.0969</v>
      </c>
      <c r="O154" s="1">
        <f t="shared" si="30"/>
        <v>7.4628999999999994</v>
      </c>
      <c r="P154" s="1">
        <f t="shared" si="30"/>
        <v>0.3518</v>
      </c>
      <c r="Q154" s="1">
        <f t="shared" si="30"/>
        <v>-0.24519999999999997</v>
      </c>
      <c r="R154" s="1">
        <f t="shared" si="30"/>
        <v>3.2421000000000002</v>
      </c>
      <c r="S154" s="1">
        <f t="shared" si="30"/>
        <v>1.4567999999999999</v>
      </c>
      <c r="T154" s="1">
        <f t="shared" si="30"/>
        <v>1.9890999999999999</v>
      </c>
      <c r="U154" s="1">
        <f t="shared" si="30"/>
        <v>-4.0983999999999998</v>
      </c>
      <c r="V154" s="1">
        <f t="shared" si="30"/>
        <v>1.5141</v>
      </c>
    </row>
    <row r="155" spans="1:22" ht="15.75" customHeight="1" x14ac:dyDescent="0.2">
      <c r="A155" s="1" t="str">
        <f t="shared" si="19"/>
        <v>AT38_S5_C3_N23-2</v>
      </c>
      <c r="C155" s="1">
        <f t="shared" si="20"/>
        <v>300</v>
      </c>
      <c r="D155" s="1">
        <f t="shared" si="20"/>
        <v>100</v>
      </c>
      <c r="E155" s="1">
        <f t="shared" ref="E155:V155" si="31">E131-E$11</f>
        <v>2.7656999999999998</v>
      </c>
      <c r="F155" s="1">
        <f t="shared" si="31"/>
        <v>3.4537</v>
      </c>
      <c r="G155" s="1">
        <f t="shared" si="31"/>
        <v>0.21579999999999999</v>
      </c>
      <c r="H155" s="1">
        <f t="shared" si="31"/>
        <v>5.5755999999999997</v>
      </c>
      <c r="I155" s="1">
        <f t="shared" si="31"/>
        <v>2.4308000000000001</v>
      </c>
      <c r="J155" s="1">
        <f t="shared" si="31"/>
        <v>2.3207</v>
      </c>
      <c r="K155" s="1">
        <f t="shared" si="31"/>
        <v>14.5448</v>
      </c>
      <c r="L155" s="1">
        <f t="shared" si="31"/>
        <v>0.90889999999999993</v>
      </c>
      <c r="M155" s="1">
        <f t="shared" si="31"/>
        <v>1.5301</v>
      </c>
      <c r="N155" s="1">
        <f t="shared" si="31"/>
        <v>0.77400000000000002</v>
      </c>
      <c r="O155" s="1">
        <f t="shared" si="31"/>
        <v>6.9699</v>
      </c>
      <c r="P155" s="1">
        <f t="shared" si="31"/>
        <v>0.37540000000000001</v>
      </c>
      <c r="Q155" s="1">
        <f t="shared" si="31"/>
        <v>-0.23329999999999998</v>
      </c>
      <c r="R155" s="1">
        <f t="shared" si="31"/>
        <v>3.4129</v>
      </c>
      <c r="S155" s="1">
        <f t="shared" si="31"/>
        <v>1.5038999999999998</v>
      </c>
      <c r="T155" s="1">
        <f t="shared" si="31"/>
        <v>1.5442</v>
      </c>
      <c r="U155" s="1">
        <f t="shared" si="31"/>
        <v>-3.8773999999999997</v>
      </c>
      <c r="V155" s="1">
        <f t="shared" si="31"/>
        <v>1.3611</v>
      </c>
    </row>
    <row r="156" spans="1:22" ht="15.75" customHeight="1" x14ac:dyDescent="0.2">
      <c r="A156" s="1" t="str">
        <f t="shared" si="19"/>
        <v>AT39_S5_C3_N23-3</v>
      </c>
      <c r="C156" s="1">
        <f t="shared" si="20"/>
        <v>300</v>
      </c>
      <c r="D156" s="1">
        <f t="shared" si="20"/>
        <v>100</v>
      </c>
      <c r="E156" s="1">
        <f t="shared" ref="E156:V156" si="32">E132-E$11</f>
        <v>3.9351000000000003</v>
      </c>
      <c r="F156" s="1">
        <f t="shared" si="32"/>
        <v>4.6900999999999993</v>
      </c>
      <c r="G156" s="1">
        <f t="shared" si="32"/>
        <v>0.35200000000000004</v>
      </c>
      <c r="H156" s="1">
        <f t="shared" si="32"/>
        <v>8.2031000000000009</v>
      </c>
      <c r="I156" s="1">
        <f t="shared" si="32"/>
        <v>2.9321000000000002</v>
      </c>
      <c r="J156" s="1">
        <f t="shared" si="32"/>
        <v>2.5484</v>
      </c>
      <c r="K156" s="1">
        <f t="shared" si="32"/>
        <v>17.730999999999998</v>
      </c>
      <c r="L156" s="1">
        <f t="shared" si="32"/>
        <v>0.79089999999999994</v>
      </c>
      <c r="M156" s="1">
        <f t="shared" si="32"/>
        <v>1.4872000000000001</v>
      </c>
      <c r="N156" s="1">
        <f t="shared" si="32"/>
        <v>1.4307000000000001</v>
      </c>
      <c r="O156" s="1">
        <f t="shared" si="32"/>
        <v>7.9809000000000001</v>
      </c>
      <c r="P156" s="1">
        <f t="shared" si="32"/>
        <v>0.32719999999999999</v>
      </c>
      <c r="Q156" s="1">
        <f t="shared" si="32"/>
        <v>-0.22819999999999996</v>
      </c>
      <c r="R156" s="1">
        <f t="shared" si="32"/>
        <v>3.6394000000000002</v>
      </c>
      <c r="S156" s="1">
        <f t="shared" si="32"/>
        <v>1.8431000000000002</v>
      </c>
      <c r="T156" s="1">
        <f t="shared" si="32"/>
        <v>1.6948999999999999</v>
      </c>
      <c r="U156" s="1">
        <f t="shared" si="32"/>
        <v>-3.0574999999999997</v>
      </c>
      <c r="V156" s="1">
        <f t="shared" si="32"/>
        <v>2.0157999999999996</v>
      </c>
    </row>
    <row r="157" spans="1:22" ht="15.75" customHeight="1" x14ac:dyDescent="0.2">
      <c r="A157" s="1" t="str">
        <f t="shared" si="19"/>
        <v>AT39_S1_C3_N23-1</v>
      </c>
      <c r="C157" s="1">
        <f t="shared" si="20"/>
        <v>300</v>
      </c>
      <c r="D157" s="1">
        <f t="shared" si="20"/>
        <v>100</v>
      </c>
      <c r="E157" s="1">
        <f t="shared" ref="E157:V157" si="33">E133-E$11</f>
        <v>1.8269000000000002</v>
      </c>
      <c r="F157" s="1">
        <f t="shared" si="33"/>
        <v>2.0319000000000003</v>
      </c>
      <c r="G157" s="1">
        <f t="shared" si="33"/>
        <v>0.23780000000000001</v>
      </c>
      <c r="H157" s="1">
        <f t="shared" si="33"/>
        <v>2.8155999999999999</v>
      </c>
      <c r="I157" s="1">
        <f t="shared" si="33"/>
        <v>0.78749999999999987</v>
      </c>
      <c r="J157" s="1">
        <f t="shared" si="33"/>
        <v>0.53890000000000005</v>
      </c>
      <c r="K157" s="1">
        <f t="shared" si="33"/>
        <v>9.8548000000000009</v>
      </c>
      <c r="L157" s="1">
        <f t="shared" si="33"/>
        <v>0.46390000000000003</v>
      </c>
      <c r="M157" s="1">
        <f t="shared" si="33"/>
        <v>0.99049999999999994</v>
      </c>
      <c r="N157" s="1">
        <f t="shared" si="33"/>
        <v>0.29050000000000004</v>
      </c>
      <c r="O157" s="1">
        <f t="shared" si="33"/>
        <v>3.6141000000000001</v>
      </c>
      <c r="P157" s="1">
        <f t="shared" si="33"/>
        <v>0.1487</v>
      </c>
      <c r="Q157" s="1">
        <f t="shared" si="33"/>
        <v>-0.29559999999999997</v>
      </c>
      <c r="R157" s="1">
        <f t="shared" si="33"/>
        <v>1.6892</v>
      </c>
      <c r="S157" s="1">
        <f t="shared" si="33"/>
        <v>0.70040000000000002</v>
      </c>
      <c r="T157" s="1">
        <f t="shared" si="33"/>
        <v>0.62430000000000008</v>
      </c>
      <c r="U157" s="1">
        <f t="shared" si="33"/>
        <v>-6.0042</v>
      </c>
      <c r="V157" s="1">
        <f t="shared" si="33"/>
        <v>0.54180000000000006</v>
      </c>
    </row>
    <row r="158" spans="1:22" ht="15.75" customHeight="1" x14ac:dyDescent="0.2">
      <c r="A158" s="1" t="str">
        <f t="shared" si="19"/>
        <v>AT39_S1_C3_N23-2</v>
      </c>
      <c r="C158" s="1">
        <f t="shared" si="20"/>
        <v>300</v>
      </c>
      <c r="D158" s="1">
        <f t="shared" si="20"/>
        <v>100</v>
      </c>
      <c r="E158" s="1">
        <f t="shared" ref="E158:V158" si="34">E134-E$11</f>
        <v>1.6839</v>
      </c>
      <c r="F158" s="1">
        <f t="shared" si="34"/>
        <v>1.9676</v>
      </c>
      <c r="G158" s="1">
        <f t="shared" si="34"/>
        <v>2.3800000000000016E-2</v>
      </c>
      <c r="H158" s="1">
        <f t="shared" si="34"/>
        <v>3.9365999999999999</v>
      </c>
      <c r="I158" s="1">
        <f t="shared" si="34"/>
        <v>0.96889999999999987</v>
      </c>
      <c r="J158" s="1">
        <f t="shared" si="34"/>
        <v>0.52450000000000008</v>
      </c>
      <c r="K158" s="1">
        <f t="shared" si="34"/>
        <v>11.737</v>
      </c>
      <c r="L158" s="1">
        <f t="shared" si="34"/>
        <v>0.50729999999999997</v>
      </c>
      <c r="M158" s="1">
        <f t="shared" si="34"/>
        <v>1.1429</v>
      </c>
      <c r="N158" s="1">
        <f t="shared" si="34"/>
        <v>0.4768</v>
      </c>
      <c r="O158" s="1">
        <f t="shared" si="34"/>
        <v>3.8944000000000005</v>
      </c>
      <c r="P158" s="1">
        <f t="shared" si="34"/>
        <v>0.23770000000000002</v>
      </c>
      <c r="Q158" s="1">
        <f t="shared" si="34"/>
        <v>-0.254</v>
      </c>
      <c r="R158" s="1">
        <f t="shared" si="34"/>
        <v>1.9738000000000002</v>
      </c>
      <c r="S158" s="1">
        <f t="shared" si="34"/>
        <v>0.94059999999999999</v>
      </c>
      <c r="T158" s="1">
        <f t="shared" si="34"/>
        <v>0.64000000000000012</v>
      </c>
      <c r="U158" s="1">
        <f t="shared" si="34"/>
        <v>-6.2035999999999998</v>
      </c>
      <c r="V158" s="1">
        <f t="shared" si="34"/>
        <v>0.70269999999999999</v>
      </c>
    </row>
    <row r="159" spans="1:22" ht="15.75" customHeight="1" x14ac:dyDescent="0.2">
      <c r="A159" s="1" t="str">
        <f t="shared" si="19"/>
        <v>AT39_S1_C3_N23-3</v>
      </c>
      <c r="C159" s="1">
        <f t="shared" si="20"/>
        <v>300</v>
      </c>
      <c r="D159" s="1">
        <f t="shared" si="20"/>
        <v>100</v>
      </c>
      <c r="E159" s="1">
        <f t="shared" ref="E159:V159" si="35">E135-E$11</f>
        <v>1.1734</v>
      </c>
      <c r="F159" s="1">
        <f t="shared" si="35"/>
        <v>1.7936000000000001</v>
      </c>
      <c r="G159" s="1">
        <f t="shared" si="35"/>
        <v>-0.10269999999999999</v>
      </c>
      <c r="H159" s="1">
        <f t="shared" si="35"/>
        <v>3.3237000000000001</v>
      </c>
      <c r="I159" s="1">
        <f t="shared" si="35"/>
        <v>1.0011999999999999</v>
      </c>
      <c r="J159" s="1">
        <f t="shared" si="35"/>
        <v>0.54740000000000011</v>
      </c>
      <c r="K159" s="1">
        <f t="shared" si="35"/>
        <v>10.139800000000001</v>
      </c>
      <c r="L159" s="1">
        <f t="shared" si="35"/>
        <v>0.46639999999999998</v>
      </c>
      <c r="M159" s="1">
        <f t="shared" si="35"/>
        <v>1.1603999999999999</v>
      </c>
      <c r="N159" s="1">
        <f t="shared" si="35"/>
        <v>0.4415</v>
      </c>
      <c r="O159" s="1">
        <f t="shared" si="35"/>
        <v>3.9471000000000003</v>
      </c>
      <c r="P159" s="1">
        <f t="shared" si="35"/>
        <v>0.24349999999999999</v>
      </c>
      <c r="Q159" s="1">
        <f t="shared" si="35"/>
        <v>-0.19139999999999996</v>
      </c>
      <c r="R159" s="1">
        <f t="shared" si="35"/>
        <v>1.7721</v>
      </c>
      <c r="S159" s="1">
        <f t="shared" si="35"/>
        <v>0.62770000000000004</v>
      </c>
      <c r="T159" s="1">
        <f t="shared" si="35"/>
        <v>0.5794999999999999</v>
      </c>
      <c r="U159" s="1">
        <f t="shared" si="35"/>
        <v>-6.0554999999999994</v>
      </c>
      <c r="V159" s="1">
        <f t="shared" si="35"/>
        <v>0.52100000000000002</v>
      </c>
    </row>
    <row r="160" spans="1:22" ht="15.75" customHeight="1" x14ac:dyDescent="0.2">
      <c r="A160" s="1" t="str">
        <f t="shared" si="19"/>
        <v>AT39_S3_C3_N19-1</v>
      </c>
      <c r="C160" s="1">
        <f t="shared" si="20"/>
        <v>300</v>
      </c>
      <c r="D160" s="1">
        <f t="shared" si="20"/>
        <v>100</v>
      </c>
      <c r="E160" s="1">
        <f t="shared" ref="E160:V160" si="36">E136-E$11</f>
        <v>1.5788</v>
      </c>
      <c r="F160" s="1">
        <f t="shared" si="36"/>
        <v>1.9741</v>
      </c>
      <c r="G160" s="1">
        <f t="shared" si="36"/>
        <v>0.14400000000000002</v>
      </c>
      <c r="H160" s="1">
        <f t="shared" si="36"/>
        <v>3.9112000000000005</v>
      </c>
      <c r="I160" s="1">
        <f t="shared" si="36"/>
        <v>1.3309</v>
      </c>
      <c r="J160" s="1">
        <f t="shared" si="36"/>
        <v>1.1162000000000001</v>
      </c>
      <c r="K160" s="1">
        <f t="shared" si="36"/>
        <v>11.2927</v>
      </c>
      <c r="L160" s="1">
        <f t="shared" si="36"/>
        <v>0.56279999999999997</v>
      </c>
      <c r="M160" s="1">
        <f t="shared" si="36"/>
        <v>1.4405999999999999</v>
      </c>
      <c r="N160" s="1">
        <f t="shared" si="36"/>
        <v>0.41789999999999999</v>
      </c>
      <c r="O160" s="1">
        <f t="shared" si="36"/>
        <v>4.1833999999999998</v>
      </c>
      <c r="P160" s="1">
        <f t="shared" si="36"/>
        <v>0.21039999999999998</v>
      </c>
      <c r="Q160" s="1">
        <f t="shared" si="36"/>
        <v>-0.25109999999999999</v>
      </c>
      <c r="R160" s="1">
        <f t="shared" si="36"/>
        <v>1.7264999999999999</v>
      </c>
      <c r="S160" s="1">
        <f t="shared" si="36"/>
        <v>0.83040000000000003</v>
      </c>
      <c r="T160" s="1">
        <f t="shared" si="36"/>
        <v>0.81380000000000008</v>
      </c>
      <c r="U160" s="1">
        <f t="shared" si="36"/>
        <v>-5.1078999999999999</v>
      </c>
      <c r="V160" s="1">
        <f t="shared" si="36"/>
        <v>0.62570000000000003</v>
      </c>
    </row>
    <row r="161" spans="1:22" ht="15.75" customHeight="1" x14ac:dyDescent="0.2">
      <c r="A161" s="1" t="str">
        <f t="shared" si="19"/>
        <v>AT39_S3_C3_N19-2</v>
      </c>
      <c r="C161" s="1">
        <f t="shared" si="20"/>
        <v>300</v>
      </c>
      <c r="D161" s="1">
        <f t="shared" si="20"/>
        <v>100</v>
      </c>
      <c r="E161" s="1">
        <f t="shared" ref="E161:V161" si="37">E137-E$11</f>
        <v>0.95960000000000001</v>
      </c>
      <c r="F161" s="1">
        <f t="shared" si="37"/>
        <v>1.8019000000000003</v>
      </c>
      <c r="G161" s="1">
        <f t="shared" si="37"/>
        <v>5.6099999999999983E-2</v>
      </c>
      <c r="H161" s="1">
        <f t="shared" si="37"/>
        <v>2.3506</v>
      </c>
      <c r="I161" s="1">
        <f t="shared" si="37"/>
        <v>0.54289999999999994</v>
      </c>
      <c r="J161" s="1">
        <f t="shared" si="37"/>
        <v>0.51580000000000004</v>
      </c>
      <c r="K161" s="1">
        <f t="shared" si="37"/>
        <v>10.2325</v>
      </c>
      <c r="L161" s="1">
        <f t="shared" si="37"/>
        <v>0.29610000000000003</v>
      </c>
      <c r="M161" s="1">
        <f t="shared" si="37"/>
        <v>1.1315999999999999</v>
      </c>
      <c r="N161" s="1">
        <f t="shared" si="37"/>
        <v>0.32490000000000002</v>
      </c>
      <c r="O161" s="1">
        <f t="shared" si="37"/>
        <v>3.3275000000000001</v>
      </c>
      <c r="P161" s="1">
        <f t="shared" si="37"/>
        <v>0.27010000000000001</v>
      </c>
      <c r="Q161" s="1">
        <f t="shared" si="37"/>
        <v>-3.3999999999999975E-2</v>
      </c>
      <c r="R161" s="1">
        <f t="shared" si="37"/>
        <v>1.1880999999999999</v>
      </c>
      <c r="S161" s="1">
        <f t="shared" si="37"/>
        <v>0.58809999999999996</v>
      </c>
      <c r="T161" s="1">
        <f t="shared" si="37"/>
        <v>0.16570000000000001</v>
      </c>
      <c r="U161" s="1">
        <f t="shared" si="37"/>
        <v>-6.5406999999999993</v>
      </c>
      <c r="V161" s="1">
        <f t="shared" si="37"/>
        <v>0.37290000000000001</v>
      </c>
    </row>
    <row r="162" spans="1:22" ht="15.75" customHeight="1" x14ac:dyDescent="0.2">
      <c r="A162" s="1" t="str">
        <f t="shared" si="19"/>
        <v>AT39_S3_C3_N19-3</v>
      </c>
      <c r="C162" s="1">
        <f t="shared" si="20"/>
        <v>300</v>
      </c>
      <c r="D162" s="1">
        <f t="shared" si="20"/>
        <v>100</v>
      </c>
      <c r="E162" s="1">
        <f t="shared" ref="E162:V162" si="38">E138-E$11</f>
        <v>1.1335999999999999</v>
      </c>
      <c r="F162" s="1">
        <f t="shared" si="38"/>
        <v>1.5773000000000001</v>
      </c>
      <c r="G162" s="1">
        <f t="shared" si="38"/>
        <v>-6.6099999999999992E-2</v>
      </c>
      <c r="H162" s="1">
        <f t="shared" si="38"/>
        <v>2.7827000000000002</v>
      </c>
      <c r="I162" s="1">
        <f t="shared" si="38"/>
        <v>0.40599999999999997</v>
      </c>
      <c r="J162" s="1">
        <f t="shared" si="38"/>
        <v>0.52929999999999999</v>
      </c>
      <c r="K162" s="1">
        <f t="shared" si="38"/>
        <v>9.8646000000000011</v>
      </c>
      <c r="L162" s="1">
        <f t="shared" si="38"/>
        <v>0.42270000000000002</v>
      </c>
      <c r="M162" s="1">
        <f t="shared" si="38"/>
        <v>1.1514</v>
      </c>
      <c r="N162" s="1">
        <f t="shared" si="38"/>
        <v>0.28350000000000003</v>
      </c>
      <c r="O162" s="1">
        <f t="shared" si="38"/>
        <v>3.2341000000000002</v>
      </c>
      <c r="P162" s="1">
        <f t="shared" si="38"/>
        <v>0.1699</v>
      </c>
      <c r="Q162" s="1">
        <f t="shared" si="38"/>
        <v>-0.10439999999999997</v>
      </c>
      <c r="R162" s="1">
        <f t="shared" si="38"/>
        <v>1.1719999999999999</v>
      </c>
      <c r="S162" s="1">
        <f t="shared" si="38"/>
        <v>0.58760000000000001</v>
      </c>
      <c r="T162" s="1">
        <f t="shared" si="38"/>
        <v>0.64769999999999994</v>
      </c>
      <c r="U162" s="1">
        <f t="shared" si="38"/>
        <v>-6.1876999999999995</v>
      </c>
      <c r="V162" s="1">
        <f t="shared" si="38"/>
        <v>0.43240000000000001</v>
      </c>
    </row>
    <row r="163" spans="1:22" ht="15.75" customHeight="1" x14ac:dyDescent="0.2">
      <c r="A163" s="1" t="str">
        <f t="shared" si="19"/>
        <v>Ref-1</v>
      </c>
      <c r="C163" s="1">
        <f t="shared" si="20"/>
        <v>300</v>
      </c>
      <c r="D163" s="1">
        <f t="shared" si="20"/>
        <v>100</v>
      </c>
      <c r="E163" s="1">
        <f t="shared" ref="E163:V163" si="39">E139-E$11</f>
        <v>1.6623999999999999</v>
      </c>
      <c r="F163" s="1">
        <f t="shared" si="39"/>
        <v>2.3254999999999999</v>
      </c>
      <c r="G163" s="1">
        <f t="shared" si="39"/>
        <v>0.15260000000000001</v>
      </c>
      <c r="H163" s="1">
        <f t="shared" si="39"/>
        <v>6.0511999999999997</v>
      </c>
      <c r="I163" s="1">
        <f t="shared" si="39"/>
        <v>1.2832999999999999</v>
      </c>
      <c r="J163" s="1">
        <f t="shared" si="39"/>
        <v>0.90470000000000006</v>
      </c>
      <c r="K163" s="1">
        <f t="shared" si="39"/>
        <v>13.257100000000001</v>
      </c>
      <c r="L163" s="1">
        <f t="shared" si="39"/>
        <v>0.68579999999999997</v>
      </c>
      <c r="M163" s="1">
        <f t="shared" si="39"/>
        <v>1.5989</v>
      </c>
      <c r="N163" s="1">
        <f t="shared" si="39"/>
        <v>0.50439999999999996</v>
      </c>
      <c r="O163" s="1">
        <f t="shared" si="39"/>
        <v>5.1422999999999996</v>
      </c>
      <c r="P163" s="1">
        <f t="shared" si="39"/>
        <v>0.32419999999999999</v>
      </c>
      <c r="Q163" s="1">
        <f t="shared" si="39"/>
        <v>-0.10379999999999998</v>
      </c>
      <c r="R163" s="1">
        <f t="shared" si="39"/>
        <v>1.7773000000000001</v>
      </c>
      <c r="S163" s="1">
        <f t="shared" si="39"/>
        <v>0.83740000000000003</v>
      </c>
      <c r="T163" s="1">
        <f t="shared" si="39"/>
        <v>0.70870000000000011</v>
      </c>
      <c r="U163" s="1">
        <f t="shared" si="39"/>
        <v>-5.6080999999999994</v>
      </c>
      <c r="V163" s="1">
        <f t="shared" si="39"/>
        <v>0.83150000000000013</v>
      </c>
    </row>
    <row r="164" spans="1:22" ht="15.75" customHeight="1" x14ac:dyDescent="0.2">
      <c r="A164" s="1" t="str">
        <f t="shared" si="19"/>
        <v>Ref-2</v>
      </c>
      <c r="C164" s="1">
        <f t="shared" si="20"/>
        <v>300</v>
      </c>
      <c r="D164" s="1">
        <f t="shared" si="20"/>
        <v>100</v>
      </c>
      <c r="E164" s="1">
        <f t="shared" ref="E164:V164" si="40">E140-E$11</f>
        <v>1.5297000000000001</v>
      </c>
      <c r="F164" s="1">
        <f t="shared" si="40"/>
        <v>2.4570000000000003</v>
      </c>
      <c r="G164" s="1">
        <f t="shared" si="40"/>
        <v>1.5899999999999997E-2</v>
      </c>
      <c r="H164" s="1">
        <f t="shared" si="40"/>
        <v>4.1998999999999995</v>
      </c>
      <c r="I164" s="1">
        <f t="shared" si="40"/>
        <v>1.0026999999999999</v>
      </c>
      <c r="J164" s="1">
        <f t="shared" si="40"/>
        <v>0.53580000000000005</v>
      </c>
      <c r="K164" s="1">
        <f t="shared" si="40"/>
        <v>11.876000000000001</v>
      </c>
      <c r="L164" s="1">
        <f t="shared" si="40"/>
        <v>0.6833999999999999</v>
      </c>
      <c r="M164" s="1">
        <f t="shared" si="40"/>
        <v>1.5187999999999999</v>
      </c>
      <c r="N164" s="1">
        <f t="shared" si="40"/>
        <v>0.43420000000000003</v>
      </c>
      <c r="O164" s="1">
        <f t="shared" si="40"/>
        <v>4.4340999999999999</v>
      </c>
      <c r="P164" s="1">
        <f t="shared" si="40"/>
        <v>0.31569999999999998</v>
      </c>
      <c r="Q164" s="1">
        <f t="shared" si="40"/>
        <v>-0.25949999999999995</v>
      </c>
      <c r="R164" s="1">
        <f t="shared" si="40"/>
        <v>1.8799000000000001</v>
      </c>
      <c r="S164" s="1">
        <f t="shared" si="40"/>
        <v>1.1414</v>
      </c>
      <c r="T164" s="1">
        <f t="shared" si="40"/>
        <v>0.36409999999999992</v>
      </c>
      <c r="U164" s="1">
        <f t="shared" si="40"/>
        <v>-5.8726000000000003</v>
      </c>
      <c r="V164" s="1">
        <f t="shared" si="40"/>
        <v>0.65560000000000007</v>
      </c>
    </row>
    <row r="165" spans="1:22" ht="15.75" customHeight="1" x14ac:dyDescent="0.2">
      <c r="A165" s="1" t="str">
        <f t="shared" si="19"/>
        <v>Ref-3</v>
      </c>
      <c r="C165" s="1">
        <f t="shared" si="20"/>
        <v>300</v>
      </c>
      <c r="D165" s="1">
        <f t="shared" si="20"/>
        <v>100</v>
      </c>
      <c r="E165" s="1">
        <f t="shared" ref="E165:V165" si="41">E141-E$11</f>
        <v>1.8772000000000002</v>
      </c>
      <c r="F165" s="1">
        <f t="shared" si="41"/>
        <v>2.5523000000000002</v>
      </c>
      <c r="G165" s="1">
        <f t="shared" si="41"/>
        <v>0.56410000000000005</v>
      </c>
      <c r="H165" s="1">
        <f t="shared" si="41"/>
        <v>6.6716999999999995</v>
      </c>
      <c r="I165" s="1">
        <f t="shared" si="41"/>
        <v>2.7041999999999997</v>
      </c>
      <c r="J165" s="1">
        <f t="shared" si="41"/>
        <v>1.0183</v>
      </c>
      <c r="K165" s="1">
        <f t="shared" si="41"/>
        <v>13.921800000000001</v>
      </c>
      <c r="L165" s="1">
        <f t="shared" si="41"/>
        <v>0.50279999999999991</v>
      </c>
      <c r="M165" s="1">
        <f t="shared" si="41"/>
        <v>1.1336999999999999</v>
      </c>
      <c r="N165" s="1">
        <f t="shared" si="41"/>
        <v>0.69940000000000002</v>
      </c>
      <c r="O165" s="1">
        <f t="shared" si="41"/>
        <v>5.37</v>
      </c>
      <c r="P165" s="1">
        <f t="shared" si="41"/>
        <v>0.38180000000000003</v>
      </c>
      <c r="Q165" s="1">
        <f t="shared" si="41"/>
        <v>-0.22559999999999997</v>
      </c>
      <c r="R165" s="1">
        <f t="shared" si="41"/>
        <v>1.6486000000000001</v>
      </c>
      <c r="S165" s="1">
        <f t="shared" si="41"/>
        <v>0.71120000000000005</v>
      </c>
      <c r="T165" s="1">
        <f t="shared" si="41"/>
        <v>0.91369999999999996</v>
      </c>
      <c r="U165" s="1">
        <f t="shared" si="41"/>
        <v>-5.6356999999999999</v>
      </c>
      <c r="V165" s="1">
        <f t="shared" si="41"/>
        <v>1.1139000000000001</v>
      </c>
    </row>
    <row r="166" spans="1:22" ht="15.75" customHeight="1" x14ac:dyDescent="0.2"/>
    <row r="167" spans="1:22" ht="15.75" customHeight="1" x14ac:dyDescent="0.2">
      <c r="A167" s="5" t="s">
        <v>60</v>
      </c>
    </row>
    <row r="168" spans="1:22" ht="15.75" customHeight="1" x14ac:dyDescent="0.2">
      <c r="A168" s="1" t="s">
        <v>25</v>
      </c>
      <c r="C168" s="1" t="s">
        <v>53</v>
      </c>
      <c r="D168" s="1" t="s">
        <v>52</v>
      </c>
      <c r="E168" s="1" t="s">
        <v>23</v>
      </c>
      <c r="F168" s="1" t="s">
        <v>22</v>
      </c>
      <c r="G168" s="1" t="s">
        <v>21</v>
      </c>
      <c r="H168" s="1" t="s">
        <v>20</v>
      </c>
      <c r="I168" s="1" t="s">
        <v>19</v>
      </c>
      <c r="J168" s="1" t="s">
        <v>18</v>
      </c>
      <c r="K168" s="1" t="s">
        <v>17</v>
      </c>
      <c r="L168" s="1" t="s">
        <v>16</v>
      </c>
      <c r="M168" s="1" t="s">
        <v>15</v>
      </c>
      <c r="N168" s="1" t="s">
        <v>14</v>
      </c>
      <c r="O168" s="1" t="s">
        <v>13</v>
      </c>
      <c r="P168" s="1" t="s">
        <v>12</v>
      </c>
      <c r="Q168" s="1" t="s">
        <v>11</v>
      </c>
      <c r="R168" s="1" t="s">
        <v>10</v>
      </c>
      <c r="S168" s="1" t="s">
        <v>9</v>
      </c>
      <c r="T168" s="1" t="s">
        <v>8</v>
      </c>
      <c r="U168" s="1" t="s">
        <v>7</v>
      </c>
      <c r="V168" s="1" t="s">
        <v>6</v>
      </c>
    </row>
    <row r="169" spans="1:22" ht="15.75" customHeight="1" x14ac:dyDescent="0.2">
      <c r="A169" s="1" t="str">
        <f t="shared" ref="A169:A189" si="42">A145</f>
        <v>AT38_S2_C3_N21-1</v>
      </c>
      <c r="C169" s="1">
        <f t="shared" ref="C169:D189" si="43">C145</f>
        <v>300</v>
      </c>
      <c r="D169" s="1">
        <f t="shared" si="43"/>
        <v>100</v>
      </c>
      <c r="E169" s="15">
        <f t="shared" ref="E169:V169" si="44">E145-E$117*$C169/$C$115</f>
        <v>2.0239500000000001</v>
      </c>
      <c r="F169" s="15">
        <f t="shared" si="44"/>
        <v>2.8949500000000001</v>
      </c>
      <c r="G169" s="15">
        <f t="shared" si="44"/>
        <v>3.3084000000000002</v>
      </c>
      <c r="H169" s="15">
        <f t="shared" si="44"/>
        <v>5.8606999999999996</v>
      </c>
      <c r="I169" s="15">
        <f t="shared" si="44"/>
        <v>-0.54579999999999984</v>
      </c>
      <c r="J169" s="15">
        <f t="shared" si="44"/>
        <v>1.1613500000000001</v>
      </c>
      <c r="K169" s="15">
        <f t="shared" si="44"/>
        <v>12.41605</v>
      </c>
      <c r="L169" s="15">
        <f t="shared" si="44"/>
        <v>-1.8552500000000001</v>
      </c>
      <c r="M169" s="15">
        <f t="shared" si="44"/>
        <v>1.5317000000000001</v>
      </c>
      <c r="N169" s="15">
        <f t="shared" si="44"/>
        <v>0.25659999999999994</v>
      </c>
      <c r="O169" s="15">
        <f t="shared" si="44"/>
        <v>4.1693999999999996</v>
      </c>
      <c r="P169" s="15">
        <f t="shared" si="44"/>
        <v>-1.2486000000000002</v>
      </c>
      <c r="Q169" s="15">
        <f t="shared" si="44"/>
        <v>-0.25559999999999999</v>
      </c>
      <c r="R169" s="15">
        <f t="shared" si="44"/>
        <v>1.9400499999999998</v>
      </c>
      <c r="S169" s="15">
        <f t="shared" si="44"/>
        <v>0.49560000000000026</v>
      </c>
      <c r="T169" s="15">
        <f t="shared" si="44"/>
        <v>0.91695000000000004</v>
      </c>
      <c r="U169" s="15">
        <f t="shared" si="44"/>
        <v>0.26424999999999965</v>
      </c>
      <c r="V169" s="15">
        <f t="shared" si="44"/>
        <v>0.46794999999999998</v>
      </c>
    </row>
    <row r="170" spans="1:22" ht="15.75" customHeight="1" x14ac:dyDescent="0.2">
      <c r="A170" s="1" t="str">
        <f t="shared" si="42"/>
        <v>AT38_S2_C3_N21-2</v>
      </c>
      <c r="C170" s="1">
        <f t="shared" si="43"/>
        <v>300</v>
      </c>
      <c r="D170" s="1">
        <f t="shared" si="43"/>
        <v>100</v>
      </c>
      <c r="E170" s="15">
        <f t="shared" ref="E170:V170" si="45">E146-E$117*$C170/$C$115</f>
        <v>1.69685</v>
      </c>
      <c r="F170" s="15">
        <f t="shared" si="45"/>
        <v>2.1090499999999999</v>
      </c>
      <c r="G170" s="15">
        <f t="shared" si="45"/>
        <v>3.0344000000000002</v>
      </c>
      <c r="H170" s="15">
        <f t="shared" si="45"/>
        <v>4.3214000000000006</v>
      </c>
      <c r="I170" s="15">
        <f t="shared" si="45"/>
        <v>-0.92209999999999992</v>
      </c>
      <c r="J170" s="15">
        <f t="shared" si="45"/>
        <v>0.99725000000000008</v>
      </c>
      <c r="K170" s="15">
        <f t="shared" si="45"/>
        <v>11.71335</v>
      </c>
      <c r="L170" s="15">
        <f t="shared" si="45"/>
        <v>-2.0461499999999999</v>
      </c>
      <c r="M170" s="15">
        <f t="shared" si="45"/>
        <v>1.9013</v>
      </c>
      <c r="N170" s="15">
        <f t="shared" si="45"/>
        <v>-0.10810000000000003</v>
      </c>
      <c r="O170" s="15">
        <f t="shared" si="45"/>
        <v>3.7765000000000004</v>
      </c>
      <c r="P170" s="15">
        <f t="shared" si="45"/>
        <v>-1.3459000000000001</v>
      </c>
      <c r="Q170" s="15">
        <f t="shared" si="45"/>
        <v>-0.25740000000000002</v>
      </c>
      <c r="R170" s="15">
        <f t="shared" si="45"/>
        <v>1.4817500000000001</v>
      </c>
      <c r="S170" s="15">
        <f t="shared" si="45"/>
        <v>-3.4999999999999476E-3</v>
      </c>
      <c r="T170" s="15">
        <f t="shared" si="45"/>
        <v>0.54225000000000001</v>
      </c>
      <c r="U170" s="15">
        <f t="shared" si="45"/>
        <v>8.1949999999999967E-2</v>
      </c>
      <c r="V170" s="15">
        <f t="shared" si="45"/>
        <v>0.27015</v>
      </c>
    </row>
    <row r="171" spans="1:22" ht="15.75" customHeight="1" x14ac:dyDescent="0.2">
      <c r="A171" s="1" t="str">
        <f t="shared" si="42"/>
        <v>AT38_S2_C3_N21-3</v>
      </c>
      <c r="C171" s="1">
        <f t="shared" si="43"/>
        <v>300</v>
      </c>
      <c r="D171" s="1">
        <f t="shared" si="43"/>
        <v>100</v>
      </c>
      <c r="E171" s="15">
        <f t="shared" ref="E171:V171" si="46">E147-E$117*$C171/$C$115</f>
        <v>7.3311500000000001</v>
      </c>
      <c r="F171" s="15">
        <f t="shared" si="46"/>
        <v>5.2428499999999998</v>
      </c>
      <c r="G171" s="15">
        <f t="shared" si="46"/>
        <v>3.5040999999999998</v>
      </c>
      <c r="H171" s="15">
        <f t="shared" si="46"/>
        <v>48.732300000000002</v>
      </c>
      <c r="I171" s="15">
        <f t="shared" si="46"/>
        <v>11.767800000000001</v>
      </c>
      <c r="J171" s="15">
        <f t="shared" si="46"/>
        <v>5.7383499999999996</v>
      </c>
      <c r="K171" s="15">
        <f t="shared" si="46"/>
        <v>40.184350000000002</v>
      </c>
      <c r="L171" s="15">
        <f t="shared" si="46"/>
        <v>-1.7545500000000001</v>
      </c>
      <c r="M171" s="15">
        <f t="shared" si="46"/>
        <v>1.5952</v>
      </c>
      <c r="N171" s="15">
        <f t="shared" si="46"/>
        <v>1.6880999999999999</v>
      </c>
      <c r="O171" s="15">
        <f t="shared" si="46"/>
        <v>17.9116</v>
      </c>
      <c r="P171" s="15">
        <f t="shared" si="46"/>
        <v>-1.3218000000000001</v>
      </c>
      <c r="Q171" s="15">
        <f t="shared" si="46"/>
        <v>-0.20479999999999998</v>
      </c>
      <c r="R171" s="15">
        <f t="shared" si="46"/>
        <v>5.3854499999999996</v>
      </c>
      <c r="S171" s="15">
        <f t="shared" si="46"/>
        <v>1.1431000000000002</v>
      </c>
      <c r="T171" s="15">
        <f t="shared" si="46"/>
        <v>2.3995499999999996</v>
      </c>
      <c r="U171" s="15">
        <f t="shared" si="46"/>
        <v>1.8489499999999994</v>
      </c>
      <c r="V171" s="15">
        <f t="shared" si="46"/>
        <v>4.1925500000000007</v>
      </c>
    </row>
    <row r="172" spans="1:22" ht="15.75" customHeight="1" x14ac:dyDescent="0.2">
      <c r="A172" s="1" t="str">
        <f t="shared" si="42"/>
        <v>AT38_S3_C3_N23-1</v>
      </c>
      <c r="C172" s="1">
        <f t="shared" si="43"/>
        <v>300</v>
      </c>
      <c r="D172" s="1">
        <f t="shared" si="43"/>
        <v>100</v>
      </c>
      <c r="E172" s="15">
        <f t="shared" ref="E172:V172" si="47">E148-E$117*$C172/$C$115</f>
        <v>2.6136500000000003</v>
      </c>
      <c r="F172" s="15">
        <f t="shared" si="47"/>
        <v>3.0299499999999999</v>
      </c>
      <c r="G172" s="15">
        <f t="shared" si="47"/>
        <v>-0.38900000000000012</v>
      </c>
      <c r="H172" s="15">
        <f t="shared" si="47"/>
        <v>10.5745</v>
      </c>
      <c r="I172" s="15">
        <f t="shared" si="47"/>
        <v>0.58590000000000009</v>
      </c>
      <c r="J172" s="15">
        <f t="shared" si="47"/>
        <v>1.86175</v>
      </c>
      <c r="K172" s="15">
        <f t="shared" si="47"/>
        <v>16.736049999999999</v>
      </c>
      <c r="L172" s="15">
        <f t="shared" si="47"/>
        <v>-1.84205</v>
      </c>
      <c r="M172" s="15">
        <f t="shared" si="47"/>
        <v>1.3704000000000001</v>
      </c>
      <c r="N172" s="15">
        <f t="shared" si="47"/>
        <v>0.54959999999999998</v>
      </c>
      <c r="O172" s="15">
        <f t="shared" si="47"/>
        <v>6.1593999999999998</v>
      </c>
      <c r="P172" s="15">
        <f t="shared" si="47"/>
        <v>-1.1640000000000001</v>
      </c>
      <c r="Q172" s="15">
        <f t="shared" si="47"/>
        <v>-0.26639999999999997</v>
      </c>
      <c r="R172" s="15">
        <f t="shared" si="47"/>
        <v>2.4486500000000002</v>
      </c>
      <c r="S172" s="15">
        <f t="shared" si="47"/>
        <v>0.45589999999999997</v>
      </c>
      <c r="T172" s="15">
        <f t="shared" si="47"/>
        <v>0.79775000000000007</v>
      </c>
      <c r="U172" s="15">
        <f t="shared" si="47"/>
        <v>1.0488499999999998</v>
      </c>
      <c r="V172" s="15">
        <f t="shared" si="47"/>
        <v>1.23465</v>
      </c>
    </row>
    <row r="173" spans="1:22" ht="15.75" customHeight="1" x14ac:dyDescent="0.2">
      <c r="A173" s="1" t="str">
        <f t="shared" si="42"/>
        <v>AT38_S3_C3_N23-2</v>
      </c>
      <c r="C173" s="1">
        <f t="shared" si="43"/>
        <v>300</v>
      </c>
      <c r="D173" s="1">
        <f t="shared" si="43"/>
        <v>100</v>
      </c>
      <c r="E173" s="15">
        <f t="shared" ref="E173:V173" si="48">E149-E$117*$C173/$C$115</f>
        <v>1.3607499999999999</v>
      </c>
      <c r="F173" s="15">
        <f t="shared" si="48"/>
        <v>2.2787500000000001</v>
      </c>
      <c r="G173" s="15">
        <f t="shared" si="48"/>
        <v>-0.89290000000000014</v>
      </c>
      <c r="H173" s="15">
        <f t="shared" si="48"/>
        <v>5.0038</v>
      </c>
      <c r="I173" s="15">
        <f t="shared" si="48"/>
        <v>-0.73249999999999993</v>
      </c>
      <c r="J173" s="15">
        <f t="shared" si="48"/>
        <v>1.2634500000000002</v>
      </c>
      <c r="K173" s="15">
        <f t="shared" si="48"/>
        <v>11.816350000000002</v>
      </c>
      <c r="L173" s="15">
        <f t="shared" si="48"/>
        <v>-1.9935499999999999</v>
      </c>
      <c r="M173" s="15">
        <f t="shared" si="48"/>
        <v>1.294</v>
      </c>
      <c r="N173" s="15">
        <f t="shared" si="48"/>
        <v>0.11409999999999998</v>
      </c>
      <c r="O173" s="15">
        <f t="shared" si="48"/>
        <v>4.1479999999999997</v>
      </c>
      <c r="P173" s="15">
        <f t="shared" si="48"/>
        <v>-1.3535000000000001</v>
      </c>
      <c r="Q173" s="15">
        <f t="shared" si="48"/>
        <v>-0.21529999999999999</v>
      </c>
      <c r="R173" s="15">
        <f t="shared" si="48"/>
        <v>1.9598499999999999</v>
      </c>
      <c r="S173" s="15">
        <f t="shared" si="48"/>
        <v>0.29630000000000023</v>
      </c>
      <c r="T173" s="15">
        <f t="shared" si="48"/>
        <v>0.33674999999999999</v>
      </c>
      <c r="U173" s="15">
        <f t="shared" si="48"/>
        <v>0.35245000000000015</v>
      </c>
      <c r="V173" s="15">
        <f t="shared" si="48"/>
        <v>0.45435000000000003</v>
      </c>
    </row>
    <row r="174" spans="1:22" ht="15.75" customHeight="1" x14ac:dyDescent="0.2">
      <c r="A174" s="1" t="str">
        <f t="shared" si="42"/>
        <v>AT38_S3_C3_N23-3</v>
      </c>
      <c r="C174" s="1">
        <f t="shared" si="43"/>
        <v>300</v>
      </c>
      <c r="D174" s="1">
        <f t="shared" si="43"/>
        <v>100</v>
      </c>
      <c r="E174" s="15">
        <f t="shared" ref="E174:V174" si="49">E150-E$117*$C174/$C$115</f>
        <v>-0.57474999999999998</v>
      </c>
      <c r="F174" s="15">
        <f t="shared" si="49"/>
        <v>-0.33094999999999997</v>
      </c>
      <c r="G174" s="15">
        <f t="shared" si="49"/>
        <v>-1.1648000000000001</v>
      </c>
      <c r="H174" s="15">
        <f t="shared" si="49"/>
        <v>-0.11299999999999988</v>
      </c>
      <c r="I174" s="15">
        <f t="shared" si="49"/>
        <v>-2.2141999999999999</v>
      </c>
      <c r="J174" s="15">
        <f t="shared" si="49"/>
        <v>-0.36675000000000002</v>
      </c>
      <c r="K174" s="15">
        <f t="shared" si="49"/>
        <v>-0.32125000000000004</v>
      </c>
      <c r="L174" s="15">
        <f t="shared" si="49"/>
        <v>-2.7021500000000001</v>
      </c>
      <c r="M174" s="15">
        <f t="shared" si="49"/>
        <v>-7.6300000000000007E-2</v>
      </c>
      <c r="N174" s="15">
        <f t="shared" si="49"/>
        <v>-0.37880000000000003</v>
      </c>
      <c r="O174" s="15">
        <f t="shared" si="49"/>
        <v>-0.21660000000000001</v>
      </c>
      <c r="P174" s="15">
        <f t="shared" si="49"/>
        <v>-1.6277000000000001</v>
      </c>
      <c r="Q174" s="15">
        <f t="shared" si="49"/>
        <v>-0.2853</v>
      </c>
      <c r="R174" s="15">
        <f t="shared" si="49"/>
        <v>-9.2049999999999993E-2</v>
      </c>
      <c r="S174" s="15">
        <f t="shared" si="49"/>
        <v>-0.93289999999999995</v>
      </c>
      <c r="T174" s="15">
        <f t="shared" si="49"/>
        <v>-0.55054999999999998</v>
      </c>
      <c r="U174" s="15">
        <f t="shared" si="49"/>
        <v>-0.77324999999999999</v>
      </c>
      <c r="V174" s="15">
        <f t="shared" si="49"/>
        <v>-0.41644999999999999</v>
      </c>
    </row>
    <row r="175" spans="1:22" ht="15.75" customHeight="1" x14ac:dyDescent="0.2">
      <c r="A175" s="1" t="str">
        <f t="shared" si="42"/>
        <v>AT38_S4_C1_N23-1</v>
      </c>
      <c r="C175" s="1">
        <f t="shared" si="43"/>
        <v>300</v>
      </c>
      <c r="D175" s="1">
        <f t="shared" si="43"/>
        <v>100</v>
      </c>
      <c r="E175" s="15">
        <f t="shared" ref="E175:V175" si="50">E151-E$117*$C175/$C$115</f>
        <v>-0.57474999999999998</v>
      </c>
      <c r="F175" s="15">
        <f t="shared" si="50"/>
        <v>-0.33094999999999997</v>
      </c>
      <c r="G175" s="15">
        <f t="shared" si="50"/>
        <v>-1.1648000000000001</v>
      </c>
      <c r="H175" s="15">
        <f t="shared" si="50"/>
        <v>-0.11299999999999988</v>
      </c>
      <c r="I175" s="15">
        <f t="shared" si="50"/>
        <v>-2.2141999999999999</v>
      </c>
      <c r="J175" s="15">
        <f t="shared" si="50"/>
        <v>-0.36675000000000002</v>
      </c>
      <c r="K175" s="15">
        <f t="shared" si="50"/>
        <v>-0.32125000000000004</v>
      </c>
      <c r="L175" s="15">
        <f t="shared" si="50"/>
        <v>-2.7021500000000001</v>
      </c>
      <c r="M175" s="15">
        <f t="shared" si="50"/>
        <v>-7.6300000000000007E-2</v>
      </c>
      <c r="N175" s="15">
        <f t="shared" si="50"/>
        <v>-0.37880000000000003</v>
      </c>
      <c r="O175" s="15">
        <f t="shared" si="50"/>
        <v>-0.21660000000000001</v>
      </c>
      <c r="P175" s="15">
        <f t="shared" si="50"/>
        <v>-1.6277000000000001</v>
      </c>
      <c r="Q175" s="15">
        <f t="shared" si="50"/>
        <v>-0.2853</v>
      </c>
      <c r="R175" s="15">
        <f t="shared" si="50"/>
        <v>-9.2049999999999993E-2</v>
      </c>
      <c r="S175" s="15">
        <f t="shared" si="50"/>
        <v>-0.93289999999999995</v>
      </c>
      <c r="T175" s="15">
        <f t="shared" si="50"/>
        <v>-0.55054999999999998</v>
      </c>
      <c r="U175" s="15">
        <f t="shared" si="50"/>
        <v>-0.77324999999999999</v>
      </c>
      <c r="V175" s="15">
        <f t="shared" si="50"/>
        <v>-0.41644999999999999</v>
      </c>
    </row>
    <row r="176" spans="1:22" ht="15.75" customHeight="1" x14ac:dyDescent="0.2">
      <c r="A176" s="1" t="str">
        <f t="shared" si="42"/>
        <v>AT38_S4_C1_N23-2</v>
      </c>
      <c r="C176" s="1">
        <f t="shared" si="43"/>
        <v>300</v>
      </c>
      <c r="D176" s="1">
        <f t="shared" si="43"/>
        <v>100</v>
      </c>
      <c r="E176" s="15">
        <f t="shared" ref="E176:V176" si="51">E152-E$117*$C176/$C$115</f>
        <v>3.38985</v>
      </c>
      <c r="F176" s="15">
        <f t="shared" si="51"/>
        <v>2.69665</v>
      </c>
      <c r="G176" s="15">
        <f t="shared" si="51"/>
        <v>-0.18920000000000015</v>
      </c>
      <c r="H176" s="15">
        <f t="shared" si="51"/>
        <v>25.524799999999999</v>
      </c>
      <c r="I176" s="15">
        <f t="shared" si="51"/>
        <v>-0.504</v>
      </c>
      <c r="J176" s="15">
        <f t="shared" si="51"/>
        <v>2.51525</v>
      </c>
      <c r="K176" s="15">
        <f t="shared" si="51"/>
        <v>31.199649999999998</v>
      </c>
      <c r="L176" s="15">
        <f t="shared" si="51"/>
        <v>-1.91465</v>
      </c>
      <c r="M176" s="15">
        <f t="shared" si="51"/>
        <v>1.3798999999999999</v>
      </c>
      <c r="N176" s="15">
        <f t="shared" si="51"/>
        <v>0.66349999999999998</v>
      </c>
      <c r="O176" s="15">
        <f t="shared" si="51"/>
        <v>11.0099</v>
      </c>
      <c r="P176" s="15">
        <f t="shared" si="51"/>
        <v>-1.1965000000000001</v>
      </c>
      <c r="Q176" s="15">
        <f t="shared" si="51"/>
        <v>1.9299999999999998E-2</v>
      </c>
      <c r="R176" s="15">
        <f t="shared" si="51"/>
        <v>3.8149500000000001</v>
      </c>
      <c r="S176" s="15">
        <f t="shared" si="51"/>
        <v>0.7361000000000002</v>
      </c>
      <c r="T176" s="15">
        <f t="shared" si="51"/>
        <v>1.4920500000000003</v>
      </c>
      <c r="U176" s="15">
        <f t="shared" si="51"/>
        <v>1.4917500000000006</v>
      </c>
      <c r="V176" s="15">
        <f t="shared" si="51"/>
        <v>2.2193499999999999</v>
      </c>
    </row>
    <row r="177" spans="1:22" ht="15.75" customHeight="1" x14ac:dyDescent="0.2">
      <c r="A177" s="1" t="str">
        <f t="shared" si="42"/>
        <v>AT38_S4_C1_N23-3</v>
      </c>
      <c r="C177" s="1">
        <f t="shared" si="43"/>
        <v>300</v>
      </c>
      <c r="D177" s="1">
        <f t="shared" si="43"/>
        <v>100</v>
      </c>
      <c r="E177" s="15">
        <f t="shared" ref="E177:V177" si="52">E153-E$117*$C177/$C$115</f>
        <v>3.9267500000000002</v>
      </c>
      <c r="F177" s="15">
        <f t="shared" si="52"/>
        <v>3.6909499999999995</v>
      </c>
      <c r="G177" s="15">
        <f t="shared" si="52"/>
        <v>0.69149999999999989</v>
      </c>
      <c r="H177" s="15">
        <f t="shared" si="52"/>
        <v>19.703600000000002</v>
      </c>
      <c r="I177" s="15">
        <f t="shared" si="52"/>
        <v>4.5886000000000005</v>
      </c>
      <c r="J177" s="15">
        <f t="shared" si="52"/>
        <v>3.1266499999999997</v>
      </c>
      <c r="K177" s="15">
        <f t="shared" si="52"/>
        <v>23.656149999999997</v>
      </c>
      <c r="L177" s="15">
        <f t="shared" si="52"/>
        <v>-2.03755</v>
      </c>
      <c r="M177" s="15">
        <f t="shared" si="52"/>
        <v>1.2933999999999999</v>
      </c>
      <c r="N177" s="15">
        <f t="shared" si="52"/>
        <v>0.9484999999999999</v>
      </c>
      <c r="O177" s="15">
        <f t="shared" si="52"/>
        <v>8.8309999999999995</v>
      </c>
      <c r="P177" s="15">
        <f t="shared" si="52"/>
        <v>-1.3686</v>
      </c>
      <c r="Q177" s="15">
        <f t="shared" si="52"/>
        <v>-0.10429999999999999</v>
      </c>
      <c r="R177" s="15">
        <f t="shared" si="52"/>
        <v>3.3048500000000001</v>
      </c>
      <c r="S177" s="15">
        <f t="shared" si="52"/>
        <v>0.60660000000000003</v>
      </c>
      <c r="T177" s="15">
        <f t="shared" si="52"/>
        <v>1.2677500000000002</v>
      </c>
      <c r="U177" s="15">
        <f t="shared" si="52"/>
        <v>1.2756499999999997</v>
      </c>
      <c r="V177" s="15">
        <f t="shared" si="52"/>
        <v>2.1780499999999998</v>
      </c>
    </row>
    <row r="178" spans="1:22" ht="15.75" customHeight="1" x14ac:dyDescent="0.2">
      <c r="A178" s="1" t="str">
        <f t="shared" si="42"/>
        <v>AT38_S5_C3_N23-1</v>
      </c>
      <c r="C178" s="1">
        <f t="shared" si="43"/>
        <v>300</v>
      </c>
      <c r="D178" s="1">
        <f t="shared" si="43"/>
        <v>100</v>
      </c>
      <c r="E178" s="15">
        <f t="shared" ref="E178:V178" si="53">E154-E$117*$C178/$C$115</f>
        <v>3.1447500000000002</v>
      </c>
      <c r="F178" s="15">
        <f t="shared" si="53"/>
        <v>4.3565499999999995</v>
      </c>
      <c r="G178" s="15">
        <f t="shared" si="53"/>
        <v>-0.76090000000000013</v>
      </c>
      <c r="H178" s="15">
        <f t="shared" si="53"/>
        <v>7.1828000000000003</v>
      </c>
      <c r="I178" s="15">
        <f t="shared" si="53"/>
        <v>0.59690000000000021</v>
      </c>
      <c r="J178" s="15">
        <f t="shared" si="53"/>
        <v>1.8625499999999999</v>
      </c>
      <c r="K178" s="15">
        <f t="shared" si="53"/>
        <v>15.421850000000001</v>
      </c>
      <c r="L178" s="15">
        <f t="shared" si="53"/>
        <v>-1.8369500000000001</v>
      </c>
      <c r="M178" s="15">
        <f t="shared" si="53"/>
        <v>1.6141999999999999</v>
      </c>
      <c r="N178" s="15">
        <f t="shared" si="53"/>
        <v>0.75449999999999995</v>
      </c>
      <c r="O178" s="15">
        <f t="shared" si="53"/>
        <v>7.4831999999999992</v>
      </c>
      <c r="P178" s="15">
        <f t="shared" si="53"/>
        <v>-1.2280000000000002</v>
      </c>
      <c r="Q178" s="15">
        <f t="shared" si="53"/>
        <v>-0.22989999999999999</v>
      </c>
      <c r="R178" s="15">
        <f t="shared" si="53"/>
        <v>3.1805500000000002</v>
      </c>
      <c r="S178" s="15">
        <f t="shared" si="53"/>
        <v>0.69029999999999991</v>
      </c>
      <c r="T178" s="15">
        <f t="shared" si="53"/>
        <v>1.83805</v>
      </c>
      <c r="U178" s="15">
        <f t="shared" si="53"/>
        <v>2.1490499999999999</v>
      </c>
      <c r="V178" s="15">
        <f t="shared" si="53"/>
        <v>1.27535</v>
      </c>
    </row>
    <row r="179" spans="1:22" ht="15.75" customHeight="1" x14ac:dyDescent="0.2">
      <c r="A179" s="1" t="str">
        <f t="shared" si="42"/>
        <v>AT38_S5_C3_N23-2</v>
      </c>
      <c r="C179" s="1">
        <f t="shared" si="43"/>
        <v>300</v>
      </c>
      <c r="D179" s="1">
        <f t="shared" si="43"/>
        <v>100</v>
      </c>
      <c r="E179" s="15">
        <f t="shared" ref="E179:V179" si="54">E155-E$117*$C179/$C$115</f>
        <v>2.49925</v>
      </c>
      <c r="F179" s="15">
        <f t="shared" si="54"/>
        <v>3.6557499999999998</v>
      </c>
      <c r="G179" s="15">
        <f t="shared" si="54"/>
        <v>-0.73370000000000013</v>
      </c>
      <c r="H179" s="15">
        <f t="shared" si="54"/>
        <v>6.4848999999999997</v>
      </c>
      <c r="I179" s="15">
        <f t="shared" si="54"/>
        <v>0.44180000000000019</v>
      </c>
      <c r="J179" s="15">
        <f t="shared" si="54"/>
        <v>2.4118499999999998</v>
      </c>
      <c r="K179" s="15">
        <f t="shared" si="54"/>
        <v>14.883150000000001</v>
      </c>
      <c r="L179" s="15">
        <f t="shared" si="54"/>
        <v>-1.75135</v>
      </c>
      <c r="M179" s="15">
        <f t="shared" si="54"/>
        <v>1.5887</v>
      </c>
      <c r="N179" s="15">
        <f t="shared" si="54"/>
        <v>0.43159999999999998</v>
      </c>
      <c r="O179" s="15">
        <f t="shared" si="54"/>
        <v>6.9901999999999997</v>
      </c>
      <c r="P179" s="15">
        <f t="shared" si="54"/>
        <v>-1.2044000000000001</v>
      </c>
      <c r="Q179" s="15">
        <f t="shared" si="54"/>
        <v>-0.21799999999999997</v>
      </c>
      <c r="R179" s="15">
        <f t="shared" si="54"/>
        <v>3.3513500000000001</v>
      </c>
      <c r="S179" s="15">
        <f t="shared" si="54"/>
        <v>0.73739999999999983</v>
      </c>
      <c r="T179" s="15">
        <f t="shared" si="54"/>
        <v>1.3931500000000001</v>
      </c>
      <c r="U179" s="15">
        <f t="shared" si="54"/>
        <v>2.37005</v>
      </c>
      <c r="V179" s="15">
        <f t="shared" si="54"/>
        <v>1.12235</v>
      </c>
    </row>
    <row r="180" spans="1:22" ht="15.75" customHeight="1" x14ac:dyDescent="0.2">
      <c r="A180" s="1" t="str">
        <f t="shared" si="42"/>
        <v>AT39_S5_C3_N23-3</v>
      </c>
      <c r="C180" s="1">
        <f t="shared" si="43"/>
        <v>300</v>
      </c>
      <c r="D180" s="1">
        <f t="shared" si="43"/>
        <v>100</v>
      </c>
      <c r="E180" s="15">
        <f t="shared" ref="E180:V180" si="55">E156-E$117*$C180/$C$115</f>
        <v>3.6686500000000004</v>
      </c>
      <c r="F180" s="15">
        <f t="shared" si="55"/>
        <v>4.8921499999999991</v>
      </c>
      <c r="G180" s="15">
        <f t="shared" si="55"/>
        <v>-0.59750000000000014</v>
      </c>
      <c r="H180" s="15">
        <f t="shared" si="55"/>
        <v>9.1124000000000009</v>
      </c>
      <c r="I180" s="15">
        <f t="shared" si="55"/>
        <v>0.94310000000000027</v>
      </c>
      <c r="J180" s="15">
        <f t="shared" si="55"/>
        <v>2.6395499999999998</v>
      </c>
      <c r="K180" s="15">
        <f t="shared" si="55"/>
        <v>18.069349999999996</v>
      </c>
      <c r="L180" s="15">
        <f t="shared" si="55"/>
        <v>-1.8693500000000001</v>
      </c>
      <c r="M180" s="15">
        <f t="shared" si="55"/>
        <v>1.5458000000000001</v>
      </c>
      <c r="N180" s="15">
        <f t="shared" si="55"/>
        <v>1.0883</v>
      </c>
      <c r="O180" s="15">
        <f t="shared" si="55"/>
        <v>8.0012000000000008</v>
      </c>
      <c r="P180" s="15">
        <f t="shared" si="55"/>
        <v>-1.2526000000000002</v>
      </c>
      <c r="Q180" s="15">
        <f t="shared" si="55"/>
        <v>-0.21289999999999998</v>
      </c>
      <c r="R180" s="15">
        <f t="shared" si="55"/>
        <v>3.5778500000000002</v>
      </c>
      <c r="S180" s="15">
        <f t="shared" si="55"/>
        <v>1.0766000000000002</v>
      </c>
      <c r="T180" s="15">
        <f t="shared" si="55"/>
        <v>1.5438499999999999</v>
      </c>
      <c r="U180" s="15">
        <f t="shared" si="55"/>
        <v>3.1899500000000001</v>
      </c>
      <c r="V180" s="15">
        <f t="shared" si="55"/>
        <v>1.7770499999999996</v>
      </c>
    </row>
    <row r="181" spans="1:22" ht="15.75" customHeight="1" x14ac:dyDescent="0.2">
      <c r="A181" s="1" t="str">
        <f t="shared" si="42"/>
        <v>AT39_S1_C3_N23-1</v>
      </c>
      <c r="C181" s="1">
        <f t="shared" si="43"/>
        <v>300</v>
      </c>
      <c r="D181" s="1">
        <f t="shared" si="43"/>
        <v>100</v>
      </c>
      <c r="E181" s="15">
        <f t="shared" ref="E181:V181" si="56">E157-E$117*$C181/$C$115</f>
        <v>1.5604500000000003</v>
      </c>
      <c r="F181" s="15">
        <f t="shared" si="56"/>
        <v>2.2339500000000001</v>
      </c>
      <c r="G181" s="15">
        <f t="shared" si="56"/>
        <v>-0.71170000000000011</v>
      </c>
      <c r="H181" s="15">
        <f t="shared" si="56"/>
        <v>3.7248999999999999</v>
      </c>
      <c r="I181" s="15">
        <f t="shared" si="56"/>
        <v>-1.2015</v>
      </c>
      <c r="J181" s="15">
        <f t="shared" si="56"/>
        <v>0.63005</v>
      </c>
      <c r="K181" s="15">
        <f t="shared" si="56"/>
        <v>10.193150000000001</v>
      </c>
      <c r="L181" s="15">
        <f t="shared" si="56"/>
        <v>-2.1963499999999998</v>
      </c>
      <c r="M181" s="15">
        <f t="shared" si="56"/>
        <v>1.0490999999999999</v>
      </c>
      <c r="N181" s="15">
        <f t="shared" si="56"/>
        <v>-5.1900000000000002E-2</v>
      </c>
      <c r="O181" s="15">
        <f t="shared" si="56"/>
        <v>3.6344000000000003</v>
      </c>
      <c r="P181" s="15">
        <f t="shared" si="56"/>
        <v>-1.4311</v>
      </c>
      <c r="Q181" s="15">
        <f t="shared" si="56"/>
        <v>-0.28029999999999999</v>
      </c>
      <c r="R181" s="15">
        <f t="shared" si="56"/>
        <v>1.62765</v>
      </c>
      <c r="S181" s="15">
        <f t="shared" si="56"/>
        <v>-6.6099999999999937E-2</v>
      </c>
      <c r="T181" s="15">
        <f t="shared" si="56"/>
        <v>0.47325000000000006</v>
      </c>
      <c r="U181" s="15">
        <f t="shared" si="56"/>
        <v>0.24324999999999974</v>
      </c>
      <c r="V181" s="15">
        <f t="shared" si="56"/>
        <v>0.30305000000000004</v>
      </c>
    </row>
    <row r="182" spans="1:22" ht="15.75" customHeight="1" x14ac:dyDescent="0.2">
      <c r="A182" s="1" t="str">
        <f t="shared" si="42"/>
        <v>AT39_S1_C3_N23-2</v>
      </c>
      <c r="C182" s="1">
        <f t="shared" si="43"/>
        <v>300</v>
      </c>
      <c r="D182" s="1">
        <f t="shared" si="43"/>
        <v>100</v>
      </c>
      <c r="E182" s="15">
        <f t="shared" ref="E182:V182" si="57">E158-E$117*$C182/$C$115</f>
        <v>1.4174500000000001</v>
      </c>
      <c r="F182" s="15">
        <f t="shared" si="57"/>
        <v>2.1696499999999999</v>
      </c>
      <c r="G182" s="15">
        <f t="shared" si="57"/>
        <v>-0.92570000000000008</v>
      </c>
      <c r="H182" s="15">
        <f t="shared" si="57"/>
        <v>4.8459000000000003</v>
      </c>
      <c r="I182" s="15">
        <f t="shared" si="57"/>
        <v>-1.0201</v>
      </c>
      <c r="J182" s="15">
        <f t="shared" si="57"/>
        <v>0.61565000000000003</v>
      </c>
      <c r="K182" s="15">
        <f t="shared" si="57"/>
        <v>12.07535</v>
      </c>
      <c r="L182" s="15">
        <f t="shared" si="57"/>
        <v>-2.1529500000000001</v>
      </c>
      <c r="M182" s="15">
        <f t="shared" si="57"/>
        <v>1.2015</v>
      </c>
      <c r="N182" s="15">
        <f t="shared" si="57"/>
        <v>0.13439999999999996</v>
      </c>
      <c r="O182" s="15">
        <f t="shared" si="57"/>
        <v>3.9147000000000007</v>
      </c>
      <c r="P182" s="15">
        <f t="shared" si="57"/>
        <v>-1.3421000000000001</v>
      </c>
      <c r="Q182" s="15">
        <f t="shared" si="57"/>
        <v>-0.23870000000000002</v>
      </c>
      <c r="R182" s="15">
        <f t="shared" si="57"/>
        <v>1.9122500000000002</v>
      </c>
      <c r="S182" s="15">
        <f t="shared" si="57"/>
        <v>0.17410000000000003</v>
      </c>
      <c r="T182" s="15">
        <f t="shared" si="57"/>
        <v>0.48895000000000011</v>
      </c>
      <c r="U182" s="15">
        <f t="shared" si="57"/>
        <v>4.3849999999999945E-2</v>
      </c>
      <c r="V182" s="15">
        <f t="shared" si="57"/>
        <v>0.46394999999999997</v>
      </c>
    </row>
    <row r="183" spans="1:22" ht="15.75" customHeight="1" x14ac:dyDescent="0.2">
      <c r="A183" s="1" t="str">
        <f t="shared" si="42"/>
        <v>AT39_S1_C3_N23-3</v>
      </c>
      <c r="C183" s="1">
        <f t="shared" si="43"/>
        <v>300</v>
      </c>
      <c r="D183" s="1">
        <f t="shared" si="43"/>
        <v>100</v>
      </c>
      <c r="E183" s="15">
        <f t="shared" ref="E183:V183" si="58">E159-E$117*$C183/$C$115</f>
        <v>0.90695000000000003</v>
      </c>
      <c r="F183" s="15">
        <f t="shared" si="58"/>
        <v>1.9956500000000001</v>
      </c>
      <c r="G183" s="15">
        <f t="shared" si="58"/>
        <v>-1.0522</v>
      </c>
      <c r="H183" s="15">
        <f t="shared" si="58"/>
        <v>4.2330000000000005</v>
      </c>
      <c r="I183" s="15">
        <f t="shared" si="58"/>
        <v>-0.98780000000000001</v>
      </c>
      <c r="J183" s="15">
        <f t="shared" si="58"/>
        <v>0.63855000000000006</v>
      </c>
      <c r="K183" s="15">
        <f t="shared" si="58"/>
        <v>10.478150000000001</v>
      </c>
      <c r="L183" s="15">
        <f t="shared" si="58"/>
        <v>-2.1938499999999999</v>
      </c>
      <c r="M183" s="15">
        <f t="shared" si="58"/>
        <v>1.2189999999999999</v>
      </c>
      <c r="N183" s="15">
        <f t="shared" si="58"/>
        <v>9.9099999999999966E-2</v>
      </c>
      <c r="O183" s="15">
        <f t="shared" si="58"/>
        <v>3.9674000000000005</v>
      </c>
      <c r="P183" s="15">
        <f t="shared" si="58"/>
        <v>-1.3363</v>
      </c>
      <c r="Q183" s="15">
        <f t="shared" si="58"/>
        <v>-0.17609999999999998</v>
      </c>
      <c r="R183" s="15">
        <f t="shared" si="58"/>
        <v>1.71055</v>
      </c>
      <c r="S183" s="15">
        <f t="shared" si="58"/>
        <v>-0.13879999999999992</v>
      </c>
      <c r="T183" s="15">
        <f t="shared" si="58"/>
        <v>0.42844999999999989</v>
      </c>
      <c r="U183" s="15">
        <f t="shared" si="58"/>
        <v>0.19195000000000029</v>
      </c>
      <c r="V183" s="15">
        <f t="shared" si="58"/>
        <v>0.28225</v>
      </c>
    </row>
    <row r="184" spans="1:22" ht="15.75" customHeight="1" x14ac:dyDescent="0.2">
      <c r="A184" s="1" t="str">
        <f t="shared" si="42"/>
        <v>AT39_S3_C3_N19-1</v>
      </c>
      <c r="C184" s="1">
        <f t="shared" si="43"/>
        <v>300</v>
      </c>
      <c r="D184" s="1">
        <f t="shared" si="43"/>
        <v>100</v>
      </c>
      <c r="E184" s="15">
        <f t="shared" ref="E184:V184" si="59">E160-E$117*$C184/$C$115</f>
        <v>1.3123499999999999</v>
      </c>
      <c r="F184" s="15">
        <f t="shared" si="59"/>
        <v>2.1761499999999998</v>
      </c>
      <c r="G184" s="15">
        <f t="shared" si="59"/>
        <v>-0.8055000000000001</v>
      </c>
      <c r="H184" s="15">
        <f t="shared" si="59"/>
        <v>4.8205000000000009</v>
      </c>
      <c r="I184" s="15">
        <f t="shared" si="59"/>
        <v>-0.65809999999999991</v>
      </c>
      <c r="J184" s="15">
        <f t="shared" si="59"/>
        <v>1.2073500000000001</v>
      </c>
      <c r="K184" s="15">
        <f t="shared" si="59"/>
        <v>11.63105</v>
      </c>
      <c r="L184" s="15">
        <f t="shared" si="59"/>
        <v>-2.0974500000000003</v>
      </c>
      <c r="M184" s="15">
        <f t="shared" si="59"/>
        <v>1.4991999999999999</v>
      </c>
      <c r="N184" s="15">
        <f t="shared" si="59"/>
        <v>7.5499999999999956E-2</v>
      </c>
      <c r="O184" s="15">
        <f t="shared" si="59"/>
        <v>4.2036999999999995</v>
      </c>
      <c r="P184" s="15">
        <f t="shared" si="59"/>
        <v>-1.3694000000000002</v>
      </c>
      <c r="Q184" s="15">
        <f t="shared" si="59"/>
        <v>-0.23580000000000001</v>
      </c>
      <c r="R184" s="15">
        <f t="shared" si="59"/>
        <v>1.6649499999999999</v>
      </c>
      <c r="S184" s="15">
        <f t="shared" si="59"/>
        <v>6.3900000000000068E-2</v>
      </c>
      <c r="T184" s="15">
        <f t="shared" si="59"/>
        <v>0.66275000000000006</v>
      </c>
      <c r="U184" s="15">
        <f t="shared" si="59"/>
        <v>1.1395499999999998</v>
      </c>
      <c r="V184" s="15">
        <f t="shared" si="59"/>
        <v>0.38695000000000002</v>
      </c>
    </row>
    <row r="185" spans="1:22" ht="15.75" customHeight="1" x14ac:dyDescent="0.2">
      <c r="A185" s="1" t="str">
        <f t="shared" si="42"/>
        <v>AT39_S3_C3_N19-2</v>
      </c>
      <c r="C185" s="1">
        <f t="shared" si="43"/>
        <v>300</v>
      </c>
      <c r="D185" s="1">
        <f t="shared" si="43"/>
        <v>100</v>
      </c>
      <c r="E185" s="15">
        <f t="shared" ref="E185:V185" si="60">E161-E$117*$C185/$C$115</f>
        <v>0.69315000000000004</v>
      </c>
      <c r="F185" s="15">
        <f t="shared" si="60"/>
        <v>2.0039500000000001</v>
      </c>
      <c r="G185" s="15">
        <f t="shared" si="60"/>
        <v>-0.89340000000000019</v>
      </c>
      <c r="H185" s="15">
        <f t="shared" si="60"/>
        <v>3.2599</v>
      </c>
      <c r="I185" s="15">
        <f t="shared" si="60"/>
        <v>-1.4460999999999999</v>
      </c>
      <c r="J185" s="15">
        <f t="shared" si="60"/>
        <v>0.60694999999999999</v>
      </c>
      <c r="K185" s="15">
        <f t="shared" si="60"/>
        <v>10.57085</v>
      </c>
      <c r="L185" s="15">
        <f t="shared" si="60"/>
        <v>-2.36415</v>
      </c>
      <c r="M185" s="15">
        <f t="shared" si="60"/>
        <v>1.1901999999999999</v>
      </c>
      <c r="N185" s="15">
        <f t="shared" si="60"/>
        <v>-1.7500000000000016E-2</v>
      </c>
      <c r="O185" s="15">
        <f t="shared" si="60"/>
        <v>3.3478000000000003</v>
      </c>
      <c r="P185" s="15">
        <f t="shared" si="60"/>
        <v>-1.3097000000000001</v>
      </c>
      <c r="Q185" s="15">
        <f t="shared" si="60"/>
        <v>-1.8699999999999981E-2</v>
      </c>
      <c r="R185" s="15">
        <f t="shared" si="60"/>
        <v>1.1265499999999999</v>
      </c>
      <c r="S185" s="15">
        <f t="shared" si="60"/>
        <v>-0.1784</v>
      </c>
      <c r="T185" s="15">
        <f t="shared" si="60"/>
        <v>1.4650000000000024E-2</v>
      </c>
      <c r="U185" s="15">
        <f t="shared" si="60"/>
        <v>-0.29324999999999957</v>
      </c>
      <c r="V185" s="15">
        <f t="shared" si="60"/>
        <v>0.13415000000000002</v>
      </c>
    </row>
    <row r="186" spans="1:22" ht="15.75" customHeight="1" x14ac:dyDescent="0.2">
      <c r="A186" s="1" t="str">
        <f t="shared" si="42"/>
        <v>AT39_S3_C3_N19-3</v>
      </c>
      <c r="C186" s="1">
        <f t="shared" si="43"/>
        <v>300</v>
      </c>
      <c r="D186" s="1">
        <f t="shared" si="43"/>
        <v>100</v>
      </c>
      <c r="E186" s="15">
        <f t="shared" ref="E186:V186" si="61">E162-E$117*$C186/$C$115</f>
        <v>0.86714999999999998</v>
      </c>
      <c r="F186" s="15">
        <f t="shared" si="61"/>
        <v>1.7793500000000002</v>
      </c>
      <c r="G186" s="15">
        <f t="shared" si="61"/>
        <v>-1.0156000000000001</v>
      </c>
      <c r="H186" s="15">
        <f t="shared" si="61"/>
        <v>3.6920000000000002</v>
      </c>
      <c r="I186" s="15">
        <f t="shared" si="61"/>
        <v>-1.583</v>
      </c>
      <c r="J186" s="15">
        <f t="shared" si="61"/>
        <v>0.62044999999999995</v>
      </c>
      <c r="K186" s="15">
        <f t="shared" si="61"/>
        <v>10.202950000000001</v>
      </c>
      <c r="L186" s="15">
        <f t="shared" si="61"/>
        <v>-2.2375500000000001</v>
      </c>
      <c r="M186" s="15">
        <f t="shared" si="61"/>
        <v>1.21</v>
      </c>
      <c r="N186" s="15">
        <f t="shared" si="61"/>
        <v>-5.8900000000000008E-2</v>
      </c>
      <c r="O186" s="15">
        <f t="shared" si="61"/>
        <v>3.2544000000000004</v>
      </c>
      <c r="P186" s="15">
        <f t="shared" si="61"/>
        <v>-1.4099000000000002</v>
      </c>
      <c r="Q186" s="15">
        <f t="shared" si="61"/>
        <v>-8.9099999999999971E-2</v>
      </c>
      <c r="R186" s="15">
        <f t="shared" si="61"/>
        <v>1.1104499999999999</v>
      </c>
      <c r="S186" s="15">
        <f t="shared" si="61"/>
        <v>-0.17889999999999995</v>
      </c>
      <c r="T186" s="15">
        <f t="shared" si="61"/>
        <v>0.49664999999999992</v>
      </c>
      <c r="U186" s="15">
        <f t="shared" si="61"/>
        <v>5.9750000000000192E-2</v>
      </c>
      <c r="V186" s="15">
        <f t="shared" si="61"/>
        <v>0.19365000000000002</v>
      </c>
    </row>
    <row r="187" spans="1:22" ht="15.75" customHeight="1" x14ac:dyDescent="0.2">
      <c r="A187" s="1" t="str">
        <f t="shared" si="42"/>
        <v>Ref-1</v>
      </c>
      <c r="C187" s="1">
        <f t="shared" si="43"/>
        <v>300</v>
      </c>
      <c r="D187" s="1">
        <f t="shared" si="43"/>
        <v>100</v>
      </c>
      <c r="E187" s="15">
        <f t="shared" ref="E187:V187" si="62">E163-E$117*$C187/$C$115</f>
        <v>1.39595</v>
      </c>
      <c r="F187" s="15">
        <f t="shared" si="62"/>
        <v>2.5275499999999997</v>
      </c>
      <c r="G187" s="15">
        <f t="shared" si="62"/>
        <v>-0.79690000000000016</v>
      </c>
      <c r="H187" s="15">
        <f t="shared" si="62"/>
        <v>6.9604999999999997</v>
      </c>
      <c r="I187" s="15">
        <f t="shared" si="62"/>
        <v>-0.70569999999999999</v>
      </c>
      <c r="J187" s="15">
        <f t="shared" si="62"/>
        <v>0.99585000000000001</v>
      </c>
      <c r="K187" s="15">
        <f t="shared" si="62"/>
        <v>13.595450000000001</v>
      </c>
      <c r="L187" s="15">
        <f t="shared" si="62"/>
        <v>-1.97445</v>
      </c>
      <c r="M187" s="15">
        <f t="shared" si="62"/>
        <v>1.6575</v>
      </c>
      <c r="N187" s="15">
        <f t="shared" si="62"/>
        <v>0.16199999999999992</v>
      </c>
      <c r="O187" s="15">
        <f t="shared" si="62"/>
        <v>5.1625999999999994</v>
      </c>
      <c r="P187" s="15">
        <f t="shared" si="62"/>
        <v>-1.2556</v>
      </c>
      <c r="Q187" s="15">
        <f t="shared" si="62"/>
        <v>-8.8499999999999981E-2</v>
      </c>
      <c r="R187" s="15">
        <f t="shared" si="62"/>
        <v>1.7157500000000001</v>
      </c>
      <c r="S187" s="15">
        <f t="shared" si="62"/>
        <v>7.0900000000000074E-2</v>
      </c>
      <c r="T187" s="15">
        <f t="shared" si="62"/>
        <v>0.55765000000000009</v>
      </c>
      <c r="U187" s="15">
        <f t="shared" si="62"/>
        <v>0.63935000000000031</v>
      </c>
      <c r="V187" s="15">
        <f t="shared" si="62"/>
        <v>0.59275000000000011</v>
      </c>
    </row>
    <row r="188" spans="1:22" ht="15.75" customHeight="1" x14ac:dyDescent="0.2">
      <c r="A188" s="1" t="str">
        <f t="shared" si="42"/>
        <v>Ref-2</v>
      </c>
      <c r="C188" s="1">
        <f t="shared" si="43"/>
        <v>300</v>
      </c>
      <c r="D188" s="1">
        <f t="shared" si="43"/>
        <v>100</v>
      </c>
      <c r="E188" s="15">
        <f t="shared" ref="E188:V188" si="63">E164-E$117*$C188/$C$115</f>
        <v>1.2632500000000002</v>
      </c>
      <c r="F188" s="15">
        <f t="shared" si="63"/>
        <v>2.6590500000000001</v>
      </c>
      <c r="G188" s="15">
        <f t="shared" si="63"/>
        <v>-0.9336000000000001</v>
      </c>
      <c r="H188" s="15">
        <f t="shared" si="63"/>
        <v>5.1091999999999995</v>
      </c>
      <c r="I188" s="15">
        <f t="shared" si="63"/>
        <v>-0.98629999999999995</v>
      </c>
      <c r="J188" s="15">
        <f t="shared" si="63"/>
        <v>0.62695000000000001</v>
      </c>
      <c r="K188" s="15">
        <f t="shared" si="63"/>
        <v>12.214350000000001</v>
      </c>
      <c r="L188" s="15">
        <f t="shared" si="63"/>
        <v>-1.9768500000000002</v>
      </c>
      <c r="M188" s="15">
        <f t="shared" si="63"/>
        <v>1.5773999999999999</v>
      </c>
      <c r="N188" s="15">
        <f t="shared" si="63"/>
        <v>9.1799999999999993E-2</v>
      </c>
      <c r="O188" s="15">
        <f t="shared" si="63"/>
        <v>4.4543999999999997</v>
      </c>
      <c r="P188" s="15">
        <f t="shared" si="63"/>
        <v>-1.2641</v>
      </c>
      <c r="Q188" s="15">
        <f t="shared" si="63"/>
        <v>-0.24419999999999997</v>
      </c>
      <c r="R188" s="15">
        <f t="shared" si="63"/>
        <v>1.8183500000000001</v>
      </c>
      <c r="S188" s="15">
        <f t="shared" si="63"/>
        <v>0.37490000000000001</v>
      </c>
      <c r="T188" s="15">
        <f t="shared" si="63"/>
        <v>0.21304999999999993</v>
      </c>
      <c r="U188" s="15">
        <f t="shared" si="63"/>
        <v>0.37484999999999946</v>
      </c>
      <c r="V188" s="15">
        <f t="shared" si="63"/>
        <v>0.41685000000000005</v>
      </c>
    </row>
    <row r="189" spans="1:22" ht="15.75" customHeight="1" x14ac:dyDescent="0.2">
      <c r="A189" s="1" t="str">
        <f t="shared" si="42"/>
        <v>Ref-3</v>
      </c>
      <c r="C189" s="1">
        <f t="shared" si="43"/>
        <v>300</v>
      </c>
      <c r="D189" s="1">
        <f t="shared" si="43"/>
        <v>100</v>
      </c>
      <c r="E189" s="15">
        <f t="shared" ref="E189:V189" si="64">E165-E$117*$C189/$C$115</f>
        <v>1.6107500000000003</v>
      </c>
      <c r="F189" s="15">
        <f t="shared" si="64"/>
        <v>2.7543500000000001</v>
      </c>
      <c r="G189" s="15">
        <f t="shared" si="64"/>
        <v>-0.38540000000000008</v>
      </c>
      <c r="H189" s="15">
        <f t="shared" si="64"/>
        <v>7.5809999999999995</v>
      </c>
      <c r="I189" s="15">
        <f t="shared" si="64"/>
        <v>0.71519999999999984</v>
      </c>
      <c r="J189" s="15">
        <f t="shared" si="64"/>
        <v>1.10945</v>
      </c>
      <c r="K189" s="15">
        <f t="shared" si="64"/>
        <v>14.260150000000001</v>
      </c>
      <c r="L189" s="15">
        <f t="shared" si="64"/>
        <v>-2.1574499999999999</v>
      </c>
      <c r="M189" s="15">
        <f t="shared" si="64"/>
        <v>1.1922999999999999</v>
      </c>
      <c r="N189" s="15">
        <f t="shared" si="64"/>
        <v>0.35699999999999998</v>
      </c>
      <c r="O189" s="15">
        <f t="shared" si="64"/>
        <v>5.3902999999999999</v>
      </c>
      <c r="P189" s="15">
        <f t="shared" si="64"/>
        <v>-1.198</v>
      </c>
      <c r="Q189" s="15">
        <f t="shared" si="64"/>
        <v>-0.21029999999999999</v>
      </c>
      <c r="R189" s="15">
        <f t="shared" si="64"/>
        <v>1.5870500000000001</v>
      </c>
      <c r="S189" s="15">
        <f t="shared" si="64"/>
        <v>-5.5299999999999905E-2</v>
      </c>
      <c r="T189" s="15">
        <f t="shared" si="64"/>
        <v>0.76264999999999994</v>
      </c>
      <c r="U189" s="15">
        <f t="shared" si="64"/>
        <v>0.61174999999999979</v>
      </c>
      <c r="V189" s="15">
        <f t="shared" si="64"/>
        <v>0.87515000000000009</v>
      </c>
    </row>
    <row r="190" spans="1:22" ht="15.75" customHeight="1" x14ac:dyDescent="0.2"/>
    <row r="191" spans="1:22" ht="15.75" customHeight="1" x14ac:dyDescent="0.2">
      <c r="A191" s="5" t="s">
        <v>59</v>
      </c>
    </row>
    <row r="192" spans="1:22" ht="15.75" customHeight="1" x14ac:dyDescent="0.2">
      <c r="A192" s="1" t="s">
        <v>25</v>
      </c>
      <c r="C192" s="1" t="s">
        <v>53</v>
      </c>
      <c r="D192" s="1" t="s">
        <v>52</v>
      </c>
      <c r="E192" s="1" t="s">
        <v>23</v>
      </c>
      <c r="F192" s="1" t="s">
        <v>22</v>
      </c>
      <c r="G192" s="1" t="s">
        <v>21</v>
      </c>
      <c r="H192" s="1" t="s">
        <v>20</v>
      </c>
      <c r="I192" s="1" t="s">
        <v>19</v>
      </c>
      <c r="J192" s="1" t="s">
        <v>18</v>
      </c>
      <c r="K192" s="1" t="s">
        <v>17</v>
      </c>
      <c r="L192" s="1" t="s">
        <v>16</v>
      </c>
      <c r="M192" s="1" t="s">
        <v>15</v>
      </c>
      <c r="N192" s="1" t="s">
        <v>14</v>
      </c>
      <c r="O192" s="1" t="s">
        <v>13</v>
      </c>
      <c r="P192" s="1" t="s">
        <v>12</v>
      </c>
      <c r="Q192" s="1" t="s">
        <v>11</v>
      </c>
      <c r="R192" s="1" t="s">
        <v>10</v>
      </c>
      <c r="S192" s="1" t="s">
        <v>9</v>
      </c>
      <c r="T192" s="1" t="s">
        <v>8</v>
      </c>
      <c r="U192" s="1" t="s">
        <v>7</v>
      </c>
      <c r="V192" s="1" t="s">
        <v>6</v>
      </c>
    </row>
    <row r="193" spans="1:22" ht="15.75" customHeight="1" x14ac:dyDescent="0.2">
      <c r="A193" s="1" t="str">
        <f t="shared" ref="A193:A213" si="65">A169</f>
        <v>AT38_S2_C3_N21-1</v>
      </c>
      <c r="C193" s="1">
        <f t="shared" ref="C193:D213" si="66">C169</f>
        <v>300</v>
      </c>
      <c r="D193" s="1">
        <f t="shared" si="66"/>
        <v>100</v>
      </c>
      <c r="E193" s="2">
        <f t="shared" ref="E193:V193" si="67">E169*$C$25/$C193/E$26</f>
        <v>13.721965990067298</v>
      </c>
      <c r="F193" s="2">
        <f t="shared" si="67"/>
        <v>15.559255553444636</v>
      </c>
      <c r="G193" s="2">
        <f t="shared" si="67"/>
        <v>25.285049293544052</v>
      </c>
      <c r="H193" s="2">
        <f t="shared" si="67"/>
        <v>24.812390337652495</v>
      </c>
      <c r="I193" s="2">
        <f t="shared" si="67"/>
        <v>-2.473011587284359</v>
      </c>
      <c r="J193" s="2">
        <f t="shared" si="67"/>
        <v>7.4734816835485693</v>
      </c>
      <c r="K193" s="2">
        <f t="shared" si="67"/>
        <v>41.502252243095853</v>
      </c>
      <c r="L193" s="2">
        <f t="shared" si="67"/>
        <v>-5.6003061628954711</v>
      </c>
      <c r="M193" s="2">
        <f t="shared" si="67"/>
        <v>5.613733360369614</v>
      </c>
      <c r="N193" s="2">
        <f t="shared" si="67"/>
        <v>1.2188370625920828</v>
      </c>
      <c r="O193" s="2">
        <f t="shared" si="67"/>
        <v>22.006848233898104</v>
      </c>
      <c r="P193" s="2">
        <f t="shared" si="67"/>
        <v>-3.1081642451407507</v>
      </c>
      <c r="Q193" s="2">
        <f t="shared" si="67"/>
        <v>-1.146833551544526</v>
      </c>
      <c r="R193" s="2">
        <f t="shared" si="67"/>
        <v>6.8626144151728505</v>
      </c>
      <c r="S193" s="2">
        <f t="shared" si="67"/>
        <v>2.2966243943623943</v>
      </c>
      <c r="T193" s="2">
        <f t="shared" si="67"/>
        <v>2.9334384744498943</v>
      </c>
      <c r="U193" s="2">
        <f t="shared" si="67"/>
        <v>0.99496772709699988</v>
      </c>
      <c r="V193" s="2">
        <f t="shared" si="67"/>
        <v>2.0453807754149689</v>
      </c>
    </row>
    <row r="194" spans="1:22" ht="15.75" customHeight="1" x14ac:dyDescent="0.2">
      <c r="A194" s="1" t="str">
        <f t="shared" si="65"/>
        <v>AT38_S2_C3_N21-2</v>
      </c>
      <c r="C194" s="1">
        <f t="shared" si="66"/>
        <v>300</v>
      </c>
      <c r="D194" s="1">
        <f t="shared" si="66"/>
        <v>100</v>
      </c>
      <c r="E194" s="2">
        <f t="shared" ref="E194:V194" si="68">E170*$C$25/$C194/E$26</f>
        <v>11.504295061758292</v>
      </c>
      <c r="F194" s="2">
        <f t="shared" si="68"/>
        <v>11.335341862551134</v>
      </c>
      <c r="G194" s="2">
        <f t="shared" si="68"/>
        <v>23.190954411900034</v>
      </c>
      <c r="H194" s="2">
        <f t="shared" si="68"/>
        <v>18.295470439560379</v>
      </c>
      <c r="I194" s="2">
        <f t="shared" si="68"/>
        <v>-4.1780212250547972</v>
      </c>
      <c r="J194" s="2">
        <f t="shared" si="68"/>
        <v>6.4174707098797183</v>
      </c>
      <c r="K194" s="2">
        <f t="shared" si="68"/>
        <v>39.153386649672548</v>
      </c>
      <c r="L194" s="2">
        <f t="shared" si="68"/>
        <v>-6.1765618947357863</v>
      </c>
      <c r="M194" s="2">
        <f t="shared" si="68"/>
        <v>6.9683301156040649</v>
      </c>
      <c r="N194" s="2">
        <f t="shared" si="68"/>
        <v>-0.51346954975138048</v>
      </c>
      <c r="O194" s="2">
        <f t="shared" si="68"/>
        <v>19.933050883896051</v>
      </c>
      <c r="P194" s="2">
        <f t="shared" si="68"/>
        <v>-3.350375026057133</v>
      </c>
      <c r="Q194" s="2">
        <f t="shared" si="68"/>
        <v>-1.154909844161037</v>
      </c>
      <c r="R194" s="2">
        <f t="shared" si="68"/>
        <v>5.2414519778780813</v>
      </c>
      <c r="S194" s="2">
        <f t="shared" si="68"/>
        <v>-1.6219098830242647E-2</v>
      </c>
      <c r="T194" s="2">
        <f t="shared" si="68"/>
        <v>1.7347260077108402</v>
      </c>
      <c r="U194" s="2">
        <f t="shared" si="68"/>
        <v>0.30856236607606136</v>
      </c>
      <c r="V194" s="2">
        <f t="shared" si="68"/>
        <v>1.1808090960110138</v>
      </c>
    </row>
    <row r="195" spans="1:22" ht="15.75" customHeight="1" x14ac:dyDescent="0.2">
      <c r="A195" s="1" t="str">
        <f t="shared" si="65"/>
        <v>AT38_S2_C3_N21-3</v>
      </c>
      <c r="C195" s="1">
        <f t="shared" si="66"/>
        <v>300</v>
      </c>
      <c r="D195" s="1">
        <f t="shared" si="66"/>
        <v>100</v>
      </c>
      <c r="E195" s="2">
        <f t="shared" ref="E195:V195" si="69">E171*$C$25/$C195/E$26</f>
        <v>49.703693751368291</v>
      </c>
      <c r="F195" s="2">
        <f t="shared" si="69"/>
        <v>28.178325352208915</v>
      </c>
      <c r="G195" s="2">
        <f t="shared" si="69"/>
        <v>26.780722170689071</v>
      </c>
      <c r="H195" s="2">
        <f t="shared" si="69"/>
        <v>206.31747908126721</v>
      </c>
      <c r="I195" s="2">
        <f t="shared" si="69"/>
        <v>53.31972472855422</v>
      </c>
      <c r="J195" s="2">
        <f t="shared" si="69"/>
        <v>36.927242966195308</v>
      </c>
      <c r="K195" s="2">
        <f t="shared" si="69"/>
        <v>134.32138481440143</v>
      </c>
      <c r="L195" s="2">
        <f t="shared" si="69"/>
        <v>-5.2963305096931679</v>
      </c>
      <c r="M195" s="2">
        <f t="shared" si="69"/>
        <v>5.846463051812762</v>
      </c>
      <c r="N195" s="2">
        <f t="shared" si="69"/>
        <v>8.0183898883932017</v>
      </c>
      <c r="O195" s="2">
        <f t="shared" si="69"/>
        <v>94.540668399839149</v>
      </c>
      <c r="P195" s="2">
        <f t="shared" si="69"/>
        <v>-3.2903824277006599</v>
      </c>
      <c r="Q195" s="2">
        <f t="shared" si="69"/>
        <v>-0.91890262658966715</v>
      </c>
      <c r="R195" s="2">
        <f t="shared" si="69"/>
        <v>19.050162007264053</v>
      </c>
      <c r="S195" s="2">
        <f t="shared" si="69"/>
        <v>5.2971576779573279</v>
      </c>
      <c r="T195" s="2">
        <f t="shared" si="69"/>
        <v>7.6764625021715922</v>
      </c>
      <c r="U195" s="2">
        <f t="shared" si="69"/>
        <v>6.9617618884238404</v>
      </c>
      <c r="V195" s="2">
        <f t="shared" si="69"/>
        <v>18.325379142998248</v>
      </c>
    </row>
    <row r="196" spans="1:22" ht="15.75" customHeight="1" x14ac:dyDescent="0.2">
      <c r="A196" s="1" t="str">
        <f t="shared" si="65"/>
        <v>AT38_S3_C3_N23-1</v>
      </c>
      <c r="C196" s="1">
        <f t="shared" si="66"/>
        <v>300</v>
      </c>
      <c r="D196" s="1">
        <f t="shared" si="66"/>
        <v>100</v>
      </c>
      <c r="E196" s="2">
        <f t="shared" ref="E196:V196" si="70">E172*$C$25/$C196/E$26</f>
        <v>17.720011072377972</v>
      </c>
      <c r="F196" s="2">
        <f t="shared" si="70"/>
        <v>16.284829224739486</v>
      </c>
      <c r="G196" s="2">
        <f t="shared" si="70"/>
        <v>-2.9730033173705235</v>
      </c>
      <c r="H196" s="2">
        <f t="shared" si="70"/>
        <v>44.769160957821818</v>
      </c>
      <c r="I196" s="2">
        <f t="shared" si="70"/>
        <v>2.6547040838950289</v>
      </c>
      <c r="J196" s="2">
        <f t="shared" si="70"/>
        <v>11.980672944716535</v>
      </c>
      <c r="K196" s="2">
        <f t="shared" si="70"/>
        <v>55.942410722658515</v>
      </c>
      <c r="L196" s="2">
        <f t="shared" si="70"/>
        <v>-5.560460297728933</v>
      </c>
      <c r="M196" s="2">
        <f t="shared" si="70"/>
        <v>5.0225632937589078</v>
      </c>
      <c r="N196" s="2">
        <f t="shared" si="70"/>
        <v>2.6105722899478132</v>
      </c>
      <c r="O196" s="2">
        <f t="shared" si="70"/>
        <v>32.51042860168657</v>
      </c>
      <c r="P196" s="2">
        <f t="shared" si="70"/>
        <v>-2.8975678210346256</v>
      </c>
      <c r="Q196" s="2">
        <f t="shared" si="70"/>
        <v>-1.1952913072435905</v>
      </c>
      <c r="R196" s="2">
        <f t="shared" si="70"/>
        <v>8.6617050012695564</v>
      </c>
      <c r="S196" s="2">
        <f t="shared" si="70"/>
        <v>2.1126534733450661</v>
      </c>
      <c r="T196" s="2">
        <f t="shared" si="70"/>
        <v>2.5521026697119829</v>
      </c>
      <c r="U196" s="2">
        <f t="shared" si="70"/>
        <v>3.9491841081010008</v>
      </c>
      <c r="V196" s="2">
        <f t="shared" si="70"/>
        <v>5.3965794943179644</v>
      </c>
    </row>
    <row r="197" spans="1:22" ht="15.75" customHeight="1" x14ac:dyDescent="0.2">
      <c r="A197" s="1" t="str">
        <f t="shared" si="65"/>
        <v>AT38_S3_C3_N23-2</v>
      </c>
      <c r="C197" s="1">
        <f t="shared" si="66"/>
        <v>300</v>
      </c>
      <c r="D197" s="1">
        <f t="shared" si="66"/>
        <v>100</v>
      </c>
      <c r="E197" s="2">
        <f t="shared" ref="E197:V197" si="71">E173*$C$25/$C197/E$26</f>
        <v>9.2256059788947713</v>
      </c>
      <c r="F197" s="2">
        <f t="shared" si="71"/>
        <v>12.247414840467698</v>
      </c>
      <c r="G197" s="2">
        <f t="shared" si="71"/>
        <v>-6.8241508022625714</v>
      </c>
      <c r="H197" s="2">
        <f t="shared" si="71"/>
        <v>21.184540886164719</v>
      </c>
      <c r="I197" s="2">
        <f t="shared" si="71"/>
        <v>-3.3189464779878954</v>
      </c>
      <c r="J197" s="2">
        <f t="shared" si="71"/>
        <v>8.1305122771597187</v>
      </c>
      <c r="K197" s="2">
        <f t="shared" si="71"/>
        <v>39.497677465273235</v>
      </c>
      <c r="L197" s="2">
        <f t="shared" si="71"/>
        <v>-6.0177821592994292</v>
      </c>
      <c r="M197" s="2">
        <f t="shared" si="71"/>
        <v>4.7425546571249466</v>
      </c>
      <c r="N197" s="2">
        <f t="shared" si="71"/>
        <v>0.54196924723989348</v>
      </c>
      <c r="O197" s="2">
        <f t="shared" si="71"/>
        <v>21.893895158586208</v>
      </c>
      <c r="P197" s="2">
        <f t="shared" si="71"/>
        <v>-3.36929385375461</v>
      </c>
      <c r="Q197" s="2">
        <f t="shared" si="71"/>
        <v>-0.96601433351931332</v>
      </c>
      <c r="R197" s="2">
        <f t="shared" si="71"/>
        <v>6.9326537262320604</v>
      </c>
      <c r="S197" s="2">
        <f t="shared" si="71"/>
        <v>1.3730625666859919</v>
      </c>
      <c r="T197" s="2">
        <f t="shared" si="71"/>
        <v>1.0773056396433849</v>
      </c>
      <c r="U197" s="2">
        <f t="shared" si="71"/>
        <v>1.3270629154790472</v>
      </c>
      <c r="V197" s="2">
        <f t="shared" si="71"/>
        <v>1.9859360087825435</v>
      </c>
    </row>
    <row r="198" spans="1:22" ht="15.75" customHeight="1" x14ac:dyDescent="0.2">
      <c r="A198" s="1" t="str">
        <f t="shared" si="65"/>
        <v>AT38_S3_C3_N23-3</v>
      </c>
      <c r="C198" s="1">
        <f t="shared" si="66"/>
        <v>300</v>
      </c>
      <c r="D198" s="1">
        <f t="shared" si="66"/>
        <v>100</v>
      </c>
      <c r="E198" s="2">
        <f t="shared" ref="E198:V198" si="72">E174*$C$25/$C198/E$26</f>
        <v>-3.8966871478006766</v>
      </c>
      <c r="F198" s="2">
        <f t="shared" si="72"/>
        <v>-1.778730418629856</v>
      </c>
      <c r="G198" s="2">
        <f t="shared" si="72"/>
        <v>-8.9021960516020169</v>
      </c>
      <c r="H198" s="2">
        <f t="shared" si="72"/>
        <v>-0.47840703468096457</v>
      </c>
      <c r="I198" s="2">
        <f t="shared" si="72"/>
        <v>-10.032506882676859</v>
      </c>
      <c r="J198" s="2">
        <f t="shared" si="72"/>
        <v>-2.3600976513897081</v>
      </c>
      <c r="K198" s="2">
        <f t="shared" si="72"/>
        <v>-1.0738196554535899</v>
      </c>
      <c r="L198" s="2">
        <f t="shared" si="72"/>
        <v>-8.156780648466782</v>
      </c>
      <c r="M198" s="2">
        <f t="shared" si="72"/>
        <v>-0.27964213318286973</v>
      </c>
      <c r="N198" s="2">
        <f t="shared" si="72"/>
        <v>-1.7992809014414697</v>
      </c>
      <c r="O198" s="2">
        <f t="shared" si="72"/>
        <v>-1.1432540239512472</v>
      </c>
      <c r="P198" s="2">
        <f t="shared" si="72"/>
        <v>-4.0518652425241068</v>
      </c>
      <c r="Q198" s="2">
        <f t="shared" si="72"/>
        <v>-1.2800923797169534</v>
      </c>
      <c r="R198" s="2">
        <f t="shared" si="72"/>
        <v>-0.32561204964648377</v>
      </c>
      <c r="S198" s="2">
        <f t="shared" si="72"/>
        <v>-4.3230849424953117</v>
      </c>
      <c r="T198" s="2">
        <f t="shared" si="72"/>
        <v>-1.7612787525038323</v>
      </c>
      <c r="U198" s="2">
        <f t="shared" si="72"/>
        <v>-2.9114807756963335</v>
      </c>
      <c r="V198" s="2">
        <f t="shared" si="72"/>
        <v>-1.8202774311818866</v>
      </c>
    </row>
    <row r="199" spans="1:22" ht="15.75" customHeight="1" x14ac:dyDescent="0.2">
      <c r="A199" s="1" t="str">
        <f t="shared" si="65"/>
        <v>AT38_S4_C1_N23-1</v>
      </c>
      <c r="C199" s="1">
        <f t="shared" si="66"/>
        <v>300</v>
      </c>
      <c r="D199" s="1">
        <f t="shared" si="66"/>
        <v>100</v>
      </c>
      <c r="E199" s="2">
        <f t="shared" ref="E199:V199" si="73">E175*$C$25/$C199/E$26</f>
        <v>-3.8966871478006766</v>
      </c>
      <c r="F199" s="2">
        <f t="shared" si="73"/>
        <v>-1.778730418629856</v>
      </c>
      <c r="G199" s="2">
        <f t="shared" si="73"/>
        <v>-8.9021960516020169</v>
      </c>
      <c r="H199" s="2">
        <f t="shared" si="73"/>
        <v>-0.47840703468096457</v>
      </c>
      <c r="I199" s="2">
        <f t="shared" si="73"/>
        <v>-10.032506882676859</v>
      </c>
      <c r="J199" s="2">
        <f t="shared" si="73"/>
        <v>-2.3600976513897081</v>
      </c>
      <c r="K199" s="2">
        <f t="shared" si="73"/>
        <v>-1.0738196554535899</v>
      </c>
      <c r="L199" s="2">
        <f t="shared" si="73"/>
        <v>-8.156780648466782</v>
      </c>
      <c r="M199" s="2">
        <f t="shared" si="73"/>
        <v>-0.27964213318286973</v>
      </c>
      <c r="N199" s="2">
        <f t="shared" si="73"/>
        <v>-1.7992809014414697</v>
      </c>
      <c r="O199" s="2">
        <f t="shared" si="73"/>
        <v>-1.1432540239512472</v>
      </c>
      <c r="P199" s="2">
        <f t="shared" si="73"/>
        <v>-4.0518652425241068</v>
      </c>
      <c r="Q199" s="2">
        <f t="shared" si="73"/>
        <v>-1.2800923797169534</v>
      </c>
      <c r="R199" s="2">
        <f t="shared" si="73"/>
        <v>-0.32561204964648377</v>
      </c>
      <c r="S199" s="2">
        <f t="shared" si="73"/>
        <v>-4.3230849424953117</v>
      </c>
      <c r="T199" s="2">
        <f t="shared" si="73"/>
        <v>-1.7612787525038323</v>
      </c>
      <c r="U199" s="2">
        <f t="shared" si="73"/>
        <v>-2.9114807756963335</v>
      </c>
      <c r="V199" s="2">
        <f t="shared" si="73"/>
        <v>-1.8202774311818866</v>
      </c>
    </row>
    <row r="200" spans="1:22" ht="15.75" customHeight="1" x14ac:dyDescent="0.2">
      <c r="A200" s="1" t="str">
        <f t="shared" si="65"/>
        <v>AT38_S4_C1_N23-2</v>
      </c>
      <c r="C200" s="1">
        <f t="shared" si="66"/>
        <v>300</v>
      </c>
      <c r="D200" s="1">
        <f t="shared" si="66"/>
        <v>100</v>
      </c>
      <c r="E200" s="2">
        <f t="shared" ref="E200:V200" si="74">E176*$C$25/$C200/E$26</f>
        <v>22.982487912957151</v>
      </c>
      <c r="F200" s="2">
        <f t="shared" si="74"/>
        <v>14.493468449609312</v>
      </c>
      <c r="G200" s="2">
        <f t="shared" si="74"/>
        <v>-1.4459954438213451</v>
      </c>
      <c r="H200" s="2">
        <f t="shared" si="74"/>
        <v>108.06410512234245</v>
      </c>
      <c r="I200" s="2">
        <f t="shared" si="74"/>
        <v>-2.2836164162537878</v>
      </c>
      <c r="J200" s="2">
        <f t="shared" si="74"/>
        <v>16.186054853873109</v>
      </c>
      <c r="K200" s="2">
        <f t="shared" si="74"/>
        <v>104.28886354326096</v>
      </c>
      <c r="L200" s="2">
        <f t="shared" si="74"/>
        <v>-5.7796125561448939</v>
      </c>
      <c r="M200" s="2">
        <f t="shared" si="74"/>
        <v>5.0573811216126066</v>
      </c>
      <c r="N200" s="2">
        <f t="shared" si="74"/>
        <v>3.1515915472714231</v>
      </c>
      <c r="O200" s="2">
        <f t="shared" si="74"/>
        <v>58.11224597553479</v>
      </c>
      <c r="P200" s="2">
        <f t="shared" si="74"/>
        <v>-2.9784707026356783</v>
      </c>
      <c r="Q200" s="2">
        <f t="shared" si="74"/>
        <v>8.6595804165920776E-2</v>
      </c>
      <c r="R200" s="2">
        <f t="shared" si="74"/>
        <v>13.49477119824936</v>
      </c>
      <c r="S200" s="2">
        <f t="shared" si="74"/>
        <v>3.4111081854119409</v>
      </c>
      <c r="T200" s="2">
        <f t="shared" si="74"/>
        <v>4.7732557672751676</v>
      </c>
      <c r="U200" s="2">
        <f t="shared" si="74"/>
        <v>5.61681402799225</v>
      </c>
      <c r="V200" s="2">
        <f t="shared" si="74"/>
        <v>9.7006428548289581</v>
      </c>
    </row>
    <row r="201" spans="1:22" ht="15.75" customHeight="1" x14ac:dyDescent="0.2">
      <c r="A201" s="1" t="str">
        <f t="shared" si="65"/>
        <v>AT38_S4_C1_N23-3</v>
      </c>
      <c r="C201" s="1">
        <f t="shared" si="66"/>
        <v>300</v>
      </c>
      <c r="D201" s="1">
        <f t="shared" si="66"/>
        <v>100</v>
      </c>
      <c r="E201" s="2">
        <f t="shared" ref="E201:V201" si="75">E177*$C$25/$C201/E$26</f>
        <v>26.622559821881353</v>
      </c>
      <c r="F201" s="2">
        <f t="shared" si="75"/>
        <v>19.837452904190563</v>
      </c>
      <c r="G201" s="2">
        <f t="shared" si="75"/>
        <v>5.284914637433717</v>
      </c>
      <c r="H201" s="2">
        <f t="shared" si="75"/>
        <v>83.418945562299683</v>
      </c>
      <c r="I201" s="2">
        <f t="shared" si="75"/>
        <v>20.790877554805817</v>
      </c>
      <c r="J201" s="2">
        <f t="shared" si="75"/>
        <v>20.120516214635664</v>
      </c>
      <c r="K201" s="2">
        <f t="shared" si="75"/>
        <v>79.073739587107966</v>
      </c>
      <c r="L201" s="2">
        <f t="shared" si="75"/>
        <v>-6.1506017098545573</v>
      </c>
      <c r="M201" s="2">
        <f t="shared" si="75"/>
        <v>4.7403556364183963</v>
      </c>
      <c r="N201" s="2">
        <f t="shared" si="75"/>
        <v>4.5053271779758015</v>
      </c>
      <c r="O201" s="2">
        <f t="shared" si="75"/>
        <v>46.611617199969821</v>
      </c>
      <c r="P201" s="2">
        <f t="shared" si="75"/>
        <v>-3.4068825772061757</v>
      </c>
      <c r="Q201" s="2">
        <f t="shared" si="75"/>
        <v>-0.46797628883448383</v>
      </c>
      <c r="R201" s="2">
        <f t="shared" si="75"/>
        <v>11.690374603739077</v>
      </c>
      <c r="S201" s="2">
        <f t="shared" si="75"/>
        <v>2.8110015286929535</v>
      </c>
      <c r="T201" s="2">
        <f t="shared" si="75"/>
        <v>4.0556918326886455</v>
      </c>
      <c r="U201" s="2">
        <f t="shared" si="75"/>
        <v>4.803143163940546</v>
      </c>
      <c r="V201" s="2">
        <f t="shared" si="75"/>
        <v>9.5201230855701944</v>
      </c>
    </row>
    <row r="202" spans="1:22" ht="15.75" customHeight="1" x14ac:dyDescent="0.2">
      <c r="A202" s="1" t="str">
        <f t="shared" si="65"/>
        <v>AT38_S5_C3_N23-1</v>
      </c>
      <c r="C202" s="1">
        <f t="shared" si="66"/>
        <v>300</v>
      </c>
      <c r="D202" s="1">
        <f t="shared" si="66"/>
        <v>100</v>
      </c>
      <c r="E202" s="2">
        <f t="shared" ref="E202:V202" si="76">E178*$C$25/$C202/E$26</f>
        <v>21.32076017058926</v>
      </c>
      <c r="F202" s="2">
        <f t="shared" si="76"/>
        <v>23.41479983466354</v>
      </c>
      <c r="G202" s="2">
        <f t="shared" si="76"/>
        <v>-5.8153167716895391</v>
      </c>
      <c r="H202" s="2">
        <f t="shared" si="76"/>
        <v>30.40975264341979</v>
      </c>
      <c r="I202" s="2">
        <f t="shared" si="76"/>
        <v>2.7045449183767589</v>
      </c>
      <c r="J202" s="2">
        <f t="shared" si="76"/>
        <v>11.985821078652762</v>
      </c>
      <c r="K202" s="2">
        <f t="shared" si="76"/>
        <v>51.549527325936012</v>
      </c>
      <c r="L202" s="2">
        <f t="shared" si="76"/>
        <v>-5.5450653043691345</v>
      </c>
      <c r="M202" s="2">
        <f t="shared" si="76"/>
        <v>5.9160987075201605</v>
      </c>
      <c r="N202" s="2">
        <f t="shared" si="76"/>
        <v>3.5838369591805406</v>
      </c>
      <c r="O202" s="2">
        <f t="shared" si="76"/>
        <v>39.497684727756095</v>
      </c>
      <c r="P202" s="2">
        <f t="shared" si="76"/>
        <v>-3.0568842648028527</v>
      </c>
      <c r="Q202" s="2">
        <f t="shared" si="76"/>
        <v>-1.0315220402976781</v>
      </c>
      <c r="R202" s="2">
        <f t="shared" si="76"/>
        <v>11.250683373200697</v>
      </c>
      <c r="S202" s="2">
        <f t="shared" si="76"/>
        <v>3.1988696921476185</v>
      </c>
      <c r="T202" s="2">
        <f t="shared" si="76"/>
        <v>5.8801533212962829</v>
      </c>
      <c r="U202" s="2">
        <f t="shared" si="76"/>
        <v>8.0917138842679659</v>
      </c>
      <c r="V202" s="2">
        <f t="shared" si="76"/>
        <v>5.5744767003429443</v>
      </c>
    </row>
    <row r="203" spans="1:22" ht="15.75" customHeight="1" x14ac:dyDescent="0.2">
      <c r="A203" s="1" t="str">
        <f t="shared" si="65"/>
        <v>AT38_S5_C3_N23-2</v>
      </c>
      <c r="C203" s="1">
        <f t="shared" si="66"/>
        <v>300</v>
      </c>
      <c r="D203" s="1">
        <f t="shared" si="66"/>
        <v>100</v>
      </c>
      <c r="E203" s="2">
        <f t="shared" ref="E203:V203" si="77">E179*$C$25/$C203/E$26</f>
        <v>16.944402530040609</v>
      </c>
      <c r="F203" s="2">
        <f t="shared" si="77"/>
        <v>19.648266287675167</v>
      </c>
      <c r="G203" s="2">
        <f t="shared" si="77"/>
        <v>-5.6074358199350964</v>
      </c>
      <c r="H203" s="2">
        <f t="shared" si="77"/>
        <v>27.455059992943276</v>
      </c>
      <c r="I203" s="2">
        <f t="shared" si="77"/>
        <v>2.0017891521843727</v>
      </c>
      <c r="J203" s="2">
        <f t="shared" si="77"/>
        <v>15.520658542615589</v>
      </c>
      <c r="K203" s="2">
        <f t="shared" si="77"/>
        <v>49.748852934051648</v>
      </c>
      <c r="L203" s="2">
        <f t="shared" si="77"/>
        <v>-5.2866709060164307</v>
      </c>
      <c r="M203" s="2">
        <f t="shared" si="77"/>
        <v>5.8226403274918095</v>
      </c>
      <c r="N203" s="2">
        <f t="shared" si="77"/>
        <v>2.0500782393403862</v>
      </c>
      <c r="O203" s="2">
        <f t="shared" si="77"/>
        <v>36.895541450711022</v>
      </c>
      <c r="P203" s="2">
        <f t="shared" si="77"/>
        <v>-2.9981363261633187</v>
      </c>
      <c r="Q203" s="2">
        <f t="shared" si="77"/>
        <v>-0.97812877244407925</v>
      </c>
      <c r="R203" s="2">
        <f t="shared" si="77"/>
        <v>11.854860864559951</v>
      </c>
      <c r="S203" s="2">
        <f t="shared" si="77"/>
        <v>3.4171324221203152</v>
      </c>
      <c r="T203" s="2">
        <f t="shared" si="77"/>
        <v>4.4568622178743329</v>
      </c>
      <c r="U203" s="2">
        <f t="shared" si="77"/>
        <v>8.9238344810075585</v>
      </c>
      <c r="V203" s="2">
        <f t="shared" si="77"/>
        <v>4.9057230757281554</v>
      </c>
    </row>
    <row r="204" spans="1:22" ht="15.75" customHeight="1" x14ac:dyDescent="0.2">
      <c r="A204" s="1" t="str">
        <f t="shared" si="65"/>
        <v>AT39_S5_C3_N23-3</v>
      </c>
      <c r="C204" s="1">
        <f t="shared" si="66"/>
        <v>300</v>
      </c>
      <c r="D204" s="1">
        <f t="shared" si="66"/>
        <v>100</v>
      </c>
      <c r="E204" s="2">
        <f t="shared" ref="E204:V204" si="78">E180*$C$25/$C204/E$26</f>
        <v>24.872694745156942</v>
      </c>
      <c r="F204" s="2">
        <f t="shared" si="78"/>
        <v>26.293446192778514</v>
      </c>
      <c r="G204" s="2">
        <f t="shared" si="78"/>
        <v>-4.5665025247529245</v>
      </c>
      <c r="H204" s="2">
        <f t="shared" si="78"/>
        <v>38.579081971918818</v>
      </c>
      <c r="I204" s="2">
        <f t="shared" si="78"/>
        <v>4.2731719090653719</v>
      </c>
      <c r="J204" s="2">
        <f t="shared" si="78"/>
        <v>16.985946164214596</v>
      </c>
      <c r="K204" s="2">
        <f t="shared" si="78"/>
        <v>60.399138338584649</v>
      </c>
      <c r="L204" s="2">
        <f t="shared" si="78"/>
        <v>-5.6428687915960927</v>
      </c>
      <c r="M204" s="2">
        <f t="shared" si="78"/>
        <v>5.665410346973526</v>
      </c>
      <c r="N204" s="2">
        <f t="shared" si="78"/>
        <v>5.1693701294581613</v>
      </c>
      <c r="O204" s="2">
        <f t="shared" si="78"/>
        <v>42.231782532034714</v>
      </c>
      <c r="P204" s="2">
        <f t="shared" si="78"/>
        <v>-3.1181215228762649</v>
      </c>
      <c r="Q204" s="2">
        <f t="shared" si="78"/>
        <v>-0.95524594336396551</v>
      </c>
      <c r="R204" s="2">
        <f t="shared" si="78"/>
        <v>12.656068135010019</v>
      </c>
      <c r="S204" s="2">
        <f t="shared" si="78"/>
        <v>4.9889948001827138</v>
      </c>
      <c r="T204" s="2">
        <f t="shared" si="78"/>
        <v>4.9389704877904661</v>
      </c>
      <c r="U204" s="2">
        <f t="shared" si="78"/>
        <v>12.010964242395758</v>
      </c>
      <c r="V204" s="2">
        <f t="shared" si="78"/>
        <v>7.7673766576582324</v>
      </c>
    </row>
    <row r="205" spans="1:22" ht="15.75" customHeight="1" x14ac:dyDescent="0.2">
      <c r="A205" s="1" t="str">
        <f t="shared" si="65"/>
        <v>AT39_S1_C3_N23-1</v>
      </c>
      <c r="C205" s="1">
        <f t="shared" si="66"/>
        <v>300</v>
      </c>
      <c r="D205" s="1">
        <f t="shared" si="66"/>
        <v>100</v>
      </c>
      <c r="E205" s="2">
        <f t="shared" ref="E205:V205" si="79">E181*$C$25/$C205/E$26</f>
        <v>10.579531030509903</v>
      </c>
      <c r="F205" s="2">
        <f t="shared" si="79"/>
        <v>12.006631873993555</v>
      </c>
      <c r="G205" s="2">
        <f t="shared" si="79"/>
        <v>-5.4392968148395919</v>
      </c>
      <c r="H205" s="2">
        <f t="shared" si="79"/>
        <v>15.770074013125015</v>
      </c>
      <c r="I205" s="2">
        <f t="shared" si="79"/>
        <v>-5.4439784208907263</v>
      </c>
      <c r="J205" s="2">
        <f t="shared" si="79"/>
        <v>4.0544772331508812</v>
      </c>
      <c r="K205" s="2">
        <f t="shared" si="79"/>
        <v>34.071921621748665</v>
      </c>
      <c r="L205" s="2">
        <f t="shared" si="79"/>
        <v>-6.6299595423126085</v>
      </c>
      <c r="M205" s="2">
        <f t="shared" si="79"/>
        <v>3.8449877054016852</v>
      </c>
      <c r="N205" s="2">
        <f t="shared" si="79"/>
        <v>-0.24652238327563958</v>
      </c>
      <c r="O205" s="2">
        <f t="shared" si="79"/>
        <v>19.183021351100709</v>
      </c>
      <c r="P205" s="2">
        <f t="shared" si="79"/>
        <v>-3.5624650418235846</v>
      </c>
      <c r="Q205" s="2">
        <f t="shared" si="79"/>
        <v>-1.2576582335599791</v>
      </c>
      <c r="R205" s="2">
        <f t="shared" si="79"/>
        <v>5.7575497295719646</v>
      </c>
      <c r="S205" s="2">
        <f t="shared" si="79"/>
        <v>-0.30630926647972967</v>
      </c>
      <c r="T205" s="2">
        <f t="shared" si="79"/>
        <v>1.5139863220823517</v>
      </c>
      <c r="U205" s="2">
        <f t="shared" si="79"/>
        <v>0.91589744414889418</v>
      </c>
      <c r="V205" s="2">
        <f t="shared" si="79"/>
        <v>1.3246129799968083</v>
      </c>
    </row>
    <row r="206" spans="1:22" ht="15.75" customHeight="1" x14ac:dyDescent="0.2">
      <c r="A206" s="1" t="str">
        <f t="shared" si="65"/>
        <v>AT39_S1_C3_N23-2</v>
      </c>
      <c r="C206" s="1">
        <f t="shared" si="66"/>
        <v>300</v>
      </c>
      <c r="D206" s="1">
        <f t="shared" si="66"/>
        <v>100</v>
      </c>
      <c r="E206" s="2">
        <f t="shared" ref="E206:V206" si="80">E182*$C$25/$C206/E$26</f>
        <v>9.6100203525882026</v>
      </c>
      <c r="F206" s="2">
        <f t="shared" si="80"/>
        <v>11.661043821665711</v>
      </c>
      <c r="G206" s="2">
        <f t="shared" si="80"/>
        <v>-7.0748307734958686</v>
      </c>
      <c r="H206" s="2">
        <f t="shared" si="80"/>
        <v>20.516041144783088</v>
      </c>
      <c r="I206" s="2">
        <f t="shared" si="80"/>
        <v>-4.6220577504374782</v>
      </c>
      <c r="J206" s="2">
        <f t="shared" si="80"/>
        <v>3.9618108222987698</v>
      </c>
      <c r="K206" s="2">
        <f t="shared" si="80"/>
        <v>40.363418448191453</v>
      </c>
      <c r="L206" s="2">
        <f t="shared" si="80"/>
        <v>-6.4989511674468705</v>
      </c>
      <c r="M206" s="2">
        <f t="shared" si="80"/>
        <v>4.4035389648652421</v>
      </c>
      <c r="N206" s="2">
        <f t="shared" si="80"/>
        <v>0.63839322374269658</v>
      </c>
      <c r="O206" s="2">
        <f t="shared" si="80"/>
        <v>20.662495510442977</v>
      </c>
      <c r="P206" s="2">
        <f t="shared" si="80"/>
        <v>-3.3409156122083941</v>
      </c>
      <c r="Q206" s="2">
        <f t="shared" si="80"/>
        <v>-1.0710061375339532</v>
      </c>
      <c r="R206" s="2">
        <f t="shared" si="80"/>
        <v>6.7642763925745655</v>
      </c>
      <c r="S206" s="2">
        <f t="shared" si="80"/>
        <v>0.80678431609865353</v>
      </c>
      <c r="T206" s="2">
        <f t="shared" si="80"/>
        <v>1.5642125983775297</v>
      </c>
      <c r="U206" s="2">
        <f t="shared" si="80"/>
        <v>0.16510628129878313</v>
      </c>
      <c r="V206" s="2">
        <f t="shared" si="80"/>
        <v>2.0278970205230791</v>
      </c>
    </row>
    <row r="207" spans="1:22" ht="15.75" customHeight="1" x14ac:dyDescent="0.2">
      <c r="A207" s="1" t="str">
        <f t="shared" si="65"/>
        <v>AT39_S1_C3_N23-3</v>
      </c>
      <c r="C207" s="1">
        <f t="shared" si="66"/>
        <v>300</v>
      </c>
      <c r="D207" s="1">
        <f t="shared" si="66"/>
        <v>100</v>
      </c>
      <c r="E207" s="2">
        <f t="shared" ref="E207:V207" si="81">E183*$C$25/$C207/E$26</f>
        <v>6.148935030357241</v>
      </c>
      <c r="F207" s="2">
        <f t="shared" si="81"/>
        <v>10.725859978663461</v>
      </c>
      <c r="G207" s="2">
        <f t="shared" si="81"/>
        <v>-8.0416300527950231</v>
      </c>
      <c r="H207" s="2">
        <f t="shared" si="81"/>
        <v>17.921212192960404</v>
      </c>
      <c r="I207" s="2">
        <f t="shared" si="81"/>
        <v>-4.4757069364593089</v>
      </c>
      <c r="J207" s="2">
        <f t="shared" si="81"/>
        <v>4.1091761562233078</v>
      </c>
      <c r="K207" s="2">
        <f t="shared" si="81"/>
        <v>35.024570965886483</v>
      </c>
      <c r="L207" s="2">
        <f t="shared" si="81"/>
        <v>-6.6224129769401587</v>
      </c>
      <c r="M207" s="2">
        <f t="shared" si="81"/>
        <v>4.4676770688062666</v>
      </c>
      <c r="N207" s="2">
        <f t="shared" si="81"/>
        <v>0.47072000351861026</v>
      </c>
      <c r="O207" s="2">
        <f t="shared" si="81"/>
        <v>20.940655653851241</v>
      </c>
      <c r="P207" s="2">
        <f t="shared" si="81"/>
        <v>-3.3264775594918987</v>
      </c>
      <c r="Q207" s="2">
        <f t="shared" si="81"/>
        <v>-0.79013062764863473</v>
      </c>
      <c r="R207" s="2">
        <f t="shared" si="81"/>
        <v>6.0507951278956309</v>
      </c>
      <c r="S207" s="2">
        <f t="shared" si="81"/>
        <v>-0.64320311932506047</v>
      </c>
      <c r="T207" s="2">
        <f t="shared" si="81"/>
        <v>1.3706654827177671</v>
      </c>
      <c r="U207" s="2">
        <f t="shared" si="81"/>
        <v>0.72274003866137992</v>
      </c>
      <c r="V207" s="2">
        <f t="shared" si="81"/>
        <v>1.2336974545589807</v>
      </c>
    </row>
    <row r="208" spans="1:22" ht="15.75" customHeight="1" x14ac:dyDescent="0.2">
      <c r="A208" s="1" t="str">
        <f t="shared" si="65"/>
        <v>AT39_S3_C3_N19-1</v>
      </c>
      <c r="C208" s="1">
        <f t="shared" si="66"/>
        <v>300</v>
      </c>
      <c r="D208" s="1">
        <f t="shared" si="66"/>
        <v>100</v>
      </c>
      <c r="E208" s="2">
        <f t="shared" ref="E208:V208" si="82">E184*$C$25/$C208/E$26</f>
        <v>8.8974639032905039</v>
      </c>
      <c r="F208" s="2">
        <f t="shared" si="82"/>
        <v>11.695978850283611</v>
      </c>
      <c r="G208" s="2">
        <f t="shared" si="82"/>
        <v>-6.1561803911104267</v>
      </c>
      <c r="H208" s="2">
        <f t="shared" si="82"/>
        <v>20.408505404244181</v>
      </c>
      <c r="I208" s="2">
        <f t="shared" si="82"/>
        <v>-2.9818411974932886</v>
      </c>
      <c r="J208" s="2">
        <f t="shared" si="82"/>
        <v>7.7694993848817022</v>
      </c>
      <c r="K208" s="2">
        <f t="shared" si="82"/>
        <v>38.878288260119767</v>
      </c>
      <c r="L208" s="2">
        <f t="shared" si="82"/>
        <v>-6.3314174161784704</v>
      </c>
      <c r="M208" s="2">
        <f t="shared" si="82"/>
        <v>5.4946197387648521</v>
      </c>
      <c r="N208" s="2">
        <f t="shared" si="82"/>
        <v>0.35862119339712478</v>
      </c>
      <c r="O208" s="2">
        <f t="shared" si="82"/>
        <v>22.1878898452625</v>
      </c>
      <c r="P208" s="2">
        <f t="shared" si="82"/>
        <v>-3.4088740327532787</v>
      </c>
      <c r="Q208" s="2">
        <f t="shared" si="82"/>
        <v>-1.057994332762908</v>
      </c>
      <c r="R208" s="2">
        <f t="shared" si="82"/>
        <v>5.8894924721229023</v>
      </c>
      <c r="S208" s="2">
        <f t="shared" si="82"/>
        <v>0.29611440435786335</v>
      </c>
      <c r="T208" s="2">
        <f t="shared" si="82"/>
        <v>2.1202206760910269</v>
      </c>
      <c r="U208" s="2">
        <f t="shared" si="82"/>
        <v>4.2906924254054397</v>
      </c>
      <c r="V208" s="2">
        <f t="shared" si="82"/>
        <v>1.6913347388541986</v>
      </c>
    </row>
    <row r="209" spans="1:24" ht="15.75" customHeight="1" x14ac:dyDescent="0.2">
      <c r="A209" s="1" t="str">
        <f t="shared" si="65"/>
        <v>AT39_S3_C3_N19-2</v>
      </c>
      <c r="C209" s="1">
        <f t="shared" si="66"/>
        <v>300</v>
      </c>
      <c r="D209" s="1">
        <f t="shared" si="66"/>
        <v>100</v>
      </c>
      <c r="E209" s="2">
        <f t="shared" ref="E209:V209" si="83">E185*$C$25/$C209/E$26</f>
        <v>4.6994148699400418</v>
      </c>
      <c r="F209" s="2">
        <f t="shared" si="83"/>
        <v>10.770469322898627</v>
      </c>
      <c r="G209" s="2">
        <f t="shared" si="83"/>
        <v>-6.827972143287468</v>
      </c>
      <c r="H209" s="2">
        <f t="shared" si="83"/>
        <v>13.801407896959983</v>
      </c>
      <c r="I209" s="2">
        <f t="shared" si="83"/>
        <v>-6.5522573403662747</v>
      </c>
      <c r="J209" s="2">
        <f t="shared" si="83"/>
        <v>3.9058248657422858</v>
      </c>
      <c r="K209" s="2">
        <f t="shared" si="83"/>
        <v>35.334432699927092</v>
      </c>
      <c r="L209" s="2">
        <f t="shared" si="83"/>
        <v>-7.1364850101114827</v>
      </c>
      <c r="M209" s="2">
        <f t="shared" si="83"/>
        <v>4.3621240748918941</v>
      </c>
      <c r="N209" s="2">
        <f t="shared" si="83"/>
        <v>-8.312411767483037E-2</v>
      </c>
      <c r="O209" s="2">
        <f t="shared" si="83"/>
        <v>17.670294650895595</v>
      </c>
      <c r="P209" s="2">
        <f t="shared" si="83"/>
        <v>-3.2602616625507297</v>
      </c>
      <c r="Q209" s="2">
        <f t="shared" si="83"/>
        <v>-8.3903706627083782E-2</v>
      </c>
      <c r="R209" s="2">
        <f t="shared" si="83"/>
        <v>3.9849891855431427</v>
      </c>
      <c r="S209" s="2">
        <f t="shared" si="83"/>
        <v>-0.82671063751866614</v>
      </c>
      <c r="T209" s="2">
        <f t="shared" si="83"/>
        <v>4.6867194122570496E-2</v>
      </c>
      <c r="U209" s="2">
        <f t="shared" si="83"/>
        <v>-1.1041600225967649</v>
      </c>
      <c r="V209" s="2">
        <f t="shared" si="83"/>
        <v>0.58636142968675742</v>
      </c>
    </row>
    <row r="210" spans="1:24" ht="15.75" customHeight="1" x14ac:dyDescent="0.2">
      <c r="A210" s="1" t="str">
        <f t="shared" si="65"/>
        <v>AT39_S3_C3_N19-3</v>
      </c>
      <c r="C210" s="1">
        <f t="shared" si="66"/>
        <v>300</v>
      </c>
      <c r="D210" s="1">
        <f t="shared" si="66"/>
        <v>100</v>
      </c>
      <c r="E210" s="2">
        <f t="shared" ref="E210:V210" si="84">E186*$C$25/$C210/E$26</f>
        <v>5.8790991913272839</v>
      </c>
      <c r="F210" s="2">
        <f t="shared" si="84"/>
        <v>9.563329718655492</v>
      </c>
      <c r="G210" s="2">
        <f t="shared" si="84"/>
        <v>-7.7619078897725009</v>
      </c>
      <c r="H210" s="2">
        <f t="shared" si="84"/>
        <v>15.630785593293128</v>
      </c>
      <c r="I210" s="2">
        <f t="shared" si="84"/>
        <v>-7.172549180416163</v>
      </c>
      <c r="J210" s="2">
        <f t="shared" si="84"/>
        <v>3.9926996259161398</v>
      </c>
      <c r="K210" s="2">
        <f t="shared" si="84"/>
        <v>34.104679388669901</v>
      </c>
      <c r="L210" s="2">
        <f t="shared" si="84"/>
        <v>-6.7543269396505927</v>
      </c>
      <c r="M210" s="2">
        <f t="shared" si="84"/>
        <v>4.4346917582080252</v>
      </c>
      <c r="N210" s="2">
        <f t="shared" si="84"/>
        <v>-0.27977203034557174</v>
      </c>
      <c r="O210" s="2">
        <f t="shared" si="84"/>
        <v>17.177312537151149</v>
      </c>
      <c r="P210" s="2">
        <f t="shared" si="84"/>
        <v>-3.5096914698253596</v>
      </c>
      <c r="Q210" s="2">
        <f t="shared" si="84"/>
        <v>-0.39977648451728187</v>
      </c>
      <c r="R210" s="2">
        <f t="shared" si="84"/>
        <v>3.9280380285707541</v>
      </c>
      <c r="S210" s="2">
        <f t="shared" si="84"/>
        <v>-0.82902765163727199</v>
      </c>
      <c r="T210" s="2">
        <f t="shared" si="84"/>
        <v>1.588845867643317</v>
      </c>
      <c r="U210" s="2">
        <f t="shared" si="84"/>
        <v>0.22497378124520723</v>
      </c>
      <c r="V210" s="2">
        <f t="shared" si="84"/>
        <v>0.84643228370361956</v>
      </c>
    </row>
    <row r="211" spans="1:24" ht="15.75" customHeight="1" x14ac:dyDescent="0.2">
      <c r="A211" s="1" t="str">
        <f t="shared" si="65"/>
        <v>Ref-1</v>
      </c>
      <c r="C211" s="1">
        <f t="shared" si="66"/>
        <v>300</v>
      </c>
      <c r="D211" s="1">
        <f t="shared" si="66"/>
        <v>100</v>
      </c>
      <c r="E211" s="2">
        <f t="shared" ref="E211:V211" si="85">E187*$C$25/$C211/E$26</f>
        <v>9.4642547611524215</v>
      </c>
      <c r="F211" s="2">
        <f t="shared" si="85"/>
        <v>13.584620243565169</v>
      </c>
      <c r="G211" s="2">
        <f t="shared" si="85"/>
        <v>-6.0904533254821844</v>
      </c>
      <c r="H211" s="2">
        <f t="shared" si="85"/>
        <v>29.468603229175731</v>
      </c>
      <c r="I211" s="2">
        <f t="shared" si="85"/>
        <v>-3.1975160812505914</v>
      </c>
      <c r="J211" s="2">
        <f t="shared" si="85"/>
        <v>6.4084614754913183</v>
      </c>
      <c r="K211" s="2">
        <f t="shared" si="85"/>
        <v>45.444549213187571</v>
      </c>
      <c r="L211" s="2">
        <f t="shared" si="85"/>
        <v>-5.960126399853908</v>
      </c>
      <c r="M211" s="2">
        <f t="shared" si="85"/>
        <v>6.0747947018428112</v>
      </c>
      <c r="N211" s="2">
        <f t="shared" si="85"/>
        <v>0.76949183218985728</v>
      </c>
      <c r="O211" s="2">
        <f t="shared" si="85"/>
        <v>27.249137691831525</v>
      </c>
      <c r="P211" s="2">
        <f t="shared" si="85"/>
        <v>-3.1255894811779004</v>
      </c>
      <c r="Q211" s="2">
        <f t="shared" si="85"/>
        <v>-0.397084386978445</v>
      </c>
      <c r="R211" s="2">
        <f t="shared" si="85"/>
        <v>6.0691892903960305</v>
      </c>
      <c r="S211" s="2">
        <f t="shared" si="85"/>
        <v>0.32855260201834913</v>
      </c>
      <c r="T211" s="2">
        <f t="shared" si="85"/>
        <v>1.7839925462424162</v>
      </c>
      <c r="U211" s="2">
        <f t="shared" si="85"/>
        <v>2.4073135906129348</v>
      </c>
      <c r="V211" s="2">
        <f t="shared" si="85"/>
        <v>2.5908739280419342</v>
      </c>
    </row>
    <row r="212" spans="1:24" ht="15.75" customHeight="1" x14ac:dyDescent="0.2">
      <c r="A212" s="1" t="str">
        <f t="shared" si="65"/>
        <v>Ref-2</v>
      </c>
      <c r="C212" s="1">
        <f t="shared" si="66"/>
        <v>300</v>
      </c>
      <c r="D212" s="1">
        <f t="shared" si="66"/>
        <v>100</v>
      </c>
      <c r="E212" s="2">
        <f t="shared" ref="E212:V212" si="86">E188*$C$25/$C212/E$26</f>
        <v>8.5645759712208882</v>
      </c>
      <c r="F212" s="2">
        <f t="shared" si="86"/>
        <v>14.291382745604228</v>
      </c>
      <c r="G212" s="2">
        <f t="shared" si="86"/>
        <v>-7.1352079616892548</v>
      </c>
      <c r="H212" s="2">
        <f t="shared" si="86"/>
        <v>21.630771872495455</v>
      </c>
      <c r="I212" s="2">
        <f t="shared" si="86"/>
        <v>-4.4689104590299813</v>
      </c>
      <c r="J212" s="2">
        <f t="shared" si="86"/>
        <v>4.0345282141479961</v>
      </c>
      <c r="K212" s="2">
        <f t="shared" si="86"/>
        <v>40.828043917788499</v>
      </c>
      <c r="L212" s="2">
        <f t="shared" si="86"/>
        <v>-5.9673711026114615</v>
      </c>
      <c r="M212" s="2">
        <f t="shared" si="86"/>
        <v>5.7812254375184615</v>
      </c>
      <c r="N212" s="2">
        <f t="shared" si="86"/>
        <v>0.4360453715742526</v>
      </c>
      <c r="O212" s="2">
        <f t="shared" si="86"/>
        <v>23.511129844360273</v>
      </c>
      <c r="P212" s="2">
        <f t="shared" si="86"/>
        <v>-3.1467486963658677</v>
      </c>
      <c r="Q212" s="2">
        <f t="shared" si="86"/>
        <v>-1.0956836983066245</v>
      </c>
      <c r="R212" s="2">
        <f t="shared" si="86"/>
        <v>6.4321202658846692</v>
      </c>
      <c r="S212" s="2">
        <f t="shared" si="86"/>
        <v>1.7372971861308739</v>
      </c>
      <c r="T212" s="2">
        <f t="shared" si="86"/>
        <v>0.68157376845144191</v>
      </c>
      <c r="U212" s="2">
        <f t="shared" si="86"/>
        <v>1.411404550623691</v>
      </c>
      <c r="V212" s="2">
        <f t="shared" si="86"/>
        <v>1.8220258066710757</v>
      </c>
    </row>
    <row r="213" spans="1:24" ht="15.75" customHeight="1" x14ac:dyDescent="0.2">
      <c r="A213" s="1" t="str">
        <f t="shared" si="65"/>
        <v>Ref-3</v>
      </c>
      <c r="C213" s="1">
        <f t="shared" si="66"/>
        <v>300</v>
      </c>
      <c r="D213" s="1">
        <f t="shared" si="66"/>
        <v>100</v>
      </c>
      <c r="E213" s="2">
        <f t="shared" ref="E213:V213" si="87">E189*$C$25/$C213/E$26</f>
        <v>10.920554716520124</v>
      </c>
      <c r="F213" s="2">
        <f t="shared" si="87"/>
        <v>14.803584011340519</v>
      </c>
      <c r="G213" s="2">
        <f t="shared" si="87"/>
        <v>-2.9454896619912585</v>
      </c>
      <c r="H213" s="2">
        <f t="shared" si="87"/>
        <v>32.095608229348635</v>
      </c>
      <c r="I213" s="2">
        <f t="shared" si="87"/>
        <v>3.2405604383029933</v>
      </c>
      <c r="J213" s="2">
        <f t="shared" si="87"/>
        <v>7.1394964944357513</v>
      </c>
      <c r="K213" s="2">
        <f t="shared" si="87"/>
        <v>47.666394894059167</v>
      </c>
      <c r="L213" s="2">
        <f t="shared" si="87"/>
        <v>-6.5125349851172798</v>
      </c>
      <c r="M213" s="2">
        <f t="shared" si="87"/>
        <v>4.3698206473648167</v>
      </c>
      <c r="N213" s="2">
        <f t="shared" si="87"/>
        <v>1.6957320005665382</v>
      </c>
      <c r="O213" s="2">
        <f t="shared" si="87"/>
        <v>28.450979525874459</v>
      </c>
      <c r="P213" s="2">
        <f t="shared" si="87"/>
        <v>-2.9822046817864956</v>
      </c>
      <c r="Q213" s="2">
        <f t="shared" si="87"/>
        <v>-0.94358018736233895</v>
      </c>
      <c r="R213" s="2">
        <f t="shared" si="87"/>
        <v>5.6139337685111581</v>
      </c>
      <c r="S213" s="2">
        <f t="shared" si="87"/>
        <v>-0.25626176151783719</v>
      </c>
      <c r="T213" s="2">
        <f t="shared" si="87"/>
        <v>2.439813351370534</v>
      </c>
      <c r="U213" s="2">
        <f t="shared" si="87"/>
        <v>2.3033926473097077</v>
      </c>
      <c r="V213" s="2">
        <f t="shared" si="87"/>
        <v>3.8252270234093606</v>
      </c>
    </row>
    <row r="214" spans="1:24" ht="15.75" customHeight="1" x14ac:dyDescent="0.2"/>
    <row r="215" spans="1:24" ht="15.75" customHeight="1" x14ac:dyDescent="0.2">
      <c r="A215" s="5" t="s">
        <v>58</v>
      </c>
      <c r="C215" s="1" t="s">
        <v>57</v>
      </c>
      <c r="D215" s="4">
        <v>0.5</v>
      </c>
      <c r="E215" s="1" t="s">
        <v>56</v>
      </c>
      <c r="F215" s="4">
        <v>5</v>
      </c>
      <c r="G215" s="1" t="s">
        <v>55</v>
      </c>
      <c r="H215" s="14">
        <f>0.5+0.56+F215/1000</f>
        <v>1.0649999999999999</v>
      </c>
      <c r="J215" s="1" t="s">
        <v>54</v>
      </c>
      <c r="K215" s="2">
        <f>D215/H215</f>
        <v>0.46948356807511737</v>
      </c>
    </row>
    <row r="216" spans="1:24" ht="15.75" customHeight="1" x14ac:dyDescent="0.2">
      <c r="A216" s="1" t="s">
        <v>25</v>
      </c>
      <c r="C216" s="1" t="s">
        <v>53</v>
      </c>
      <c r="D216" s="1" t="s">
        <v>52</v>
      </c>
      <c r="E216" s="1" t="s">
        <v>23</v>
      </c>
      <c r="F216" s="1" t="s">
        <v>22</v>
      </c>
      <c r="G216" s="1" t="s">
        <v>21</v>
      </c>
      <c r="H216" s="1" t="s">
        <v>20</v>
      </c>
      <c r="I216" s="1" t="s">
        <v>19</v>
      </c>
      <c r="J216" s="1" t="s">
        <v>18</v>
      </c>
      <c r="K216" s="1" t="s">
        <v>17</v>
      </c>
      <c r="L216" s="1" t="s">
        <v>16</v>
      </c>
      <c r="M216" s="1" t="s">
        <v>15</v>
      </c>
      <c r="N216" s="1" t="s">
        <v>14</v>
      </c>
      <c r="O216" s="1" t="s">
        <v>13</v>
      </c>
      <c r="P216" s="1" t="s">
        <v>12</v>
      </c>
      <c r="Q216" s="1" t="s">
        <v>11</v>
      </c>
      <c r="R216" s="1" t="s">
        <v>10</v>
      </c>
      <c r="S216" s="1" t="s">
        <v>9</v>
      </c>
      <c r="T216" s="1" t="s">
        <v>8</v>
      </c>
      <c r="U216" s="1" t="s">
        <v>7</v>
      </c>
      <c r="V216" s="1" t="s">
        <v>6</v>
      </c>
      <c r="W216" s="1" t="s">
        <v>51</v>
      </c>
      <c r="X216" s="8" t="s">
        <v>50</v>
      </c>
    </row>
    <row r="217" spans="1:24" ht="15.75" customHeight="1" x14ac:dyDescent="0.2">
      <c r="A217" s="1" t="str">
        <f t="shared" ref="A217:A237" si="88">A193</f>
        <v>AT38_S2_C3_N21-1</v>
      </c>
      <c r="C217" s="1">
        <f t="shared" ref="C217:D237" si="89">C193</f>
        <v>300</v>
      </c>
      <c r="D217" s="1">
        <f t="shared" si="89"/>
        <v>100</v>
      </c>
      <c r="E217" s="2">
        <f t="shared" ref="E217:H219" si="90">E193/$K$215</f>
        <v>29.227787558843346</v>
      </c>
      <c r="F217" s="2">
        <f t="shared" si="90"/>
        <v>33.141214328837073</v>
      </c>
      <c r="G217" s="2">
        <f t="shared" si="90"/>
        <v>53.857154995248834</v>
      </c>
      <c r="H217" s="2">
        <f t="shared" si="90"/>
        <v>52.850391419199816</v>
      </c>
      <c r="I217" s="2">
        <v>0</v>
      </c>
      <c r="J217" s="2">
        <f t="shared" ref="J217:K221" si="91">J193/$K$215</f>
        <v>15.918515985958452</v>
      </c>
      <c r="K217" s="2">
        <f t="shared" si="91"/>
        <v>88.399797277794164</v>
      </c>
      <c r="L217" s="2">
        <v>0</v>
      </c>
      <c r="M217" s="2">
        <f>M193/$K$215</f>
        <v>11.957252057587278</v>
      </c>
      <c r="N217" s="2">
        <f>N193/$K$215</f>
        <v>2.5961229433211361</v>
      </c>
      <c r="O217" s="2">
        <f>O193/$K$215</f>
        <v>46.874586738202964</v>
      </c>
      <c r="P217" s="2">
        <v>0</v>
      </c>
      <c r="Q217" s="2">
        <v>0</v>
      </c>
      <c r="R217" s="2">
        <f t="shared" ref="R217:V221" si="92">R193/$K$215</f>
        <v>14.617368704318171</v>
      </c>
      <c r="S217" s="2">
        <f t="shared" si="92"/>
        <v>4.8918099599918996</v>
      </c>
      <c r="T217" s="2">
        <f t="shared" si="92"/>
        <v>6.2482239505782751</v>
      </c>
      <c r="U217" s="2">
        <f t="shared" si="92"/>
        <v>2.1192812587166099</v>
      </c>
      <c r="V217" s="2">
        <f t="shared" si="92"/>
        <v>4.3566610516338837</v>
      </c>
      <c r="W217" s="11">
        <f t="shared" ref="W217:W258" si="93">SUM(E217:V217)-L217</f>
        <v>367.05616823023183</v>
      </c>
      <c r="X217" s="8" t="s">
        <v>49</v>
      </c>
    </row>
    <row r="218" spans="1:24" ht="15.75" customHeight="1" x14ac:dyDescent="0.2">
      <c r="A218" s="1" t="str">
        <f t="shared" si="88"/>
        <v>AT38_S2_C3_N21-2</v>
      </c>
      <c r="C218" s="1">
        <f t="shared" si="89"/>
        <v>300</v>
      </c>
      <c r="D218" s="1">
        <f t="shared" si="89"/>
        <v>100</v>
      </c>
      <c r="E218" s="2">
        <f t="shared" si="90"/>
        <v>24.504148481545162</v>
      </c>
      <c r="F218" s="2">
        <f t="shared" si="90"/>
        <v>24.144278167233917</v>
      </c>
      <c r="G218" s="2">
        <f t="shared" si="90"/>
        <v>49.396732897347071</v>
      </c>
      <c r="H218" s="2">
        <f t="shared" si="90"/>
        <v>38.969352036263608</v>
      </c>
      <c r="I218" s="2">
        <v>0</v>
      </c>
      <c r="J218" s="2">
        <f t="shared" si="91"/>
        <v>13.6692126120438</v>
      </c>
      <c r="K218" s="2">
        <f t="shared" si="91"/>
        <v>83.396713563802521</v>
      </c>
      <c r="L218" s="2">
        <v>0</v>
      </c>
      <c r="M218" s="2">
        <f>M194/$K$215</f>
        <v>14.842543146236657</v>
      </c>
      <c r="N218" s="2">
        <v>0</v>
      </c>
      <c r="O218" s="2">
        <f>O194/$K$215</f>
        <v>42.457398382698585</v>
      </c>
      <c r="P218" s="2">
        <v>0</v>
      </c>
      <c r="Q218" s="2">
        <v>0</v>
      </c>
      <c r="R218" s="2">
        <f t="shared" si="92"/>
        <v>11.164292712880313</v>
      </c>
      <c r="S218" s="2">
        <f t="shared" si="92"/>
        <v>-3.454668050841684E-2</v>
      </c>
      <c r="T218" s="2">
        <f t="shared" si="92"/>
        <v>3.6949663964240895</v>
      </c>
      <c r="U218" s="2">
        <f t="shared" si="92"/>
        <v>0.65723783974201067</v>
      </c>
      <c r="V218" s="2">
        <f t="shared" si="92"/>
        <v>2.5151233745034594</v>
      </c>
      <c r="W218" s="11">
        <f t="shared" si="93"/>
        <v>309.37745293021277</v>
      </c>
      <c r="X218" s="8" t="s">
        <v>48</v>
      </c>
    </row>
    <row r="219" spans="1:24" ht="15.75" customHeight="1" x14ac:dyDescent="0.2">
      <c r="A219" s="1" t="str">
        <f t="shared" si="88"/>
        <v>AT38_S2_C3_N21-3</v>
      </c>
      <c r="C219" s="1">
        <f t="shared" si="89"/>
        <v>300</v>
      </c>
      <c r="D219" s="1">
        <f t="shared" si="89"/>
        <v>100</v>
      </c>
      <c r="E219" s="11">
        <f t="shared" si="90"/>
        <v>105.86886769041446</v>
      </c>
      <c r="F219" s="11">
        <f t="shared" si="90"/>
        <v>60.01983300020499</v>
      </c>
      <c r="G219" s="11">
        <f t="shared" si="90"/>
        <v>57.042938223567724</v>
      </c>
      <c r="H219" s="11">
        <f t="shared" si="90"/>
        <v>439.45623044309917</v>
      </c>
      <c r="I219" s="11">
        <f>I195/$K$215</f>
        <v>113.5710136718205</v>
      </c>
      <c r="J219" s="11">
        <f t="shared" si="91"/>
        <v>78.655027517996004</v>
      </c>
      <c r="K219" s="11">
        <f t="shared" si="91"/>
        <v>286.10454965467505</v>
      </c>
      <c r="L219" s="11">
        <v>0</v>
      </c>
      <c r="M219" s="11">
        <f>M195/$K$215</f>
        <v>12.452966300361183</v>
      </c>
      <c r="N219" s="11">
        <f>N195/$K$215</f>
        <v>17.079170462277521</v>
      </c>
      <c r="O219" s="11">
        <f>O195/$K$215</f>
        <v>201.37162369165739</v>
      </c>
      <c r="P219" s="11">
        <v>0</v>
      </c>
      <c r="Q219" s="11">
        <v>0</v>
      </c>
      <c r="R219" s="11">
        <f t="shared" si="92"/>
        <v>40.576845075472434</v>
      </c>
      <c r="S219" s="11">
        <f t="shared" si="92"/>
        <v>11.282945854049109</v>
      </c>
      <c r="T219" s="11">
        <f t="shared" si="92"/>
        <v>16.35086512962549</v>
      </c>
      <c r="U219" s="11">
        <f t="shared" si="92"/>
        <v>14.828552822342781</v>
      </c>
      <c r="V219" s="11">
        <f t="shared" si="92"/>
        <v>39.033057574586266</v>
      </c>
      <c r="W219" s="12">
        <f t="shared" si="93"/>
        <v>1493.69448711215</v>
      </c>
    </row>
    <row r="220" spans="1:24" ht="15.75" customHeight="1" x14ac:dyDescent="0.2">
      <c r="A220" s="1" t="str">
        <f t="shared" si="88"/>
        <v>AT38_S3_C3_N23-1</v>
      </c>
      <c r="C220" s="1">
        <f t="shared" si="89"/>
        <v>300</v>
      </c>
      <c r="D220" s="1">
        <f t="shared" si="89"/>
        <v>100</v>
      </c>
      <c r="E220" s="2">
        <f>E196/$K$215</f>
        <v>37.743623584165078</v>
      </c>
      <c r="F220" s="2">
        <f>F196/$K$215</f>
        <v>34.686686248695104</v>
      </c>
      <c r="G220" s="2">
        <v>0</v>
      </c>
      <c r="H220" s="2">
        <f>H196/$K$215</f>
        <v>95.358312840160465</v>
      </c>
      <c r="I220" s="2">
        <f>I196/$K$215</f>
        <v>5.6545196986964115</v>
      </c>
      <c r="J220" s="2">
        <f t="shared" si="91"/>
        <v>25.518833372246217</v>
      </c>
      <c r="K220" s="2">
        <f t="shared" si="91"/>
        <v>119.15733483926263</v>
      </c>
      <c r="L220" s="2">
        <v>0</v>
      </c>
      <c r="M220" s="2">
        <f>M196/$K$215</f>
        <v>10.698059815706474</v>
      </c>
      <c r="N220" s="2">
        <f>N196/$K$215</f>
        <v>5.5605189775888419</v>
      </c>
      <c r="O220" s="2">
        <f>O196/$K$215</f>
        <v>69.247212921592393</v>
      </c>
      <c r="P220" s="2">
        <v>0</v>
      </c>
      <c r="Q220" s="2">
        <v>0</v>
      </c>
      <c r="R220" s="2">
        <f t="shared" si="92"/>
        <v>18.449431652704156</v>
      </c>
      <c r="S220" s="2">
        <f t="shared" si="92"/>
        <v>4.4999518982249906</v>
      </c>
      <c r="T220" s="2">
        <f t="shared" si="92"/>
        <v>5.4359786864865232</v>
      </c>
      <c r="U220" s="2">
        <f t="shared" si="92"/>
        <v>8.4117621502551323</v>
      </c>
      <c r="V220" s="2">
        <f t="shared" si="92"/>
        <v>11.494714322897265</v>
      </c>
      <c r="W220" s="12">
        <f t="shared" si="93"/>
        <v>451.9169410086817</v>
      </c>
    </row>
    <row r="221" spans="1:24" ht="15.75" customHeight="1" x14ac:dyDescent="0.2">
      <c r="A221" s="1" t="str">
        <f t="shared" si="88"/>
        <v>AT38_S3_C3_N23-2</v>
      </c>
      <c r="C221" s="1">
        <f t="shared" si="89"/>
        <v>300</v>
      </c>
      <c r="D221" s="1">
        <f t="shared" si="89"/>
        <v>100</v>
      </c>
      <c r="E221" s="2">
        <f>E197/$K$215</f>
        <v>19.650540735045862</v>
      </c>
      <c r="F221" s="2">
        <f>F197/$K$215</f>
        <v>26.086993610196195</v>
      </c>
      <c r="G221" s="2">
        <v>0</v>
      </c>
      <c r="H221" s="2">
        <f>H197/$K$215</f>
        <v>45.123072087530851</v>
      </c>
      <c r="I221" s="2">
        <v>0</v>
      </c>
      <c r="J221" s="2">
        <f t="shared" si="91"/>
        <v>17.317991150350199</v>
      </c>
      <c r="K221" s="2">
        <f t="shared" si="91"/>
        <v>84.130053001031982</v>
      </c>
      <c r="L221" s="2">
        <v>0</v>
      </c>
      <c r="M221" s="2">
        <f>M197/$K$215</f>
        <v>10.101641419676136</v>
      </c>
      <c r="N221" s="2">
        <f>N197/$K$215</f>
        <v>1.1543944966209732</v>
      </c>
      <c r="O221" s="2">
        <f>O197/$K$215</f>
        <v>46.633996687788624</v>
      </c>
      <c r="P221" s="2">
        <v>0</v>
      </c>
      <c r="Q221" s="2">
        <v>0</v>
      </c>
      <c r="R221" s="2">
        <f t="shared" si="92"/>
        <v>14.766552436874289</v>
      </c>
      <c r="S221" s="2">
        <f t="shared" si="92"/>
        <v>2.9246232670411629</v>
      </c>
      <c r="T221" s="2">
        <f t="shared" si="92"/>
        <v>2.2946610124404097</v>
      </c>
      <c r="U221" s="2">
        <f t="shared" si="92"/>
        <v>2.8266440099703707</v>
      </c>
      <c r="V221" s="2">
        <f t="shared" si="92"/>
        <v>4.230043698706818</v>
      </c>
      <c r="W221" s="12">
        <f t="shared" si="93"/>
        <v>277.2412076132739</v>
      </c>
      <c r="X221" s="8"/>
    </row>
    <row r="222" spans="1:24" ht="14" customHeight="1" x14ac:dyDescent="0.2">
      <c r="A222" s="1" t="str">
        <f t="shared" si="88"/>
        <v>AT38_S3_C3_N23-3</v>
      </c>
      <c r="C222" s="1">
        <f t="shared" si="89"/>
        <v>300</v>
      </c>
      <c r="D222" s="1">
        <f t="shared" si="89"/>
        <v>100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f>V198/$K$215</f>
        <v>-3.8771909284174182</v>
      </c>
      <c r="W222" s="11">
        <f t="shared" si="93"/>
        <v>-3.8771909284174182</v>
      </c>
    </row>
    <row r="223" spans="1:24" ht="15.75" customHeight="1" x14ac:dyDescent="0.2">
      <c r="A223" s="1" t="str">
        <f t="shared" si="88"/>
        <v>AT38_S4_C1_N23-1</v>
      </c>
      <c r="C223" s="1">
        <f t="shared" si="89"/>
        <v>300</v>
      </c>
      <c r="D223" s="1">
        <f t="shared" si="89"/>
        <v>100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f>V199/$K$215</f>
        <v>-3.8771909284174182</v>
      </c>
      <c r="W223" s="11">
        <f t="shared" si="93"/>
        <v>-3.8771909284174182</v>
      </c>
    </row>
    <row r="224" spans="1:24" ht="15.75" customHeight="1" x14ac:dyDescent="0.2">
      <c r="A224" s="1" t="str">
        <f t="shared" si="88"/>
        <v>AT38_S4_C1_N23-2</v>
      </c>
      <c r="C224" s="1">
        <f t="shared" si="89"/>
        <v>300</v>
      </c>
      <c r="D224" s="1">
        <f t="shared" si="89"/>
        <v>100</v>
      </c>
      <c r="E224" s="2">
        <f t="shared" ref="E224:F232" si="94">E200/$K$215</f>
        <v>48.952699254598734</v>
      </c>
      <c r="F224" s="2">
        <f t="shared" si="94"/>
        <v>30.871087797667833</v>
      </c>
      <c r="G224" s="2">
        <v>0</v>
      </c>
      <c r="H224" s="2">
        <f t="shared" ref="H224:H237" si="95">H200/$K$215</f>
        <v>230.17654391058943</v>
      </c>
      <c r="I224" s="2">
        <v>0</v>
      </c>
      <c r="J224" s="2">
        <f t="shared" ref="J224:K237" si="96">J200/$K$215</f>
        <v>34.476296838749725</v>
      </c>
      <c r="K224" s="2">
        <f t="shared" si="96"/>
        <v>222.13527934714585</v>
      </c>
      <c r="L224" s="2">
        <v>0</v>
      </c>
      <c r="M224" s="2">
        <f t="shared" ref="M224:O228" si="97">M200/$K$215</f>
        <v>10.772221789034852</v>
      </c>
      <c r="N224" s="2">
        <f t="shared" si="97"/>
        <v>6.7128899956881307</v>
      </c>
      <c r="O224" s="2">
        <f t="shared" si="97"/>
        <v>123.7790839278891</v>
      </c>
      <c r="P224" s="2">
        <v>0</v>
      </c>
      <c r="Q224" s="2">
        <v>0</v>
      </c>
      <c r="R224" s="2">
        <f t="shared" ref="R224:U228" si="98">R200/$K$215</f>
        <v>28.743862652271137</v>
      </c>
      <c r="S224" s="2">
        <f t="shared" si="98"/>
        <v>7.2656604349274341</v>
      </c>
      <c r="T224" s="2">
        <f t="shared" si="98"/>
        <v>10.167034784296106</v>
      </c>
      <c r="U224" s="2">
        <f t="shared" si="98"/>
        <v>11.963813879623492</v>
      </c>
      <c r="V224" s="2">
        <f>V200/$K$215</f>
        <v>20.662369280785679</v>
      </c>
      <c r="W224" s="11">
        <f t="shared" si="93"/>
        <v>786.6788438932673</v>
      </c>
      <c r="X224" s="8"/>
    </row>
    <row r="225" spans="1:24" ht="15.75" customHeight="1" x14ac:dyDescent="0.2">
      <c r="A225" s="1" t="str">
        <f t="shared" si="88"/>
        <v>AT38_S4_C1_N23-3</v>
      </c>
      <c r="C225" s="1">
        <f t="shared" si="89"/>
        <v>300</v>
      </c>
      <c r="D225" s="1">
        <f t="shared" si="89"/>
        <v>100</v>
      </c>
      <c r="E225" s="2">
        <f t="shared" si="94"/>
        <v>56.706052420607278</v>
      </c>
      <c r="F225" s="2">
        <f t="shared" si="94"/>
        <v>42.253774685925897</v>
      </c>
      <c r="G225" s="2">
        <f>G201/$K$215</f>
        <v>11.256868177733818</v>
      </c>
      <c r="H225" s="2">
        <f t="shared" si="95"/>
        <v>177.68235404769831</v>
      </c>
      <c r="I225" s="2">
        <f>I201/$K$215</f>
        <v>44.284569191736388</v>
      </c>
      <c r="J225" s="2">
        <f t="shared" si="96"/>
        <v>42.856699537173967</v>
      </c>
      <c r="K225" s="2">
        <f t="shared" si="96"/>
        <v>168.42706532053995</v>
      </c>
      <c r="L225" s="2">
        <v>0</v>
      </c>
      <c r="M225" s="2">
        <f t="shared" si="97"/>
        <v>10.096957505571185</v>
      </c>
      <c r="N225" s="2">
        <f t="shared" si="97"/>
        <v>9.5963468890884567</v>
      </c>
      <c r="O225" s="2">
        <f t="shared" si="97"/>
        <v>99.282744635935714</v>
      </c>
      <c r="P225" s="2">
        <v>0</v>
      </c>
      <c r="Q225" s="2">
        <v>0</v>
      </c>
      <c r="R225" s="2">
        <f t="shared" si="98"/>
        <v>24.900497905964233</v>
      </c>
      <c r="S225" s="2">
        <f t="shared" si="98"/>
        <v>5.9874332561159909</v>
      </c>
      <c r="T225" s="2">
        <f t="shared" si="98"/>
        <v>8.6386236036268151</v>
      </c>
      <c r="U225" s="2">
        <f t="shared" si="98"/>
        <v>10.230694939193363</v>
      </c>
      <c r="V225" s="2">
        <v>0</v>
      </c>
      <c r="W225" s="11">
        <f t="shared" si="93"/>
        <v>712.20068211691125</v>
      </c>
      <c r="X225" s="8"/>
    </row>
    <row r="226" spans="1:24" ht="15.75" customHeight="1" x14ac:dyDescent="0.2">
      <c r="A226" s="1" t="str">
        <f t="shared" si="88"/>
        <v>AT38_S5_C3_N23-1</v>
      </c>
      <c r="C226" s="1">
        <f t="shared" si="89"/>
        <v>300</v>
      </c>
      <c r="D226" s="1">
        <f t="shared" si="89"/>
        <v>100</v>
      </c>
      <c r="E226" s="2">
        <f t="shared" si="94"/>
        <v>45.413219163355123</v>
      </c>
      <c r="F226" s="2">
        <f t="shared" si="94"/>
        <v>49.873523647833338</v>
      </c>
      <c r="G226" s="2">
        <v>0</v>
      </c>
      <c r="H226" s="2">
        <f t="shared" si="95"/>
        <v>64.772773130484154</v>
      </c>
      <c r="I226" s="2">
        <f>I202/$K$215</f>
        <v>5.7606806761424965</v>
      </c>
      <c r="J226" s="2">
        <f t="shared" si="96"/>
        <v>25.529798897530384</v>
      </c>
      <c r="K226" s="2">
        <f t="shared" si="96"/>
        <v>109.80049320424371</v>
      </c>
      <c r="L226" s="2">
        <v>0</v>
      </c>
      <c r="M226" s="2">
        <f t="shared" si="97"/>
        <v>12.601290247017943</v>
      </c>
      <c r="N226" s="2">
        <f t="shared" si="97"/>
        <v>7.6335727230545514</v>
      </c>
      <c r="O226" s="2">
        <f t="shared" si="97"/>
        <v>84.130068470120477</v>
      </c>
      <c r="P226" s="2">
        <v>0</v>
      </c>
      <c r="Q226" s="2">
        <v>0</v>
      </c>
      <c r="R226" s="2">
        <f t="shared" si="98"/>
        <v>23.963955584917485</v>
      </c>
      <c r="S226" s="2">
        <f t="shared" si="98"/>
        <v>6.8135924442744278</v>
      </c>
      <c r="T226" s="2">
        <f t="shared" si="98"/>
        <v>12.524726574361082</v>
      </c>
      <c r="U226" s="2">
        <f t="shared" si="98"/>
        <v>17.235350573490766</v>
      </c>
      <c r="V226" s="2">
        <f t="shared" ref="V226:V237" si="99">V202/$K$215</f>
        <v>11.873635371730471</v>
      </c>
      <c r="W226" s="11">
        <f t="shared" si="93"/>
        <v>477.92668070855643</v>
      </c>
    </row>
    <row r="227" spans="1:24" ht="15.75" customHeight="1" x14ac:dyDescent="0.2">
      <c r="A227" s="1" t="str">
        <f t="shared" si="88"/>
        <v>AT38_S5_C3_N23-2</v>
      </c>
      <c r="C227" s="1">
        <f t="shared" si="89"/>
        <v>300</v>
      </c>
      <c r="D227" s="1">
        <f t="shared" si="89"/>
        <v>100</v>
      </c>
      <c r="E227" s="2">
        <f t="shared" si="94"/>
        <v>36.091577388986494</v>
      </c>
      <c r="F227" s="2">
        <f t="shared" si="94"/>
        <v>41.850807192748107</v>
      </c>
      <c r="G227" s="2">
        <v>0</v>
      </c>
      <c r="H227" s="2">
        <f t="shared" si="95"/>
        <v>58.479277784969177</v>
      </c>
      <c r="I227" s="2">
        <f>I203/$K$215</f>
        <v>4.263810894152714</v>
      </c>
      <c r="J227" s="2">
        <f t="shared" si="96"/>
        <v>33.059002695771206</v>
      </c>
      <c r="K227" s="2">
        <f t="shared" si="96"/>
        <v>105.96505674953001</v>
      </c>
      <c r="L227" s="2">
        <v>0</v>
      </c>
      <c r="M227" s="2">
        <f t="shared" si="97"/>
        <v>12.402223897557555</v>
      </c>
      <c r="N227" s="2">
        <f t="shared" si="97"/>
        <v>4.3666666497950226</v>
      </c>
      <c r="O227" s="2">
        <f t="shared" si="97"/>
        <v>78.587503290014482</v>
      </c>
      <c r="P227" s="2">
        <v>0</v>
      </c>
      <c r="Q227" s="2">
        <v>0</v>
      </c>
      <c r="R227" s="2">
        <f t="shared" si="98"/>
        <v>25.250853641512695</v>
      </c>
      <c r="S227" s="2">
        <f t="shared" si="98"/>
        <v>7.278492059116271</v>
      </c>
      <c r="T227" s="2">
        <f t="shared" si="98"/>
        <v>9.4931165240723292</v>
      </c>
      <c r="U227" s="2">
        <f t="shared" si="98"/>
        <v>19.007767444546101</v>
      </c>
      <c r="V227" s="2">
        <f t="shared" si="99"/>
        <v>10.449190151300972</v>
      </c>
      <c r="W227" s="11">
        <f t="shared" si="93"/>
        <v>446.54534636407317</v>
      </c>
    </row>
    <row r="228" spans="1:24" ht="15.75" customHeight="1" x14ac:dyDescent="0.2">
      <c r="A228" s="1" t="str">
        <f t="shared" si="88"/>
        <v>AT39_S5_C3_N23-3</v>
      </c>
      <c r="C228" s="1">
        <f t="shared" si="89"/>
        <v>300</v>
      </c>
      <c r="D228" s="1">
        <f t="shared" si="89"/>
        <v>100</v>
      </c>
      <c r="E228" s="2">
        <f t="shared" si="94"/>
        <v>52.978839807184286</v>
      </c>
      <c r="F228" s="2">
        <f t="shared" si="94"/>
        <v>56.005040390618234</v>
      </c>
      <c r="G228" s="2">
        <v>0</v>
      </c>
      <c r="H228" s="2">
        <f t="shared" si="95"/>
        <v>82.173444600187082</v>
      </c>
      <c r="I228" s="2">
        <f>I204/$K$215</f>
        <v>9.1018561663092417</v>
      </c>
      <c r="J228" s="2">
        <f t="shared" si="96"/>
        <v>36.180065329777086</v>
      </c>
      <c r="K228" s="2">
        <f t="shared" si="96"/>
        <v>128.6501646611853</v>
      </c>
      <c r="L228" s="2">
        <v>0</v>
      </c>
      <c r="M228" s="2">
        <f t="shared" si="97"/>
        <v>12.067324039053609</v>
      </c>
      <c r="N228" s="2">
        <f t="shared" si="97"/>
        <v>11.010758375745883</v>
      </c>
      <c r="O228" s="2">
        <f t="shared" si="97"/>
        <v>89.953696793233945</v>
      </c>
      <c r="P228" s="2">
        <v>0</v>
      </c>
      <c r="Q228" s="2">
        <v>0</v>
      </c>
      <c r="R228" s="2">
        <f t="shared" si="98"/>
        <v>26.957425127571341</v>
      </c>
      <c r="S228" s="2">
        <f t="shared" si="98"/>
        <v>10.62655892438918</v>
      </c>
      <c r="T228" s="2">
        <f t="shared" si="98"/>
        <v>10.520007138993693</v>
      </c>
      <c r="U228" s="2">
        <f t="shared" si="98"/>
        <v>25.583353836302965</v>
      </c>
      <c r="V228" s="2">
        <f t="shared" si="99"/>
        <v>16.544512280812036</v>
      </c>
      <c r="W228" s="12">
        <f t="shared" si="93"/>
        <v>568.35304747136388</v>
      </c>
      <c r="X228" s="8"/>
    </row>
    <row r="229" spans="1:24" ht="15.75" customHeight="1" x14ac:dyDescent="0.2">
      <c r="A229" s="1" t="str">
        <f t="shared" si="88"/>
        <v>AT39_S1_C3_N23-1</v>
      </c>
      <c r="C229" s="1">
        <f t="shared" si="89"/>
        <v>300</v>
      </c>
      <c r="D229" s="1">
        <f t="shared" si="89"/>
        <v>100</v>
      </c>
      <c r="E229" s="2">
        <f t="shared" si="94"/>
        <v>22.534401094986094</v>
      </c>
      <c r="F229" s="2">
        <f t="shared" si="94"/>
        <v>25.574125891606272</v>
      </c>
      <c r="G229" s="2">
        <v>0</v>
      </c>
      <c r="H229" s="2">
        <f t="shared" si="95"/>
        <v>33.590257647956278</v>
      </c>
      <c r="I229" s="2">
        <v>0</v>
      </c>
      <c r="J229" s="2">
        <f t="shared" si="96"/>
        <v>8.6360365066113776</v>
      </c>
      <c r="K229" s="2">
        <f t="shared" si="96"/>
        <v>72.573193054324662</v>
      </c>
      <c r="L229" s="2">
        <v>0</v>
      </c>
      <c r="M229" s="2">
        <f t="shared" ref="M229:M237" si="100">M205/$K$215</f>
        <v>8.1898238125055887</v>
      </c>
      <c r="N229" s="2">
        <v>0</v>
      </c>
      <c r="O229" s="2">
        <f t="shared" ref="O229:O237" si="101">O205/$K$215</f>
        <v>40.859835477844513</v>
      </c>
      <c r="P229" s="2">
        <v>0</v>
      </c>
      <c r="Q229" s="2">
        <v>0</v>
      </c>
      <c r="R229" s="2">
        <f t="shared" ref="R229:R237" si="102">R205/$K$215</f>
        <v>12.263580923988284</v>
      </c>
      <c r="S229" s="2">
        <v>0</v>
      </c>
      <c r="T229" s="2">
        <f t="shared" ref="T229:U232" si="103">T205/$K$215</f>
        <v>3.2247908660354092</v>
      </c>
      <c r="U229" s="2">
        <f t="shared" si="103"/>
        <v>1.9508615560371445</v>
      </c>
      <c r="V229" s="2">
        <f t="shared" si="99"/>
        <v>2.8214256473932018</v>
      </c>
      <c r="W229" s="11">
        <f t="shared" si="93"/>
        <v>232.21833247928882</v>
      </c>
      <c r="X229" s="8"/>
    </row>
    <row r="230" spans="1:24" ht="15.75" customHeight="1" x14ac:dyDescent="0.2">
      <c r="A230" s="1" t="str">
        <f t="shared" si="88"/>
        <v>AT39_S1_C3_N23-2</v>
      </c>
      <c r="C230" s="1">
        <f t="shared" si="89"/>
        <v>300</v>
      </c>
      <c r="D230" s="1">
        <f t="shared" si="89"/>
        <v>100</v>
      </c>
      <c r="E230" s="2">
        <f t="shared" si="94"/>
        <v>20.469343351012871</v>
      </c>
      <c r="F230" s="2">
        <f t="shared" si="94"/>
        <v>24.838023340147963</v>
      </c>
      <c r="G230" s="2">
        <v>0</v>
      </c>
      <c r="H230" s="2">
        <f t="shared" si="95"/>
        <v>43.699167638387976</v>
      </c>
      <c r="I230" s="2">
        <v>0</v>
      </c>
      <c r="J230" s="2">
        <f t="shared" si="96"/>
        <v>8.4386570514963797</v>
      </c>
      <c r="K230" s="2">
        <f t="shared" si="96"/>
        <v>85.974081294647789</v>
      </c>
      <c r="L230" s="2">
        <v>0</v>
      </c>
      <c r="M230" s="2">
        <f t="shared" si="100"/>
        <v>9.3795379951629663</v>
      </c>
      <c r="N230" s="2">
        <f>N206/$K$215</f>
        <v>1.3597775665719436</v>
      </c>
      <c r="O230" s="2">
        <f t="shared" si="101"/>
        <v>44.011115437243539</v>
      </c>
      <c r="P230" s="2">
        <v>0</v>
      </c>
      <c r="Q230" s="2">
        <v>0</v>
      </c>
      <c r="R230" s="2">
        <f t="shared" si="102"/>
        <v>14.407908716183824</v>
      </c>
      <c r="S230" s="2">
        <f>S206/$K$215</f>
        <v>1.7184505932901319</v>
      </c>
      <c r="T230" s="2">
        <f t="shared" si="103"/>
        <v>3.3317728345441382</v>
      </c>
      <c r="U230" s="2">
        <f t="shared" si="103"/>
        <v>0.35167637916640809</v>
      </c>
      <c r="V230" s="2">
        <f t="shared" si="99"/>
        <v>4.3194206537141584</v>
      </c>
      <c r="W230" s="11">
        <f t="shared" si="93"/>
        <v>262.29893285157004</v>
      </c>
      <c r="X230" s="8"/>
    </row>
    <row r="231" spans="1:24" ht="15.75" customHeight="1" x14ac:dyDescent="0.2">
      <c r="A231" s="1" t="str">
        <f t="shared" si="88"/>
        <v>AT39_S1_C3_N23-3</v>
      </c>
      <c r="C231" s="1">
        <f t="shared" si="89"/>
        <v>300</v>
      </c>
      <c r="D231" s="1">
        <f t="shared" si="89"/>
        <v>100</v>
      </c>
      <c r="E231" s="2">
        <f t="shared" si="94"/>
        <v>13.097231614660924</v>
      </c>
      <c r="F231" s="2">
        <f t="shared" si="94"/>
        <v>22.846081754553172</v>
      </c>
      <c r="G231" s="2">
        <v>0</v>
      </c>
      <c r="H231" s="2">
        <f t="shared" si="95"/>
        <v>38.172181971005656</v>
      </c>
      <c r="I231" s="2">
        <v>0</v>
      </c>
      <c r="J231" s="2">
        <f t="shared" si="96"/>
        <v>8.7525452127556456</v>
      </c>
      <c r="K231" s="2">
        <f t="shared" si="96"/>
        <v>74.6023361573382</v>
      </c>
      <c r="L231" s="2">
        <v>0</v>
      </c>
      <c r="M231" s="2">
        <f t="shared" si="100"/>
        <v>9.5161521565573484</v>
      </c>
      <c r="N231" s="2">
        <f>N207/$K$215</f>
        <v>1.0026336074946398</v>
      </c>
      <c r="O231" s="2">
        <f t="shared" si="101"/>
        <v>44.603596542703144</v>
      </c>
      <c r="P231" s="2">
        <v>0</v>
      </c>
      <c r="Q231" s="2">
        <v>0</v>
      </c>
      <c r="R231" s="2">
        <f t="shared" si="102"/>
        <v>12.888193622417694</v>
      </c>
      <c r="S231" s="2">
        <v>0</v>
      </c>
      <c r="T231" s="2">
        <f t="shared" si="103"/>
        <v>2.919517478188844</v>
      </c>
      <c r="U231" s="2">
        <f t="shared" si="103"/>
        <v>1.5394362823487393</v>
      </c>
      <c r="V231" s="2">
        <f t="shared" si="99"/>
        <v>2.6277755782106289</v>
      </c>
      <c r="W231" s="11">
        <f t="shared" si="93"/>
        <v>232.56768197823462</v>
      </c>
    </row>
    <row r="232" spans="1:24" ht="15.75" customHeight="1" x14ac:dyDescent="0.2">
      <c r="A232" s="1" t="str">
        <f t="shared" si="88"/>
        <v>AT39_S3_C3_N19-1</v>
      </c>
      <c r="C232" s="1">
        <f t="shared" si="89"/>
        <v>300</v>
      </c>
      <c r="D232" s="1">
        <f t="shared" si="89"/>
        <v>100</v>
      </c>
      <c r="E232" s="2">
        <f t="shared" si="94"/>
        <v>18.951598114008775</v>
      </c>
      <c r="F232" s="2">
        <f t="shared" si="94"/>
        <v>24.912434951104093</v>
      </c>
      <c r="G232" s="2">
        <v>0</v>
      </c>
      <c r="H232" s="2">
        <f t="shared" si="95"/>
        <v>43.470116511040104</v>
      </c>
      <c r="I232" s="2">
        <v>0</v>
      </c>
      <c r="J232" s="2">
        <f t="shared" si="96"/>
        <v>16.549033689798026</v>
      </c>
      <c r="K232" s="2">
        <f t="shared" si="96"/>
        <v>82.810753994055105</v>
      </c>
      <c r="L232" s="2">
        <v>0</v>
      </c>
      <c r="M232" s="2">
        <f t="shared" si="100"/>
        <v>11.703540043569134</v>
      </c>
      <c r="N232" s="2">
        <f>N208/$K$215</f>
        <v>0.76386314193587579</v>
      </c>
      <c r="O232" s="2">
        <f t="shared" si="101"/>
        <v>47.260205370409125</v>
      </c>
      <c r="P232" s="2">
        <v>0</v>
      </c>
      <c r="Q232" s="2">
        <v>0</v>
      </c>
      <c r="R232" s="2">
        <f t="shared" si="102"/>
        <v>12.544618965621781</v>
      </c>
      <c r="S232" s="2">
        <f>S208/$K$215</f>
        <v>0.63072368128224887</v>
      </c>
      <c r="T232" s="2">
        <f t="shared" si="103"/>
        <v>4.5160700400738873</v>
      </c>
      <c r="U232" s="2">
        <f t="shared" si="103"/>
        <v>9.1391748661135868</v>
      </c>
      <c r="V232" s="2">
        <f t="shared" si="99"/>
        <v>3.6025429937594429</v>
      </c>
      <c r="W232" s="12">
        <f t="shared" si="93"/>
        <v>276.85467636277116</v>
      </c>
    </row>
    <row r="233" spans="1:24" ht="15.75" customHeight="1" x14ac:dyDescent="0.2">
      <c r="A233" s="1" t="str">
        <f t="shared" si="88"/>
        <v>AT39_S3_C3_N19-2</v>
      </c>
      <c r="C233" s="1">
        <f t="shared" si="89"/>
        <v>300</v>
      </c>
      <c r="D233" s="1">
        <f t="shared" si="89"/>
        <v>100</v>
      </c>
      <c r="E233" s="2">
        <v>0</v>
      </c>
      <c r="F233" s="2">
        <f>F209/$K$215</f>
        <v>22.941099657774075</v>
      </c>
      <c r="G233" s="2">
        <v>0</v>
      </c>
      <c r="H233" s="2">
        <f t="shared" si="95"/>
        <v>29.396998820524765</v>
      </c>
      <c r="I233" s="2">
        <v>0</v>
      </c>
      <c r="J233" s="2">
        <f t="shared" si="96"/>
        <v>8.3194069640310691</v>
      </c>
      <c r="K233" s="2">
        <f t="shared" si="96"/>
        <v>75.262341650844704</v>
      </c>
      <c r="L233" s="2">
        <v>0</v>
      </c>
      <c r="M233" s="2">
        <f t="shared" si="100"/>
        <v>9.2913242795197348</v>
      </c>
      <c r="N233" s="2">
        <v>0</v>
      </c>
      <c r="O233" s="2">
        <f t="shared" si="101"/>
        <v>37.637727606407616</v>
      </c>
      <c r="P233" s="2">
        <v>0</v>
      </c>
      <c r="Q233" s="2">
        <v>0</v>
      </c>
      <c r="R233" s="2">
        <f t="shared" si="102"/>
        <v>8.4880269652068936</v>
      </c>
      <c r="S233" s="2">
        <v>0</v>
      </c>
      <c r="T233" s="2">
        <f>T209/$K$215</f>
        <v>9.9827123481075156E-2</v>
      </c>
      <c r="U233" s="2">
        <v>0</v>
      </c>
      <c r="V233" s="2">
        <f t="shared" si="99"/>
        <v>1.2489498452327934</v>
      </c>
      <c r="W233" s="11">
        <f t="shared" si="93"/>
        <v>192.68570291302274</v>
      </c>
    </row>
    <row r="234" spans="1:24" ht="15.75" customHeight="1" x14ac:dyDescent="0.2">
      <c r="A234" s="1" t="str">
        <f t="shared" si="88"/>
        <v>AT39_S3_C3_N19-3</v>
      </c>
      <c r="C234" s="1">
        <f t="shared" si="89"/>
        <v>300</v>
      </c>
      <c r="D234" s="1">
        <f t="shared" si="89"/>
        <v>100</v>
      </c>
      <c r="E234" s="2">
        <f>E210/$K$215</f>
        <v>12.522481277527115</v>
      </c>
      <c r="F234" s="2">
        <f>F210/$K$215</f>
        <v>20.369892300736197</v>
      </c>
      <c r="G234" s="2">
        <v>0</v>
      </c>
      <c r="H234" s="2">
        <f t="shared" si="95"/>
        <v>33.293573313714361</v>
      </c>
      <c r="I234" s="2">
        <v>0</v>
      </c>
      <c r="J234" s="2">
        <f t="shared" si="96"/>
        <v>8.5044502032013778</v>
      </c>
      <c r="K234" s="2">
        <f t="shared" si="96"/>
        <v>72.642967097866887</v>
      </c>
      <c r="L234" s="2">
        <v>0</v>
      </c>
      <c r="M234" s="2">
        <f t="shared" si="100"/>
        <v>9.4458934449830938</v>
      </c>
      <c r="N234" s="2">
        <v>0</v>
      </c>
      <c r="O234" s="2">
        <f t="shared" si="101"/>
        <v>36.587675704131946</v>
      </c>
      <c r="P234" s="2">
        <v>0</v>
      </c>
      <c r="Q234" s="2">
        <v>0</v>
      </c>
      <c r="R234" s="2">
        <f t="shared" si="102"/>
        <v>8.3667210008557067</v>
      </c>
      <c r="S234" s="2">
        <v>0</v>
      </c>
      <c r="T234" s="2">
        <f>T210/$K$215</f>
        <v>3.3842416980802654</v>
      </c>
      <c r="U234" s="2">
        <f>U210/$K$215</f>
        <v>0.47919415405229138</v>
      </c>
      <c r="V234" s="2">
        <f t="shared" si="99"/>
        <v>1.8029007642887096</v>
      </c>
      <c r="W234" s="11">
        <f t="shared" si="93"/>
        <v>207.39999095943796</v>
      </c>
    </row>
    <row r="235" spans="1:24" ht="15.75" customHeight="1" x14ac:dyDescent="0.2">
      <c r="A235" s="1" t="str">
        <f t="shared" si="88"/>
        <v>Ref-1</v>
      </c>
      <c r="C235" s="1">
        <f t="shared" si="89"/>
        <v>300</v>
      </c>
      <c r="D235" s="1">
        <f t="shared" si="89"/>
        <v>100</v>
      </c>
      <c r="E235" s="2">
        <f>E211/$K$215</f>
        <v>20.158862641254657</v>
      </c>
      <c r="F235" s="2">
        <f>F211/$K$215</f>
        <v>28.935241118793808</v>
      </c>
      <c r="G235" s="2">
        <v>0</v>
      </c>
      <c r="H235" s="2">
        <f t="shared" si="95"/>
        <v>62.768124878144306</v>
      </c>
      <c r="I235" s="2">
        <v>0</v>
      </c>
      <c r="J235" s="2">
        <f t="shared" si="96"/>
        <v>13.650022942796507</v>
      </c>
      <c r="K235" s="2">
        <f t="shared" si="96"/>
        <v>96.796889824089519</v>
      </c>
      <c r="L235" s="2">
        <v>0</v>
      </c>
      <c r="M235" s="2">
        <f t="shared" si="100"/>
        <v>12.939312714925189</v>
      </c>
      <c r="N235" s="2">
        <f>N211/$K$215</f>
        <v>1.6390176025643961</v>
      </c>
      <c r="O235" s="2">
        <f t="shared" si="101"/>
        <v>58.040663283601148</v>
      </c>
      <c r="P235" s="2">
        <v>0</v>
      </c>
      <c r="Q235" s="2">
        <v>0</v>
      </c>
      <c r="R235" s="2">
        <f t="shared" si="102"/>
        <v>12.927373188543545</v>
      </c>
      <c r="S235" s="2">
        <f>S211/$K$215</f>
        <v>0.69981704229908359</v>
      </c>
      <c r="T235" s="2">
        <f>T211/$K$215</f>
        <v>3.7999041234963467</v>
      </c>
      <c r="U235" s="2">
        <f>U211/$K$215</f>
        <v>5.127577948005551</v>
      </c>
      <c r="V235" s="2">
        <f t="shared" si="99"/>
        <v>5.5185614667293201</v>
      </c>
      <c r="W235" s="11">
        <f t="shared" si="93"/>
        <v>323.00136877524329</v>
      </c>
    </row>
    <row r="236" spans="1:24" ht="15.75" customHeight="1" x14ac:dyDescent="0.2">
      <c r="A236" s="1" t="str">
        <f t="shared" si="88"/>
        <v>Ref-2</v>
      </c>
      <c r="C236" s="1">
        <f t="shared" si="89"/>
        <v>300</v>
      </c>
      <c r="D236" s="1">
        <f t="shared" si="89"/>
        <v>100</v>
      </c>
      <c r="E236" s="2">
        <f>E212/$K$215</f>
        <v>18.242546818700493</v>
      </c>
      <c r="F236" s="2">
        <f>F212/$K$215</f>
        <v>30.440645248137006</v>
      </c>
      <c r="G236" s="2">
        <v>0</v>
      </c>
      <c r="H236" s="2">
        <f t="shared" si="95"/>
        <v>46.073544088415318</v>
      </c>
      <c r="I236" s="2">
        <v>0</v>
      </c>
      <c r="J236" s="2">
        <f t="shared" si="96"/>
        <v>8.593545096135232</v>
      </c>
      <c r="K236" s="2">
        <f t="shared" si="96"/>
        <v>86.963733544889507</v>
      </c>
      <c r="L236" s="2">
        <v>0</v>
      </c>
      <c r="M236" s="2">
        <f t="shared" si="100"/>
        <v>12.314010181914323</v>
      </c>
      <c r="N236" s="2">
        <f>N212/$K$215</f>
        <v>0.92877664145315808</v>
      </c>
      <c r="O236" s="2">
        <f t="shared" si="101"/>
        <v>50.078706568487384</v>
      </c>
      <c r="P236" s="2">
        <v>0</v>
      </c>
      <c r="Q236" s="2">
        <v>0</v>
      </c>
      <c r="R236" s="2">
        <f t="shared" si="102"/>
        <v>13.700416166334346</v>
      </c>
      <c r="S236" s="2">
        <f>S212/$K$215</f>
        <v>3.7004430064587615</v>
      </c>
      <c r="T236" s="2">
        <f>T212/$K$215</f>
        <v>1.4517521268015712</v>
      </c>
      <c r="U236" s="2">
        <f>U212/$K$215</f>
        <v>3.0062916928284618</v>
      </c>
      <c r="V236" s="2">
        <f t="shared" si="99"/>
        <v>3.8809149682093911</v>
      </c>
      <c r="W236" s="11">
        <f t="shared" si="93"/>
        <v>279.37532614876494</v>
      </c>
    </row>
    <row r="237" spans="1:24" ht="15.75" customHeight="1" x14ac:dyDescent="0.2">
      <c r="A237" s="1" t="str">
        <f t="shared" si="88"/>
        <v>Ref-3</v>
      </c>
      <c r="C237" s="1">
        <f t="shared" si="89"/>
        <v>300</v>
      </c>
      <c r="D237" s="1">
        <f t="shared" si="89"/>
        <v>100</v>
      </c>
      <c r="E237" s="2">
        <f>E213/$K$215</f>
        <v>23.260781546187864</v>
      </c>
      <c r="F237" s="2">
        <f>F213/$K$215</f>
        <v>31.531633944155303</v>
      </c>
      <c r="G237" s="2">
        <v>0</v>
      </c>
      <c r="H237" s="2">
        <f t="shared" si="95"/>
        <v>68.363645528512592</v>
      </c>
      <c r="I237" s="2">
        <f>I213/$K$215</f>
        <v>6.9023937335853756</v>
      </c>
      <c r="J237" s="2">
        <f t="shared" si="96"/>
        <v>15.207127533148149</v>
      </c>
      <c r="K237" s="2">
        <f t="shared" si="96"/>
        <v>101.52942112434603</v>
      </c>
      <c r="L237" s="2">
        <v>0</v>
      </c>
      <c r="M237" s="2">
        <f t="shared" si="100"/>
        <v>9.3077179788870588</v>
      </c>
      <c r="N237" s="2">
        <f>N213/$K$215</f>
        <v>3.6119091612067264</v>
      </c>
      <c r="O237" s="2">
        <f t="shared" si="101"/>
        <v>60.600586390112596</v>
      </c>
      <c r="P237" s="2">
        <v>0</v>
      </c>
      <c r="Q237" s="2">
        <v>0</v>
      </c>
      <c r="R237" s="2">
        <f t="shared" si="102"/>
        <v>11.957678926928766</v>
      </c>
      <c r="S237" s="2">
        <v>0</v>
      </c>
      <c r="T237" s="2">
        <f>T213/$K$215</f>
        <v>5.1968024384192377</v>
      </c>
      <c r="U237" s="2">
        <f>U213/$K$215</f>
        <v>4.9062263387696774</v>
      </c>
      <c r="V237" s="2">
        <f t="shared" si="99"/>
        <v>8.1477335598619387</v>
      </c>
      <c r="W237" s="12">
        <f t="shared" si="93"/>
        <v>350.52365820412132</v>
      </c>
    </row>
    <row r="238" spans="1:24" ht="15.75" customHeight="1" x14ac:dyDescent="0.2"/>
    <row r="239" spans="1:24" ht="15.75" customHeight="1" x14ac:dyDescent="0.2">
      <c r="A239" s="1" t="str">
        <f>A217</f>
        <v>AT38_S2_C3_N21-1</v>
      </c>
      <c r="E239" s="1">
        <f>E217*E$262</f>
        <v>116.91115023537338</v>
      </c>
      <c r="F239" s="1">
        <f t="shared" ref="F239:V239" si="104">F217*F$262</f>
        <v>165.70607164418536</v>
      </c>
      <c r="G239" s="1">
        <f t="shared" si="104"/>
        <v>323.142929971493</v>
      </c>
      <c r="H239" s="1">
        <f t="shared" si="104"/>
        <v>158.55117425759946</v>
      </c>
      <c r="I239" s="1">
        <f t="shared" si="104"/>
        <v>0</v>
      </c>
      <c r="J239" s="1">
        <f t="shared" si="104"/>
        <v>63.674063943833808</v>
      </c>
      <c r="K239" s="1">
        <f t="shared" si="104"/>
        <v>176.79959455558833</v>
      </c>
      <c r="L239" s="1">
        <f t="shared" si="104"/>
        <v>0</v>
      </c>
      <c r="M239" s="1">
        <f t="shared" si="104"/>
        <v>35.871756172761835</v>
      </c>
      <c r="N239" s="1">
        <f t="shared" si="104"/>
        <v>23.365106489890223</v>
      </c>
      <c r="O239" s="1">
        <f t="shared" si="104"/>
        <v>140.62376021460889</v>
      </c>
      <c r="P239" s="1">
        <f t="shared" si="104"/>
        <v>0</v>
      </c>
      <c r="Q239" s="1">
        <f t="shared" si="104"/>
        <v>0</v>
      </c>
      <c r="R239" s="1">
        <f t="shared" si="104"/>
        <v>73.086843521590851</v>
      </c>
      <c r="S239" s="1">
        <f t="shared" si="104"/>
        <v>44.0262896399271</v>
      </c>
      <c r="T239" s="1">
        <f t="shared" si="104"/>
        <v>37.48934370346965</v>
      </c>
      <c r="U239" s="1">
        <f t="shared" si="104"/>
        <v>12.715687552299659</v>
      </c>
      <c r="V239" s="1">
        <f t="shared" si="104"/>
        <v>26.139966309803302</v>
      </c>
      <c r="W239" s="11">
        <f t="shared" si="93"/>
        <v>1398.103738212425</v>
      </c>
    </row>
    <row r="240" spans="1:24" ht="15.75" customHeight="1" x14ac:dyDescent="0.2">
      <c r="A240" s="1" t="str">
        <f t="shared" ref="A240:A259" si="105">A218</f>
        <v>AT38_S2_C3_N21-2</v>
      </c>
      <c r="E240" s="1">
        <f t="shared" ref="E240:V240" si="106">E218*E$262</f>
        <v>98.016593926180647</v>
      </c>
      <c r="F240" s="1">
        <f t="shared" si="106"/>
        <v>120.72139083616959</v>
      </c>
      <c r="G240" s="1">
        <f t="shared" si="106"/>
        <v>296.38039738408241</v>
      </c>
      <c r="H240" s="1">
        <f t="shared" si="106"/>
        <v>116.90805610879082</v>
      </c>
      <c r="I240" s="1">
        <f t="shared" si="106"/>
        <v>0</v>
      </c>
      <c r="J240" s="1">
        <f t="shared" si="106"/>
        <v>54.676850448175202</v>
      </c>
      <c r="K240" s="1">
        <f t="shared" si="106"/>
        <v>166.79342712760504</v>
      </c>
      <c r="L240" s="1">
        <f t="shared" si="106"/>
        <v>0</v>
      </c>
      <c r="M240" s="1">
        <f t="shared" si="106"/>
        <v>44.527629438709972</v>
      </c>
      <c r="N240" s="1">
        <f t="shared" si="106"/>
        <v>0</v>
      </c>
      <c r="O240" s="1">
        <f t="shared" si="106"/>
        <v>127.37219514809576</v>
      </c>
      <c r="P240" s="1">
        <f t="shared" si="106"/>
        <v>0</v>
      </c>
      <c r="Q240" s="1">
        <f t="shared" si="106"/>
        <v>0</v>
      </c>
      <c r="R240" s="1">
        <f t="shared" si="106"/>
        <v>55.821463564401562</v>
      </c>
      <c r="S240" s="1">
        <f t="shared" si="106"/>
        <v>-0.31092012457575158</v>
      </c>
      <c r="T240" s="1">
        <f t="shared" si="106"/>
        <v>22.169798378544538</v>
      </c>
      <c r="U240" s="1">
        <f t="shared" si="106"/>
        <v>3.943427038452064</v>
      </c>
      <c r="V240" s="1">
        <f t="shared" si="106"/>
        <v>15.090740247020756</v>
      </c>
      <c r="W240" s="11">
        <f t="shared" si="93"/>
        <v>1122.1110495216524</v>
      </c>
    </row>
    <row r="241" spans="1:23" ht="15.75" customHeight="1" x14ac:dyDescent="0.2">
      <c r="A241" s="1" t="str">
        <f t="shared" si="105"/>
        <v>AT38_S2_C3_N21-3</v>
      </c>
      <c r="E241" s="1">
        <f t="shared" ref="E241:V241" si="107">E219*E$262</f>
        <v>423.47547076165785</v>
      </c>
      <c r="F241" s="1">
        <f t="shared" si="107"/>
        <v>300.09916500102497</v>
      </c>
      <c r="G241" s="1">
        <f t="shared" si="107"/>
        <v>342.25762934140636</v>
      </c>
      <c r="H241" s="1">
        <f t="shared" si="107"/>
        <v>1318.3686913292975</v>
      </c>
      <c r="I241" s="1">
        <f t="shared" si="107"/>
        <v>681.426082030923</v>
      </c>
      <c r="J241" s="1">
        <f t="shared" si="107"/>
        <v>314.62011007198402</v>
      </c>
      <c r="K241" s="1">
        <f t="shared" si="107"/>
        <v>572.20909930935011</v>
      </c>
      <c r="L241" s="1">
        <f t="shared" si="107"/>
        <v>0</v>
      </c>
      <c r="M241" s="1">
        <f t="shared" si="107"/>
        <v>37.358898901083549</v>
      </c>
      <c r="N241" s="1">
        <f t="shared" si="107"/>
        <v>153.71253416049768</v>
      </c>
      <c r="O241" s="1">
        <f t="shared" si="107"/>
        <v>604.11487107497214</v>
      </c>
      <c r="P241" s="1">
        <f t="shared" si="107"/>
        <v>0</v>
      </c>
      <c r="Q241" s="1">
        <f t="shared" si="107"/>
        <v>0</v>
      </c>
      <c r="R241" s="1">
        <f t="shared" si="107"/>
        <v>202.88422537736216</v>
      </c>
      <c r="S241" s="1">
        <f t="shared" si="107"/>
        <v>101.54651268644197</v>
      </c>
      <c r="T241" s="1">
        <f t="shared" si="107"/>
        <v>98.105190777752938</v>
      </c>
      <c r="U241" s="1">
        <f t="shared" si="107"/>
        <v>88.971316934056688</v>
      </c>
      <c r="V241" s="1">
        <f t="shared" si="107"/>
        <v>234.1983454475176</v>
      </c>
      <c r="W241" s="11"/>
    </row>
    <row r="242" spans="1:23" ht="15.75" customHeight="1" x14ac:dyDescent="0.2">
      <c r="A242" s="1" t="str">
        <f t="shared" si="105"/>
        <v>AT38_S3_C3_N23-1</v>
      </c>
      <c r="E242" s="1">
        <f t="shared" ref="E242:V242" si="108">E220*E$262</f>
        <v>150.97449433666031</v>
      </c>
      <c r="F242" s="1">
        <f t="shared" si="108"/>
        <v>173.43343124347552</v>
      </c>
      <c r="G242" s="1">
        <f t="shared" si="108"/>
        <v>0</v>
      </c>
      <c r="H242" s="1">
        <f t="shared" si="108"/>
        <v>286.0749385204814</v>
      </c>
      <c r="I242" s="1">
        <f t="shared" si="108"/>
        <v>33.927118192178469</v>
      </c>
      <c r="J242" s="1">
        <f t="shared" si="108"/>
        <v>102.07533348898487</v>
      </c>
      <c r="K242" s="1">
        <f t="shared" si="108"/>
        <v>238.31466967852526</v>
      </c>
      <c r="L242" s="1">
        <f t="shared" si="108"/>
        <v>0</v>
      </c>
      <c r="M242" s="1">
        <f t="shared" si="108"/>
        <v>32.094179447119423</v>
      </c>
      <c r="N242" s="1">
        <f t="shared" si="108"/>
        <v>50.044670798299578</v>
      </c>
      <c r="O242" s="1">
        <f t="shared" si="108"/>
        <v>207.74163876477718</v>
      </c>
      <c r="P242" s="1">
        <f t="shared" si="108"/>
        <v>0</v>
      </c>
      <c r="Q242" s="1">
        <f t="shared" si="108"/>
        <v>0</v>
      </c>
      <c r="R242" s="1">
        <f t="shared" si="108"/>
        <v>92.247158263520788</v>
      </c>
      <c r="S242" s="1">
        <f t="shared" si="108"/>
        <v>40.499567084024918</v>
      </c>
      <c r="T242" s="1">
        <f t="shared" si="108"/>
        <v>32.615872118919143</v>
      </c>
      <c r="U242" s="1">
        <f t="shared" si="108"/>
        <v>50.470572901530794</v>
      </c>
      <c r="V242" s="1">
        <f t="shared" si="108"/>
        <v>68.968285937383584</v>
      </c>
      <c r="W242" s="11">
        <f t="shared" si="93"/>
        <v>1559.4819307758814</v>
      </c>
    </row>
    <row r="243" spans="1:23" ht="15.75" customHeight="1" x14ac:dyDescent="0.2">
      <c r="A243" s="1" t="str">
        <f t="shared" si="105"/>
        <v>AT38_S3_C3_N23-2</v>
      </c>
      <c r="E243" s="1">
        <f t="shared" ref="E243:V243" si="109">E221*E$262</f>
        <v>78.602162940183447</v>
      </c>
      <c r="F243" s="1">
        <f t="shared" si="109"/>
        <v>130.43496805098098</v>
      </c>
      <c r="G243" s="1">
        <f t="shared" si="109"/>
        <v>0</v>
      </c>
      <c r="H243" s="1">
        <f t="shared" si="109"/>
        <v>135.36921626259254</v>
      </c>
      <c r="I243" s="1">
        <f t="shared" si="109"/>
        <v>0</v>
      </c>
      <c r="J243" s="1">
        <f t="shared" si="109"/>
        <v>69.271964601400796</v>
      </c>
      <c r="K243" s="1">
        <f t="shared" si="109"/>
        <v>168.26010600206396</v>
      </c>
      <c r="L243" s="1">
        <f t="shared" si="109"/>
        <v>0</v>
      </c>
      <c r="M243" s="1">
        <f t="shared" si="109"/>
        <v>30.304924259028411</v>
      </c>
      <c r="N243" s="1">
        <f t="shared" si="109"/>
        <v>10.389550469588759</v>
      </c>
      <c r="O243" s="1">
        <f t="shared" si="109"/>
        <v>139.90199006336587</v>
      </c>
      <c r="P243" s="1">
        <f t="shared" si="109"/>
        <v>0</v>
      </c>
      <c r="Q243" s="1">
        <f t="shared" si="109"/>
        <v>0</v>
      </c>
      <c r="R243" s="1">
        <f t="shared" si="109"/>
        <v>73.832762184371447</v>
      </c>
      <c r="S243" s="1">
        <f t="shared" si="109"/>
        <v>26.321609403370466</v>
      </c>
      <c r="T243" s="1">
        <f t="shared" si="109"/>
        <v>13.767966074642459</v>
      </c>
      <c r="U243" s="1">
        <f t="shared" si="109"/>
        <v>16.959864059822223</v>
      </c>
      <c r="V243" s="1">
        <f t="shared" si="109"/>
        <v>25.380262192240906</v>
      </c>
      <c r="W243" s="11">
        <f t="shared" si="93"/>
        <v>918.79734656365213</v>
      </c>
    </row>
    <row r="244" spans="1:23" ht="15.75" customHeight="1" x14ac:dyDescent="0.2">
      <c r="A244" s="1" t="str">
        <f t="shared" si="105"/>
        <v>AT38_S3_C3_N23-3</v>
      </c>
      <c r="E244" s="1">
        <f t="shared" ref="E244:V244" si="110">E222*E$262</f>
        <v>0</v>
      </c>
      <c r="F244" s="1">
        <f t="shared" si="110"/>
        <v>0</v>
      </c>
      <c r="G244" s="1">
        <f t="shared" si="110"/>
        <v>0</v>
      </c>
      <c r="H244" s="1">
        <f t="shared" si="110"/>
        <v>0</v>
      </c>
      <c r="I244" s="1">
        <f t="shared" si="110"/>
        <v>0</v>
      </c>
      <c r="J244" s="1">
        <f t="shared" si="110"/>
        <v>0</v>
      </c>
      <c r="K244" s="1">
        <f t="shared" si="110"/>
        <v>0</v>
      </c>
      <c r="L244" s="1">
        <f t="shared" si="110"/>
        <v>0</v>
      </c>
      <c r="M244" s="1">
        <f t="shared" si="110"/>
        <v>0</v>
      </c>
      <c r="N244" s="1">
        <f t="shared" si="110"/>
        <v>0</v>
      </c>
      <c r="O244" s="1">
        <f t="shared" si="110"/>
        <v>0</v>
      </c>
      <c r="P244" s="1">
        <f t="shared" si="110"/>
        <v>0</v>
      </c>
      <c r="Q244" s="1">
        <f t="shared" si="110"/>
        <v>0</v>
      </c>
      <c r="R244" s="1">
        <f t="shared" si="110"/>
        <v>0</v>
      </c>
      <c r="S244" s="1">
        <f t="shared" si="110"/>
        <v>0</v>
      </c>
      <c r="T244" s="1">
        <f t="shared" si="110"/>
        <v>0</v>
      </c>
      <c r="U244" s="1">
        <f t="shared" si="110"/>
        <v>0</v>
      </c>
      <c r="V244" s="1">
        <f t="shared" si="110"/>
        <v>-23.263145570504509</v>
      </c>
      <c r="W244" s="11"/>
    </row>
    <row r="245" spans="1:23" ht="15.75" customHeight="1" x14ac:dyDescent="0.2">
      <c r="A245" s="1" t="str">
        <f t="shared" si="105"/>
        <v>AT38_S4_C1_N23-1</v>
      </c>
      <c r="E245" s="1">
        <f t="shared" ref="E245:V245" si="111">E223*E$262</f>
        <v>0</v>
      </c>
      <c r="F245" s="1">
        <f t="shared" si="111"/>
        <v>0</v>
      </c>
      <c r="G245" s="1">
        <f t="shared" si="111"/>
        <v>0</v>
      </c>
      <c r="H245" s="1">
        <f t="shared" si="111"/>
        <v>0</v>
      </c>
      <c r="I245" s="1">
        <f t="shared" si="111"/>
        <v>0</v>
      </c>
      <c r="J245" s="1">
        <f t="shared" si="111"/>
        <v>0</v>
      </c>
      <c r="K245" s="1">
        <f t="shared" si="111"/>
        <v>0</v>
      </c>
      <c r="L245" s="1">
        <f t="shared" si="111"/>
        <v>0</v>
      </c>
      <c r="M245" s="1">
        <f t="shared" si="111"/>
        <v>0</v>
      </c>
      <c r="N245" s="1">
        <f t="shared" si="111"/>
        <v>0</v>
      </c>
      <c r="O245" s="1">
        <f t="shared" si="111"/>
        <v>0</v>
      </c>
      <c r="P245" s="1">
        <f t="shared" si="111"/>
        <v>0</v>
      </c>
      <c r="Q245" s="1">
        <f t="shared" si="111"/>
        <v>0</v>
      </c>
      <c r="R245" s="1">
        <f t="shared" si="111"/>
        <v>0</v>
      </c>
      <c r="S245" s="1">
        <f t="shared" si="111"/>
        <v>0</v>
      </c>
      <c r="T245" s="1">
        <f t="shared" si="111"/>
        <v>0</v>
      </c>
      <c r="U245" s="1">
        <f t="shared" si="111"/>
        <v>0</v>
      </c>
      <c r="V245" s="1">
        <f t="shared" si="111"/>
        <v>-23.263145570504509</v>
      </c>
      <c r="W245" s="11"/>
    </row>
    <row r="246" spans="1:23" ht="15.75" customHeight="1" x14ac:dyDescent="0.2">
      <c r="A246" s="1" t="str">
        <f t="shared" si="105"/>
        <v>AT38_S4_C1_N23-2</v>
      </c>
      <c r="E246" s="1">
        <f t="shared" ref="E246:V246" si="112">E224*E$262</f>
        <v>195.81079701839494</v>
      </c>
      <c r="F246" s="1">
        <f t="shared" si="112"/>
        <v>154.35543898833916</v>
      </c>
      <c r="G246" s="1">
        <f t="shared" si="112"/>
        <v>0</v>
      </c>
      <c r="H246" s="1">
        <f t="shared" si="112"/>
        <v>690.52963173176829</v>
      </c>
      <c r="I246" s="1">
        <f t="shared" si="112"/>
        <v>0</v>
      </c>
      <c r="J246" s="1">
        <f t="shared" si="112"/>
        <v>137.9051873549989</v>
      </c>
      <c r="K246" s="1">
        <f t="shared" si="112"/>
        <v>444.27055869429171</v>
      </c>
      <c r="L246" s="1">
        <f t="shared" si="112"/>
        <v>0</v>
      </c>
      <c r="M246" s="1">
        <f t="shared" si="112"/>
        <v>32.316665367104555</v>
      </c>
      <c r="N246" s="1">
        <f t="shared" si="112"/>
        <v>60.416009961193176</v>
      </c>
      <c r="O246" s="1">
        <f t="shared" si="112"/>
        <v>371.33725178366728</v>
      </c>
      <c r="P246" s="1">
        <f t="shared" si="112"/>
        <v>0</v>
      </c>
      <c r="Q246" s="1">
        <f t="shared" si="112"/>
        <v>0</v>
      </c>
      <c r="R246" s="1">
        <f t="shared" si="112"/>
        <v>143.71931326135569</v>
      </c>
      <c r="S246" s="1">
        <f t="shared" si="112"/>
        <v>65.390943914346906</v>
      </c>
      <c r="T246" s="1">
        <f t="shared" si="112"/>
        <v>61.002208705776638</v>
      </c>
      <c r="U246" s="1">
        <f t="shared" si="112"/>
        <v>71.78288327774095</v>
      </c>
      <c r="V246" s="1">
        <f t="shared" si="112"/>
        <v>123.97421568471407</v>
      </c>
      <c r="W246" s="11">
        <f t="shared" si="93"/>
        <v>2552.8111057436922</v>
      </c>
    </row>
    <row r="247" spans="1:23" ht="15.75" customHeight="1" x14ac:dyDescent="0.2">
      <c r="A247" s="1" t="str">
        <f t="shared" si="105"/>
        <v>AT38_S4_C1_N23-3</v>
      </c>
      <c r="E247" s="1">
        <f t="shared" ref="E247:V247" si="113">E225*E$262</f>
        <v>226.82420968242911</v>
      </c>
      <c r="F247" s="1">
        <f t="shared" si="113"/>
        <v>211.26887342962948</v>
      </c>
      <c r="G247" s="1">
        <f t="shared" si="113"/>
        <v>67.541209066402899</v>
      </c>
      <c r="H247" s="1">
        <f t="shared" si="113"/>
        <v>533.04706214309499</v>
      </c>
      <c r="I247" s="1">
        <f t="shared" si="113"/>
        <v>265.70741515041834</v>
      </c>
      <c r="J247" s="1">
        <f t="shared" si="113"/>
        <v>171.42679814869587</v>
      </c>
      <c r="K247" s="1">
        <f t="shared" si="113"/>
        <v>336.85413064107991</v>
      </c>
      <c r="L247" s="1">
        <f t="shared" si="113"/>
        <v>0</v>
      </c>
      <c r="M247" s="1">
        <f t="shared" si="113"/>
        <v>30.290872516713556</v>
      </c>
      <c r="N247" s="1">
        <f t="shared" si="113"/>
        <v>86.367122001796105</v>
      </c>
      <c r="O247" s="1">
        <f t="shared" si="113"/>
        <v>297.84823390780713</v>
      </c>
      <c r="P247" s="1">
        <f t="shared" si="113"/>
        <v>0</v>
      </c>
      <c r="Q247" s="1">
        <f t="shared" si="113"/>
        <v>0</v>
      </c>
      <c r="R247" s="1">
        <f t="shared" si="113"/>
        <v>124.50248952982116</v>
      </c>
      <c r="S247" s="1">
        <f t="shared" si="113"/>
        <v>53.886899305043919</v>
      </c>
      <c r="T247" s="1">
        <f t="shared" si="113"/>
        <v>51.831741621760891</v>
      </c>
      <c r="U247" s="1">
        <f t="shared" si="113"/>
        <v>61.384169635160177</v>
      </c>
      <c r="V247" s="1">
        <f t="shared" si="113"/>
        <v>0</v>
      </c>
      <c r="W247" s="11">
        <f t="shared" si="93"/>
        <v>2518.7812267798531</v>
      </c>
    </row>
    <row r="248" spans="1:23" ht="15.75" customHeight="1" x14ac:dyDescent="0.2">
      <c r="A248" s="1" t="str">
        <f t="shared" si="105"/>
        <v>AT38_S5_C3_N23-1</v>
      </c>
      <c r="E248" s="1">
        <f t="shared" ref="E248:V248" si="114">E226*E$262</f>
        <v>181.65287665342049</v>
      </c>
      <c r="F248" s="1">
        <f t="shared" si="114"/>
        <v>249.36761823916669</v>
      </c>
      <c r="G248" s="1">
        <f t="shared" si="114"/>
        <v>0</v>
      </c>
      <c r="H248" s="1">
        <f t="shared" si="114"/>
        <v>194.31831939145246</v>
      </c>
      <c r="I248" s="1">
        <f t="shared" si="114"/>
        <v>34.564084056854981</v>
      </c>
      <c r="J248" s="1">
        <f t="shared" si="114"/>
        <v>102.11919559012154</v>
      </c>
      <c r="K248" s="1">
        <f t="shared" si="114"/>
        <v>219.60098640848742</v>
      </c>
      <c r="L248" s="1">
        <f t="shared" si="114"/>
        <v>0</v>
      </c>
      <c r="M248" s="1">
        <f t="shared" si="114"/>
        <v>37.803870741053828</v>
      </c>
      <c r="N248" s="1">
        <f t="shared" si="114"/>
        <v>68.70215450749096</v>
      </c>
      <c r="O248" s="1">
        <f t="shared" si="114"/>
        <v>252.39020541036143</v>
      </c>
      <c r="P248" s="1">
        <f t="shared" si="114"/>
        <v>0</v>
      </c>
      <c r="Q248" s="1">
        <f t="shared" si="114"/>
        <v>0</v>
      </c>
      <c r="R248" s="1">
        <f t="shared" si="114"/>
        <v>119.81977792458743</v>
      </c>
      <c r="S248" s="1">
        <f t="shared" si="114"/>
        <v>61.322331998469849</v>
      </c>
      <c r="T248" s="1">
        <f t="shared" si="114"/>
        <v>75.148359446166495</v>
      </c>
      <c r="U248" s="1">
        <f t="shared" si="114"/>
        <v>103.41210344094461</v>
      </c>
      <c r="V248" s="1">
        <f t="shared" si="114"/>
        <v>71.24181223038282</v>
      </c>
      <c r="W248" s="11">
        <f t="shared" si="93"/>
        <v>1771.463696038961</v>
      </c>
    </row>
    <row r="249" spans="1:23" ht="15.75" customHeight="1" x14ac:dyDescent="0.2">
      <c r="A249" s="1" t="str">
        <f t="shared" si="105"/>
        <v>AT38_S5_C3_N23-2</v>
      </c>
      <c r="E249" s="1">
        <f t="shared" ref="E249:V249" si="115">E227*E$262</f>
        <v>144.36630955594597</v>
      </c>
      <c r="F249" s="1">
        <f t="shared" si="115"/>
        <v>209.25403596374053</v>
      </c>
      <c r="G249" s="1">
        <f t="shared" si="115"/>
        <v>0</v>
      </c>
      <c r="H249" s="1">
        <f t="shared" si="115"/>
        <v>175.43783335490753</v>
      </c>
      <c r="I249" s="1">
        <f t="shared" si="115"/>
        <v>25.582865364916284</v>
      </c>
      <c r="J249" s="1">
        <f t="shared" si="115"/>
        <v>132.23601078308482</v>
      </c>
      <c r="K249" s="1">
        <f t="shared" si="115"/>
        <v>211.93011349906001</v>
      </c>
      <c r="L249" s="1">
        <f t="shared" si="115"/>
        <v>0</v>
      </c>
      <c r="M249" s="1">
        <f t="shared" si="115"/>
        <v>37.206671692672664</v>
      </c>
      <c r="N249" s="1">
        <f t="shared" si="115"/>
        <v>39.299999848155203</v>
      </c>
      <c r="O249" s="1">
        <f t="shared" si="115"/>
        <v>235.76250987004346</v>
      </c>
      <c r="P249" s="1">
        <f t="shared" si="115"/>
        <v>0</v>
      </c>
      <c r="Q249" s="1">
        <f t="shared" si="115"/>
        <v>0</v>
      </c>
      <c r="R249" s="1">
        <f t="shared" si="115"/>
        <v>126.25426820756347</v>
      </c>
      <c r="S249" s="1">
        <f t="shared" si="115"/>
        <v>65.506428532046442</v>
      </c>
      <c r="T249" s="1">
        <f t="shared" si="115"/>
        <v>56.958699144433979</v>
      </c>
      <c r="U249" s="1">
        <f t="shared" si="115"/>
        <v>114.0466046672766</v>
      </c>
      <c r="V249" s="1">
        <f t="shared" si="115"/>
        <v>62.695140907805829</v>
      </c>
      <c r="W249" s="11">
        <f t="shared" si="93"/>
        <v>1636.5374913916523</v>
      </c>
    </row>
    <row r="250" spans="1:23" ht="15.75" customHeight="1" x14ac:dyDescent="0.2">
      <c r="A250" s="1" t="str">
        <f t="shared" si="105"/>
        <v>AT39_S5_C3_N23-3</v>
      </c>
      <c r="E250" s="1">
        <f t="shared" ref="E250:V250" si="116">E228*E$262</f>
        <v>211.91535922873715</v>
      </c>
      <c r="F250" s="1">
        <f t="shared" si="116"/>
        <v>280.02520195309114</v>
      </c>
      <c r="G250" s="1">
        <f t="shared" si="116"/>
        <v>0</v>
      </c>
      <c r="H250" s="1">
        <f t="shared" si="116"/>
        <v>246.52033380056125</v>
      </c>
      <c r="I250" s="1">
        <f t="shared" si="116"/>
        <v>54.611136997855454</v>
      </c>
      <c r="J250" s="1">
        <f t="shared" si="116"/>
        <v>144.72026131910835</v>
      </c>
      <c r="K250" s="1">
        <f t="shared" si="116"/>
        <v>257.3003293223706</v>
      </c>
      <c r="L250" s="1">
        <f t="shared" si="116"/>
        <v>0</v>
      </c>
      <c r="M250" s="1">
        <f t="shared" si="116"/>
        <v>36.201972117160828</v>
      </c>
      <c r="N250" s="1">
        <f t="shared" si="116"/>
        <v>99.096825381712947</v>
      </c>
      <c r="O250" s="1">
        <f t="shared" si="116"/>
        <v>269.86109037970186</v>
      </c>
      <c r="P250" s="1">
        <f t="shared" si="116"/>
        <v>0</v>
      </c>
      <c r="Q250" s="1">
        <f t="shared" si="116"/>
        <v>0</v>
      </c>
      <c r="R250" s="1">
        <f t="shared" si="116"/>
        <v>134.78712563785672</v>
      </c>
      <c r="S250" s="1">
        <f t="shared" si="116"/>
        <v>95.639030319502609</v>
      </c>
      <c r="T250" s="1">
        <f t="shared" si="116"/>
        <v>63.12004283396216</v>
      </c>
      <c r="U250" s="1">
        <f t="shared" si="116"/>
        <v>153.5001230178178</v>
      </c>
      <c r="V250" s="1">
        <f t="shared" si="116"/>
        <v>99.267073684872216</v>
      </c>
      <c r="W250" s="11"/>
    </row>
    <row r="251" spans="1:23" ht="15.75" customHeight="1" x14ac:dyDescent="0.2">
      <c r="A251" s="1" t="str">
        <f t="shared" si="105"/>
        <v>AT39_S1_C3_N23-1</v>
      </c>
      <c r="E251" s="1">
        <f t="shared" ref="E251:V251" si="117">E229*E$262</f>
        <v>90.137604379944378</v>
      </c>
      <c r="F251" s="1">
        <f t="shared" si="117"/>
        <v>127.87062945803136</v>
      </c>
      <c r="G251" s="1">
        <f t="shared" si="117"/>
        <v>0</v>
      </c>
      <c r="H251" s="1">
        <f t="shared" si="117"/>
        <v>100.77077294386883</v>
      </c>
      <c r="I251" s="1">
        <f t="shared" si="117"/>
        <v>0</v>
      </c>
      <c r="J251" s="1">
        <f t="shared" si="117"/>
        <v>34.54414602644551</v>
      </c>
      <c r="K251" s="1">
        <f t="shared" si="117"/>
        <v>145.14638610864932</v>
      </c>
      <c r="L251" s="1">
        <f t="shared" si="117"/>
        <v>0</v>
      </c>
      <c r="M251" s="1">
        <f t="shared" si="117"/>
        <v>24.569471437516768</v>
      </c>
      <c r="N251" s="1">
        <f t="shared" si="117"/>
        <v>0</v>
      </c>
      <c r="O251" s="1">
        <f t="shared" si="117"/>
        <v>122.57950643353354</v>
      </c>
      <c r="P251" s="1">
        <f t="shared" si="117"/>
        <v>0</v>
      </c>
      <c r="Q251" s="1">
        <f t="shared" si="117"/>
        <v>0</v>
      </c>
      <c r="R251" s="1">
        <f t="shared" si="117"/>
        <v>61.317904619941423</v>
      </c>
      <c r="S251" s="1">
        <f t="shared" si="117"/>
        <v>0</v>
      </c>
      <c r="T251" s="1">
        <f t="shared" si="117"/>
        <v>19.348745196212455</v>
      </c>
      <c r="U251" s="1">
        <f t="shared" si="117"/>
        <v>11.705169336222866</v>
      </c>
      <c r="V251" s="1">
        <f t="shared" si="117"/>
        <v>16.928553884359211</v>
      </c>
      <c r="W251" s="11">
        <f t="shared" si="93"/>
        <v>754.91888982472562</v>
      </c>
    </row>
    <row r="252" spans="1:23" ht="15.75" customHeight="1" x14ac:dyDescent="0.2">
      <c r="A252" s="1" t="str">
        <f t="shared" si="105"/>
        <v>AT39_S1_C3_N23-2</v>
      </c>
      <c r="E252" s="1">
        <f t="shared" ref="E252:V252" si="118">E230*E$262</f>
        <v>81.877373404051482</v>
      </c>
      <c r="F252" s="1">
        <f t="shared" si="118"/>
        <v>124.19011670073982</v>
      </c>
      <c r="G252" s="1">
        <f t="shared" si="118"/>
        <v>0</v>
      </c>
      <c r="H252" s="1">
        <f t="shared" si="118"/>
        <v>131.09750291516394</v>
      </c>
      <c r="I252" s="1">
        <f t="shared" si="118"/>
        <v>0</v>
      </c>
      <c r="J252" s="1">
        <f t="shared" si="118"/>
        <v>33.754628205985519</v>
      </c>
      <c r="K252" s="1">
        <f t="shared" si="118"/>
        <v>171.94816258929558</v>
      </c>
      <c r="L252" s="1">
        <f t="shared" si="118"/>
        <v>0</v>
      </c>
      <c r="M252" s="1">
        <f t="shared" si="118"/>
        <v>28.138613985488899</v>
      </c>
      <c r="N252" s="1">
        <f t="shared" si="118"/>
        <v>12.237998099147493</v>
      </c>
      <c r="O252" s="1">
        <f t="shared" si="118"/>
        <v>132.03334631173061</v>
      </c>
      <c r="P252" s="1">
        <f t="shared" si="118"/>
        <v>0</v>
      </c>
      <c r="Q252" s="1">
        <f t="shared" si="118"/>
        <v>0</v>
      </c>
      <c r="R252" s="1">
        <f t="shared" si="118"/>
        <v>72.039543580919116</v>
      </c>
      <c r="S252" s="1">
        <f t="shared" si="118"/>
        <v>15.466055339611188</v>
      </c>
      <c r="T252" s="1">
        <f t="shared" si="118"/>
        <v>19.99063700726483</v>
      </c>
      <c r="U252" s="1">
        <f t="shared" si="118"/>
        <v>2.1100582749984484</v>
      </c>
      <c r="V252" s="1">
        <f t="shared" si="118"/>
        <v>25.916523922284952</v>
      </c>
      <c r="W252" s="11">
        <f t="shared" si="93"/>
        <v>850.80056033668188</v>
      </c>
    </row>
    <row r="253" spans="1:23" ht="15.75" customHeight="1" x14ac:dyDescent="0.2">
      <c r="A253" s="1" t="str">
        <f t="shared" si="105"/>
        <v>AT39_S1_C3_N23-3</v>
      </c>
      <c r="E253" s="1">
        <f t="shared" ref="E253:V253" si="119">E231*E$262</f>
        <v>52.388926458643695</v>
      </c>
      <c r="F253" s="1">
        <f t="shared" si="119"/>
        <v>114.23040877276586</v>
      </c>
      <c r="G253" s="1">
        <f t="shared" si="119"/>
        <v>0</v>
      </c>
      <c r="H253" s="1">
        <f t="shared" si="119"/>
        <v>114.51654591301697</v>
      </c>
      <c r="I253" s="1">
        <f t="shared" si="119"/>
        <v>0</v>
      </c>
      <c r="J253" s="1">
        <f t="shared" si="119"/>
        <v>35.010180851022582</v>
      </c>
      <c r="K253" s="1">
        <f t="shared" si="119"/>
        <v>149.2046723146764</v>
      </c>
      <c r="L253" s="1">
        <f t="shared" si="119"/>
        <v>0</v>
      </c>
      <c r="M253" s="1">
        <f t="shared" si="119"/>
        <v>28.548456469672047</v>
      </c>
      <c r="N253" s="1">
        <f t="shared" si="119"/>
        <v>9.0237024674517592</v>
      </c>
      <c r="O253" s="1">
        <f t="shared" si="119"/>
        <v>133.81078962810943</v>
      </c>
      <c r="P253" s="1">
        <f t="shared" si="119"/>
        <v>0</v>
      </c>
      <c r="Q253" s="1">
        <f t="shared" si="119"/>
        <v>0</v>
      </c>
      <c r="R253" s="1">
        <f t="shared" si="119"/>
        <v>64.44096811208847</v>
      </c>
      <c r="S253" s="1">
        <f t="shared" si="119"/>
        <v>0</v>
      </c>
      <c r="T253" s="1">
        <f t="shared" si="119"/>
        <v>17.517104869133064</v>
      </c>
      <c r="U253" s="1">
        <f t="shared" si="119"/>
        <v>9.2366176940924358</v>
      </c>
      <c r="V253" s="1">
        <f t="shared" si="119"/>
        <v>15.766653469263773</v>
      </c>
      <c r="W253" s="11">
        <f t="shared" si="93"/>
        <v>743.69502701993645</v>
      </c>
    </row>
    <row r="254" spans="1:23" ht="15.75" customHeight="1" x14ac:dyDescent="0.2">
      <c r="A254" s="1" t="str">
        <f t="shared" si="105"/>
        <v>AT39_S3_C3_N19-1</v>
      </c>
      <c r="E254" s="1">
        <f t="shared" ref="E254:V254" si="120">E232*E$262</f>
        <v>75.806392456035098</v>
      </c>
      <c r="F254" s="1">
        <f t="shared" si="120"/>
        <v>124.56217475552046</v>
      </c>
      <c r="G254" s="1">
        <f t="shared" si="120"/>
        <v>0</v>
      </c>
      <c r="H254" s="1">
        <f t="shared" si="120"/>
        <v>130.41034953312032</v>
      </c>
      <c r="I254" s="1">
        <f t="shared" si="120"/>
        <v>0</v>
      </c>
      <c r="J254" s="1">
        <f t="shared" si="120"/>
        <v>66.196134759192105</v>
      </c>
      <c r="K254" s="1">
        <f t="shared" si="120"/>
        <v>165.62150798811021</v>
      </c>
      <c r="L254" s="1">
        <f t="shared" si="120"/>
        <v>0</v>
      </c>
      <c r="M254" s="1">
        <f t="shared" si="120"/>
        <v>35.110620130707403</v>
      </c>
      <c r="N254" s="1">
        <f t="shared" si="120"/>
        <v>6.8747682774228824</v>
      </c>
      <c r="O254" s="1">
        <f t="shared" si="120"/>
        <v>141.78061611122737</v>
      </c>
      <c r="P254" s="1">
        <f t="shared" si="120"/>
        <v>0</v>
      </c>
      <c r="Q254" s="1">
        <f t="shared" si="120"/>
        <v>0</v>
      </c>
      <c r="R254" s="1">
        <f t="shared" si="120"/>
        <v>62.723094828108906</v>
      </c>
      <c r="S254" s="1">
        <f t="shared" si="120"/>
        <v>5.67651313154024</v>
      </c>
      <c r="T254" s="1">
        <f t="shared" si="120"/>
        <v>27.096420240443322</v>
      </c>
      <c r="U254" s="1">
        <f t="shared" si="120"/>
        <v>54.835049196681524</v>
      </c>
      <c r="V254" s="1">
        <f t="shared" si="120"/>
        <v>21.615257962556658</v>
      </c>
      <c r="W254" s="11"/>
    </row>
    <row r="255" spans="1:23" ht="15.75" customHeight="1" x14ac:dyDescent="0.2">
      <c r="A255" s="1" t="str">
        <f t="shared" si="105"/>
        <v>AT39_S3_C3_N19-2</v>
      </c>
      <c r="E255" s="1">
        <f t="shared" ref="E255:V255" si="121">E233*E$262</f>
        <v>0</v>
      </c>
      <c r="F255" s="1">
        <f t="shared" si="121"/>
        <v>114.70549828887037</v>
      </c>
      <c r="G255" s="1">
        <f t="shared" si="121"/>
        <v>0</v>
      </c>
      <c r="H255" s="1">
        <f t="shared" si="121"/>
        <v>88.190996461574287</v>
      </c>
      <c r="I255" s="1">
        <f t="shared" si="121"/>
        <v>0</v>
      </c>
      <c r="J255" s="1">
        <f t="shared" si="121"/>
        <v>33.277627856124276</v>
      </c>
      <c r="K255" s="1">
        <f t="shared" si="121"/>
        <v>150.52468330168941</v>
      </c>
      <c r="L255" s="1">
        <f t="shared" si="121"/>
        <v>0</v>
      </c>
      <c r="M255" s="1">
        <f t="shared" si="121"/>
        <v>27.873972838559204</v>
      </c>
      <c r="N255" s="1">
        <f t="shared" si="121"/>
        <v>0</v>
      </c>
      <c r="O255" s="1">
        <f t="shared" si="121"/>
        <v>112.91318281922284</v>
      </c>
      <c r="P255" s="1">
        <f t="shared" si="121"/>
        <v>0</v>
      </c>
      <c r="Q255" s="1">
        <f t="shared" si="121"/>
        <v>0</v>
      </c>
      <c r="R255" s="1">
        <f t="shared" si="121"/>
        <v>42.440134826034466</v>
      </c>
      <c r="S255" s="1">
        <f t="shared" si="121"/>
        <v>0</v>
      </c>
      <c r="T255" s="1">
        <f t="shared" si="121"/>
        <v>0.59896274088645096</v>
      </c>
      <c r="U255" s="1">
        <f t="shared" si="121"/>
        <v>0</v>
      </c>
      <c r="V255" s="1">
        <f t="shared" si="121"/>
        <v>7.4936990713967599</v>
      </c>
      <c r="W255" s="11">
        <f t="shared" si="93"/>
        <v>578.01875820435816</v>
      </c>
    </row>
    <row r="256" spans="1:23" ht="15.75" customHeight="1" x14ac:dyDescent="0.2">
      <c r="A256" s="1" t="str">
        <f>A234</f>
        <v>AT39_S3_C3_N19-3</v>
      </c>
      <c r="E256" s="1">
        <f t="shared" ref="E256:V256" si="122">E234*E$262</f>
        <v>50.08992511010846</v>
      </c>
      <c r="F256" s="1">
        <f t="shared" si="122"/>
        <v>101.84946150368098</v>
      </c>
      <c r="G256" s="1">
        <f t="shared" si="122"/>
        <v>0</v>
      </c>
      <c r="H256" s="1">
        <f t="shared" si="122"/>
        <v>99.880719941143084</v>
      </c>
      <c r="I256" s="1">
        <f t="shared" si="122"/>
        <v>0</v>
      </c>
      <c r="J256" s="1">
        <f t="shared" si="122"/>
        <v>34.017800812805511</v>
      </c>
      <c r="K256" s="1">
        <f t="shared" si="122"/>
        <v>145.28593419573377</v>
      </c>
      <c r="L256" s="1">
        <f t="shared" si="122"/>
        <v>0</v>
      </c>
      <c r="M256" s="1">
        <f t="shared" si="122"/>
        <v>28.337680334949283</v>
      </c>
      <c r="N256" s="1">
        <f t="shared" si="122"/>
        <v>0</v>
      </c>
      <c r="O256" s="1">
        <f t="shared" si="122"/>
        <v>109.76302711239583</v>
      </c>
      <c r="P256" s="1">
        <f t="shared" si="122"/>
        <v>0</v>
      </c>
      <c r="Q256" s="1">
        <f t="shared" si="122"/>
        <v>0</v>
      </c>
      <c r="R256" s="1">
        <f t="shared" si="122"/>
        <v>41.833605004278532</v>
      </c>
      <c r="S256" s="1">
        <f t="shared" si="122"/>
        <v>0</v>
      </c>
      <c r="T256" s="1">
        <f t="shared" si="122"/>
        <v>20.305450188481593</v>
      </c>
      <c r="U256" s="1">
        <f t="shared" si="122"/>
        <v>2.875164924313748</v>
      </c>
      <c r="V256" s="1">
        <f t="shared" si="122"/>
        <v>10.817404585732257</v>
      </c>
      <c r="W256" s="11">
        <f t="shared" si="93"/>
        <v>645.05617371362291</v>
      </c>
    </row>
    <row r="257" spans="1:25" ht="15.75" customHeight="1" x14ac:dyDescent="0.2">
      <c r="A257" s="1" t="str">
        <f t="shared" si="105"/>
        <v>Ref-1</v>
      </c>
      <c r="E257" s="1">
        <f t="shared" ref="E257:V257" si="123">E235*E$262</f>
        <v>80.63545056501863</v>
      </c>
      <c r="F257" s="1">
        <f t="shared" si="123"/>
        <v>144.67620559396903</v>
      </c>
      <c r="G257" s="1">
        <f t="shared" si="123"/>
        <v>0</v>
      </c>
      <c r="H257" s="1">
        <f t="shared" si="123"/>
        <v>188.30437463443292</v>
      </c>
      <c r="I257" s="1">
        <f t="shared" si="123"/>
        <v>0</v>
      </c>
      <c r="J257" s="1">
        <f t="shared" si="123"/>
        <v>54.60009177118603</v>
      </c>
      <c r="K257" s="1">
        <f t="shared" si="123"/>
        <v>193.59377964817904</v>
      </c>
      <c r="L257" s="1">
        <f t="shared" si="123"/>
        <v>0</v>
      </c>
      <c r="M257" s="1">
        <f t="shared" si="123"/>
        <v>38.817938144775567</v>
      </c>
      <c r="N257" s="1">
        <f t="shared" si="123"/>
        <v>14.751158423079564</v>
      </c>
      <c r="O257" s="1">
        <f t="shared" si="123"/>
        <v>174.12198985080346</v>
      </c>
      <c r="P257" s="1">
        <f t="shared" si="123"/>
        <v>0</v>
      </c>
      <c r="Q257" s="1">
        <f t="shared" si="123"/>
        <v>0</v>
      </c>
      <c r="R257" s="1">
        <f t="shared" si="123"/>
        <v>64.636865942717719</v>
      </c>
      <c r="S257" s="1">
        <f t="shared" si="123"/>
        <v>6.2983533806917524</v>
      </c>
      <c r="T257" s="1">
        <f t="shared" si="123"/>
        <v>22.799424740978079</v>
      </c>
      <c r="U257" s="1">
        <f t="shared" si="123"/>
        <v>30.765467688033304</v>
      </c>
      <c r="V257" s="1">
        <f t="shared" si="123"/>
        <v>33.111368800375921</v>
      </c>
      <c r="W257" s="11">
        <f t="shared" si="93"/>
        <v>1047.112469184241</v>
      </c>
    </row>
    <row r="258" spans="1:25" ht="15.75" customHeight="1" x14ac:dyDescent="0.2">
      <c r="A258" s="1" t="str">
        <f t="shared" si="105"/>
        <v>Ref-2</v>
      </c>
      <c r="E258" s="1">
        <f t="shared" ref="E258:V258" si="124">E236*E$262</f>
        <v>72.970187274801972</v>
      </c>
      <c r="F258" s="1">
        <f t="shared" si="124"/>
        <v>152.20322624068504</v>
      </c>
      <c r="G258" s="1">
        <f t="shared" si="124"/>
        <v>0</v>
      </c>
      <c r="H258" s="1">
        <f t="shared" si="124"/>
        <v>138.22063226524597</v>
      </c>
      <c r="I258" s="1">
        <f t="shared" si="124"/>
        <v>0</v>
      </c>
      <c r="J258" s="1">
        <f t="shared" si="124"/>
        <v>34.374180384540928</v>
      </c>
      <c r="K258" s="1">
        <f t="shared" si="124"/>
        <v>173.92746708977901</v>
      </c>
      <c r="L258" s="1">
        <f t="shared" si="124"/>
        <v>0</v>
      </c>
      <c r="M258" s="1">
        <f t="shared" si="124"/>
        <v>36.942030545742966</v>
      </c>
      <c r="N258" s="1">
        <f t="shared" si="124"/>
        <v>8.3589897730784219</v>
      </c>
      <c r="O258" s="1">
        <f t="shared" si="124"/>
        <v>150.23611970546216</v>
      </c>
      <c r="P258" s="1">
        <f t="shared" si="124"/>
        <v>0</v>
      </c>
      <c r="Q258" s="1">
        <f t="shared" si="124"/>
        <v>0</v>
      </c>
      <c r="R258" s="1">
        <f t="shared" si="124"/>
        <v>68.502080831671734</v>
      </c>
      <c r="S258" s="1">
        <f t="shared" si="124"/>
        <v>33.303987058128854</v>
      </c>
      <c r="T258" s="1">
        <f t="shared" si="124"/>
        <v>8.7105127608094275</v>
      </c>
      <c r="U258" s="1">
        <f t="shared" si="124"/>
        <v>18.03775015697077</v>
      </c>
      <c r="V258" s="1">
        <f t="shared" si="124"/>
        <v>23.285489809256347</v>
      </c>
      <c r="W258" s="11">
        <f t="shared" si="93"/>
        <v>919.07265389617351</v>
      </c>
    </row>
    <row r="259" spans="1:25" ht="15.75" customHeight="1" x14ac:dyDescent="0.2">
      <c r="A259" s="1" t="str">
        <f t="shared" si="105"/>
        <v>Ref-3</v>
      </c>
      <c r="E259" s="1">
        <f t="shared" ref="E259:V259" si="125">E237*E$262</f>
        <v>93.043126184751458</v>
      </c>
      <c r="F259" s="1">
        <f t="shared" si="125"/>
        <v>157.65816972077653</v>
      </c>
      <c r="G259" s="1">
        <f t="shared" si="125"/>
        <v>0</v>
      </c>
      <c r="H259" s="1">
        <f t="shared" si="125"/>
        <v>205.09093658553778</v>
      </c>
      <c r="I259" s="1">
        <f t="shared" si="125"/>
        <v>41.41436240151225</v>
      </c>
      <c r="J259" s="1">
        <f t="shared" si="125"/>
        <v>60.828510132592598</v>
      </c>
      <c r="K259" s="1">
        <f t="shared" si="125"/>
        <v>203.05884224869206</v>
      </c>
      <c r="L259" s="1">
        <f t="shared" si="125"/>
        <v>0</v>
      </c>
      <c r="M259" s="1">
        <f t="shared" si="125"/>
        <v>27.923153936661176</v>
      </c>
      <c r="N259" s="1">
        <f t="shared" si="125"/>
        <v>32.50718245086054</v>
      </c>
      <c r="O259" s="1">
        <f t="shared" si="125"/>
        <v>181.80175917033779</v>
      </c>
      <c r="P259" s="1">
        <f t="shared" si="125"/>
        <v>0</v>
      </c>
      <c r="Q259" s="1">
        <f t="shared" si="125"/>
        <v>0</v>
      </c>
      <c r="R259" s="1">
        <f t="shared" si="125"/>
        <v>59.788394634643829</v>
      </c>
      <c r="S259" s="1">
        <f t="shared" si="125"/>
        <v>0</v>
      </c>
      <c r="T259" s="1">
        <f t="shared" si="125"/>
        <v>31.180814630515428</v>
      </c>
      <c r="U259" s="1">
        <f t="shared" si="125"/>
        <v>29.437358032618064</v>
      </c>
      <c r="V259" s="1">
        <f t="shared" si="125"/>
        <v>48.886401359171629</v>
      </c>
      <c r="W259" s="11"/>
    </row>
    <row r="260" spans="1:25" ht="15.75" customHeight="1" x14ac:dyDescent="0.2"/>
    <row r="261" spans="1:25" ht="15.75" customHeight="1" x14ac:dyDescent="0.2"/>
    <row r="262" spans="1:25" ht="15.75" customHeight="1" x14ac:dyDescent="0.2">
      <c r="A262" s="5" t="s">
        <v>47</v>
      </c>
      <c r="C262" s="1" t="s">
        <v>46</v>
      </c>
      <c r="D262" s="1" t="s">
        <v>45</v>
      </c>
      <c r="E262" s="1">
        <v>4</v>
      </c>
      <c r="F262" s="1">
        <v>5</v>
      </c>
      <c r="G262" s="1">
        <v>6</v>
      </c>
      <c r="H262" s="1">
        <v>3</v>
      </c>
      <c r="I262" s="1">
        <v>6</v>
      </c>
      <c r="J262" s="1">
        <v>4</v>
      </c>
      <c r="K262" s="1">
        <v>2</v>
      </c>
      <c r="L262" s="1">
        <v>2</v>
      </c>
      <c r="M262" s="1">
        <v>3</v>
      </c>
      <c r="N262" s="1">
        <v>9</v>
      </c>
      <c r="O262" s="1">
        <v>3</v>
      </c>
      <c r="P262" s="1">
        <v>4</v>
      </c>
      <c r="Q262" s="1">
        <v>5</v>
      </c>
      <c r="R262" s="1">
        <v>5</v>
      </c>
      <c r="S262" s="1">
        <v>9</v>
      </c>
      <c r="T262" s="1">
        <v>6</v>
      </c>
      <c r="U262" s="1">
        <v>6</v>
      </c>
      <c r="V262" s="1">
        <v>6</v>
      </c>
    </row>
    <row r="263" spans="1:25" ht="15.75" customHeight="1" x14ac:dyDescent="0.2">
      <c r="A263" s="1" t="s">
        <v>25</v>
      </c>
      <c r="B263" s="5" t="s">
        <v>44</v>
      </c>
      <c r="C263" s="5" t="s">
        <v>43</v>
      </c>
      <c r="D263" s="5" t="s">
        <v>42</v>
      </c>
      <c r="E263" s="1" t="s">
        <v>23</v>
      </c>
      <c r="F263" s="1" t="s">
        <v>22</v>
      </c>
      <c r="G263" s="1" t="s">
        <v>21</v>
      </c>
      <c r="H263" s="1" t="s">
        <v>20</v>
      </c>
      <c r="I263" s="1" t="s">
        <v>19</v>
      </c>
      <c r="J263" s="1" t="s">
        <v>18</v>
      </c>
      <c r="K263" s="1" t="s">
        <v>17</v>
      </c>
      <c r="L263" s="1" t="s">
        <v>16</v>
      </c>
      <c r="M263" s="1" t="s">
        <v>15</v>
      </c>
      <c r="N263" s="1" t="s">
        <v>14</v>
      </c>
      <c r="O263" s="1" t="s">
        <v>13</v>
      </c>
      <c r="P263" s="1" t="s">
        <v>12</v>
      </c>
      <c r="Q263" s="1" t="s">
        <v>11</v>
      </c>
      <c r="R263" s="1" t="s">
        <v>10</v>
      </c>
      <c r="S263" s="1" t="s">
        <v>9</v>
      </c>
      <c r="T263" s="1" t="s">
        <v>8</v>
      </c>
      <c r="U263" s="1" t="s">
        <v>7</v>
      </c>
      <c r="V263" s="1" t="s">
        <v>6</v>
      </c>
    </row>
    <row r="264" spans="1:25" ht="15.75" customHeight="1" x14ac:dyDescent="0.2">
      <c r="A264" s="4" t="s">
        <v>154</v>
      </c>
      <c r="B264" s="2">
        <f t="shared" ref="B264:B270" si="126">SUM(E264:V264)</f>
        <v>338.21681058022227</v>
      </c>
      <c r="C264" s="2">
        <f t="shared" ref="C264:C270" si="127">E264*4+F264*5+G264*6+H264*3+I264*6+J264*4+K264*2+M264*3+N264*9+O264*3+P264*4+Q264*5+R264*5+S264*9+T264*6+U264*6+V264*6</f>
        <v>1260.1073938670388</v>
      </c>
      <c r="D264" s="21">
        <f t="shared" ref="D264:D270" si="128">SUM(E264:V264)-L264</f>
        <v>338.21681058022227</v>
      </c>
      <c r="E264" s="2">
        <f t="shared" ref="E264:W264" si="129">AVERAGE(E217:E218)</f>
        <v>26.865968020194252</v>
      </c>
      <c r="F264" s="2">
        <f t="shared" si="129"/>
        <v>28.642746248035493</v>
      </c>
      <c r="G264" s="2">
        <f t="shared" si="129"/>
        <v>51.626943946297956</v>
      </c>
      <c r="H264" s="2">
        <f t="shared" si="129"/>
        <v>45.909871727731712</v>
      </c>
      <c r="I264" s="2">
        <f t="shared" si="129"/>
        <v>0</v>
      </c>
      <c r="J264" s="2">
        <f t="shared" si="129"/>
        <v>14.793864299001125</v>
      </c>
      <c r="K264" s="2">
        <f t="shared" si="129"/>
        <v>85.898255420798336</v>
      </c>
      <c r="L264" s="2">
        <f t="shared" si="129"/>
        <v>0</v>
      </c>
      <c r="M264" s="2">
        <f t="shared" si="129"/>
        <v>13.399897601911967</v>
      </c>
      <c r="N264" s="2">
        <f t="shared" si="129"/>
        <v>1.2980614716605681</v>
      </c>
      <c r="O264" s="2">
        <f t="shared" si="129"/>
        <v>44.665992560450775</v>
      </c>
      <c r="P264" s="2">
        <f t="shared" si="129"/>
        <v>0</v>
      </c>
      <c r="Q264" s="2">
        <f t="shared" si="129"/>
        <v>0</v>
      </c>
      <c r="R264" s="2">
        <f t="shared" si="129"/>
        <v>12.890830708599243</v>
      </c>
      <c r="S264" s="2">
        <f t="shared" si="129"/>
        <v>2.4286316397417416</v>
      </c>
      <c r="T264" s="2">
        <f t="shared" si="129"/>
        <v>4.9715951735011821</v>
      </c>
      <c r="U264" s="2">
        <f t="shared" si="129"/>
        <v>1.3882595492293102</v>
      </c>
      <c r="V264" s="2">
        <f t="shared" si="129"/>
        <v>3.4358922130686715</v>
      </c>
      <c r="W264" s="2">
        <f t="shared" si="129"/>
        <v>338.21681058022227</v>
      </c>
      <c r="X264" s="2">
        <f>AVERAGE(W239:W240)</f>
        <v>1260.1073938670388</v>
      </c>
      <c r="Y264" s="1">
        <f>STDEV(W239:W240)</f>
        <v>195.15630173115187</v>
      </c>
    </row>
    <row r="265" spans="1:25" ht="15.75" customHeight="1" x14ac:dyDescent="0.2">
      <c r="A265" s="4" t="s">
        <v>153</v>
      </c>
      <c r="B265" s="2">
        <f t="shared" si="126"/>
        <v>364.57907431097772</v>
      </c>
      <c r="C265" s="2">
        <f t="shared" si="127"/>
        <v>1239.1396386697666</v>
      </c>
      <c r="D265" s="21">
        <f t="shared" si="128"/>
        <v>364.57907431097772</v>
      </c>
      <c r="E265" s="2">
        <f>AVERAGE(E220:E221)</f>
        <v>28.697082159605472</v>
      </c>
      <c r="F265" s="2">
        <f>AVERAGE(F220:F221)</f>
        <v>30.386839929445649</v>
      </c>
      <c r="G265" s="2">
        <f t="array" ref="G265">AVERAGE(G220:G221)</f>
        <v>0</v>
      </c>
      <c r="H265" s="2">
        <f t="array" ref="H265">AVERAGE(H220:H221)</f>
        <v>70.240692463845662</v>
      </c>
      <c r="I265" s="2">
        <f t="array" ref="I265">AVERAGE(I220:I221)</f>
        <v>2.8272598493482057</v>
      </c>
      <c r="J265" s="2">
        <f t="array" ref="J265">AVERAGE(J220:J221)</f>
        <v>21.418412261298208</v>
      </c>
      <c r="K265" s="2">
        <f t="array" ref="K265">AVERAGE(K220:K221)</f>
        <v>101.64369392014731</v>
      </c>
      <c r="L265" s="2">
        <f t="array" ref="L265">AVERAGE(L220:L221)</f>
        <v>0</v>
      </c>
      <c r="M265" s="2">
        <f t="array" ref="M265">AVERAGE(M220:M221)</f>
        <v>10.399850617691305</v>
      </c>
      <c r="N265" s="2">
        <f t="array" ref="N265">AVERAGE(N220:N221)</f>
        <v>3.3574567371049078</v>
      </c>
      <c r="O265" s="2">
        <f t="array" ref="O265">AVERAGE(O220:O221)</f>
        <v>57.940604804690508</v>
      </c>
      <c r="P265" s="2">
        <f t="array" ref="P265">AVERAGE(P220:P221)</f>
        <v>0</v>
      </c>
      <c r="Q265" s="2">
        <f t="array" ref="Q265">AVERAGE(Q220:Q221)</f>
        <v>0</v>
      </c>
      <c r="R265" s="2">
        <f t="array" ref="R265">AVERAGE(R220:R221)</f>
        <v>16.607992044789221</v>
      </c>
      <c r="S265" s="2">
        <f t="array" ref="S265">AVERAGE(S220:S221)</f>
        <v>3.7122875826330768</v>
      </c>
      <c r="T265" s="2">
        <f t="array" ref="T265">AVERAGE(T220:T221)</f>
        <v>3.8653198494634662</v>
      </c>
      <c r="U265" s="2">
        <f t="array" ref="U265">AVERAGE(U220:U221)</f>
        <v>5.6192030801127517</v>
      </c>
      <c r="V265" s="2">
        <f t="array" ref="V265">AVERAGE(V220:V221)</f>
        <v>7.8623790108020408</v>
      </c>
      <c r="W265" s="2">
        <f>AVERAGE(W220:W221)</f>
        <v>364.57907431097783</v>
      </c>
      <c r="X265" s="2">
        <f>AVERAGE(W242:W243)</f>
        <v>1239.1396386697668</v>
      </c>
      <c r="Y265" s="1">
        <f>STDEV(W242:W243)</f>
        <v>453.03241409815115</v>
      </c>
    </row>
    <row r="266" spans="1:25" ht="15.75" customHeight="1" x14ac:dyDescent="0.2">
      <c r="A266" s="4" t="s">
        <v>152</v>
      </c>
      <c r="B266" s="2">
        <f t="shared" si="126"/>
        <v>749.43976300508939</v>
      </c>
      <c r="C266" s="2">
        <f t="shared" si="127"/>
        <v>2535.7961662617731</v>
      </c>
      <c r="D266" s="21">
        <f t="shared" si="128"/>
        <v>749.43976300508939</v>
      </c>
      <c r="E266" s="2">
        <f t="shared" ref="E266:W266" si="130">AVERAGE(E224:E225)</f>
        <v>52.82937583760301</v>
      </c>
      <c r="F266" s="2">
        <f t="shared" si="130"/>
        <v>36.562431241796865</v>
      </c>
      <c r="G266" s="2">
        <f t="shared" si="130"/>
        <v>5.6284340888669089</v>
      </c>
      <c r="H266" s="2">
        <f t="shared" si="130"/>
        <v>203.92944897914387</v>
      </c>
      <c r="I266" s="2">
        <f t="shared" si="130"/>
        <v>22.142284595868194</v>
      </c>
      <c r="J266" s="2">
        <f t="shared" si="130"/>
        <v>38.666498187961849</v>
      </c>
      <c r="K266" s="2">
        <f t="shared" si="130"/>
        <v>195.2811723338429</v>
      </c>
      <c r="L266" s="2">
        <f t="shared" si="130"/>
        <v>0</v>
      </c>
      <c r="M266" s="2">
        <f t="shared" si="130"/>
        <v>10.434589647303017</v>
      </c>
      <c r="N266" s="2">
        <f t="shared" si="130"/>
        <v>8.1546184423882941</v>
      </c>
      <c r="O266" s="2">
        <f t="shared" si="130"/>
        <v>111.5309142819124</v>
      </c>
      <c r="P266" s="2">
        <f t="shared" si="130"/>
        <v>0</v>
      </c>
      <c r="Q266" s="2">
        <f t="shared" si="130"/>
        <v>0</v>
      </c>
      <c r="R266" s="2">
        <f t="shared" si="130"/>
        <v>26.822180279117685</v>
      </c>
      <c r="S266" s="2">
        <f t="shared" si="130"/>
        <v>6.6265468455217125</v>
      </c>
      <c r="T266" s="2">
        <f t="shared" si="130"/>
        <v>9.4028291939614608</v>
      </c>
      <c r="U266" s="2">
        <f t="shared" si="130"/>
        <v>11.097254409408428</v>
      </c>
      <c r="V266" s="2">
        <f t="shared" si="130"/>
        <v>10.33118464039284</v>
      </c>
      <c r="W266" s="2">
        <f t="shared" si="130"/>
        <v>749.43976300508928</v>
      </c>
      <c r="X266" s="2">
        <f>AVERAGE(W246:W247)</f>
        <v>2535.7961662617727</v>
      </c>
      <c r="Y266" s="1">
        <f>STDEV(W246:W247)</f>
        <v>24.062758178288078</v>
      </c>
    </row>
    <row r="267" spans="1:25" ht="15.75" customHeight="1" x14ac:dyDescent="0.2">
      <c r="A267" s="4" t="s">
        <v>239</v>
      </c>
      <c r="B267" s="2">
        <f t="shared" si="126"/>
        <v>462.23601353631477</v>
      </c>
      <c r="C267" s="2">
        <f t="shared" si="127"/>
        <v>1704.0005937153069</v>
      </c>
      <c r="D267" s="21">
        <f t="shared" si="128"/>
        <v>462.23601353631477</v>
      </c>
      <c r="E267" s="2">
        <f t="shared" ref="E267:V267" si="131">AVERAGE(E226:E227)</f>
        <v>40.752398276170808</v>
      </c>
      <c r="F267" s="2">
        <f t="shared" si="131"/>
        <v>45.862165420290722</v>
      </c>
      <c r="G267" s="2">
        <f t="shared" si="131"/>
        <v>0</v>
      </c>
      <c r="H267" s="2">
        <f t="shared" si="131"/>
        <v>61.626025457726669</v>
      </c>
      <c r="I267" s="2">
        <f t="shared" si="131"/>
        <v>5.0122457851476057</v>
      </c>
      <c r="J267" s="2">
        <f t="shared" si="131"/>
        <v>29.294400796650795</v>
      </c>
      <c r="K267" s="2">
        <f t="shared" si="131"/>
        <v>107.88277497688685</v>
      </c>
      <c r="L267" s="2">
        <f t="shared" si="131"/>
        <v>0</v>
      </c>
      <c r="M267" s="2">
        <f t="shared" si="131"/>
        <v>12.501757072287749</v>
      </c>
      <c r="N267" s="2">
        <f t="shared" si="131"/>
        <v>6.000119686424787</v>
      </c>
      <c r="O267" s="2">
        <f t="shared" si="131"/>
        <v>81.358785880067472</v>
      </c>
      <c r="P267" s="2">
        <f t="shared" si="131"/>
        <v>0</v>
      </c>
      <c r="Q267" s="2">
        <f t="shared" si="131"/>
        <v>0</v>
      </c>
      <c r="R267" s="2">
        <f t="shared" si="131"/>
        <v>24.607404613215088</v>
      </c>
      <c r="S267" s="2">
        <f t="shared" si="131"/>
        <v>7.0460422516953489</v>
      </c>
      <c r="T267" s="2">
        <f t="shared" si="131"/>
        <v>11.008921549216705</v>
      </c>
      <c r="U267" s="2">
        <f t="shared" si="131"/>
        <v>18.121559009018434</v>
      </c>
      <c r="V267" s="2">
        <f t="shared" si="131"/>
        <v>11.16141276151572</v>
      </c>
      <c r="W267" s="2">
        <f>AVERAGE(W226:W227)</f>
        <v>462.23601353631477</v>
      </c>
      <c r="X267" s="2">
        <f>AVERAGE(W248:W249)</f>
        <v>1704.0005937153066</v>
      </c>
      <c r="Y267" s="1">
        <f>STDEV(W248:W249)</f>
        <v>95.407234265875786</v>
      </c>
    </row>
    <row r="268" spans="1:25" ht="15.75" customHeight="1" x14ac:dyDescent="0.2">
      <c r="A268" s="4" t="s">
        <v>150</v>
      </c>
      <c r="B268" s="2">
        <f t="shared" si="126"/>
        <v>242.3616491030312</v>
      </c>
      <c r="C268" s="2">
        <f t="shared" si="127"/>
        <v>783.13815906044817</v>
      </c>
      <c r="D268" s="21">
        <f t="shared" si="128"/>
        <v>242.3616491030312</v>
      </c>
      <c r="E268" s="2">
        <f t="shared" ref="E268:V268" si="132">AVERAGE(E229:E231)</f>
        <v>18.700325353553296</v>
      </c>
      <c r="F268" s="2">
        <f t="shared" si="132"/>
        <v>24.419410328769136</v>
      </c>
      <c r="G268" s="2">
        <f t="shared" si="132"/>
        <v>0</v>
      </c>
      <c r="H268" s="2">
        <f t="shared" si="132"/>
        <v>38.487202419116635</v>
      </c>
      <c r="I268" s="2">
        <f t="shared" si="132"/>
        <v>0</v>
      </c>
      <c r="J268" s="2">
        <f t="shared" si="132"/>
        <v>8.6090795902878003</v>
      </c>
      <c r="K268" s="2">
        <f t="shared" si="132"/>
        <v>77.716536835436884</v>
      </c>
      <c r="L268" s="2">
        <f t="shared" si="132"/>
        <v>0</v>
      </c>
      <c r="M268" s="2">
        <f t="shared" si="132"/>
        <v>9.0285046547419672</v>
      </c>
      <c r="N268" s="2">
        <f t="shared" si="132"/>
        <v>0.78747039135552777</v>
      </c>
      <c r="O268" s="2">
        <f t="shared" si="132"/>
        <v>43.158182485930404</v>
      </c>
      <c r="P268" s="2">
        <f t="shared" si="132"/>
        <v>0</v>
      </c>
      <c r="Q268" s="2">
        <f t="shared" si="132"/>
        <v>0</v>
      </c>
      <c r="R268" s="2">
        <f t="shared" si="132"/>
        <v>13.186561087529933</v>
      </c>
      <c r="S268" s="2">
        <f t="shared" si="132"/>
        <v>0.57281686443004398</v>
      </c>
      <c r="T268" s="2">
        <f t="shared" si="132"/>
        <v>3.1586937262561303</v>
      </c>
      <c r="U268" s="2">
        <f t="shared" si="132"/>
        <v>1.2806580725174306</v>
      </c>
      <c r="V268" s="2">
        <f t="shared" si="132"/>
        <v>3.2562072931059962</v>
      </c>
      <c r="W268" s="2">
        <f>AVERAGE(W229:W231)</f>
        <v>242.36164910303117</v>
      </c>
      <c r="X268" s="2">
        <f>AVERAGE(W251:W253)</f>
        <v>783.13815906044795</v>
      </c>
      <c r="Y268" s="1">
        <f>STDEV(W251:W253)</f>
        <v>58.865475313758886</v>
      </c>
    </row>
    <row r="269" spans="1:25" ht="15.75" customHeight="1" x14ac:dyDescent="0.2">
      <c r="A269" s="4" t="s">
        <v>149</v>
      </c>
      <c r="B269" s="2">
        <f t="shared" si="126"/>
        <v>200.04284693623032</v>
      </c>
      <c r="C269" s="2">
        <f t="shared" si="127"/>
        <v>611.53746595899054</v>
      </c>
      <c r="D269" s="21">
        <f t="shared" si="128"/>
        <v>200.04284693623032</v>
      </c>
      <c r="E269" s="2">
        <f t="shared" ref="E269:V269" si="133">AVERAGE(E233:E234)</f>
        <v>6.2612406387635575</v>
      </c>
      <c r="F269" s="2">
        <f t="shared" si="133"/>
        <v>21.655495979255136</v>
      </c>
      <c r="G269" s="2">
        <f t="shared" si="133"/>
        <v>0</v>
      </c>
      <c r="H269" s="2">
        <f t="shared" si="133"/>
        <v>31.345286067119563</v>
      </c>
      <c r="I269" s="2">
        <f t="shared" si="133"/>
        <v>0</v>
      </c>
      <c r="J269" s="2">
        <f t="shared" si="133"/>
        <v>8.4119285836162234</v>
      </c>
      <c r="K269" s="2">
        <f t="shared" si="133"/>
        <v>73.952654374355802</v>
      </c>
      <c r="L269" s="2">
        <f t="shared" si="133"/>
        <v>0</v>
      </c>
      <c r="M269" s="2">
        <f t="shared" si="133"/>
        <v>9.3686088622514134</v>
      </c>
      <c r="N269" s="2">
        <f t="shared" si="133"/>
        <v>0</v>
      </c>
      <c r="O269" s="2">
        <f t="shared" si="133"/>
        <v>37.112701655269781</v>
      </c>
      <c r="P269" s="2">
        <f t="shared" si="133"/>
        <v>0</v>
      </c>
      <c r="Q269" s="2">
        <f t="shared" si="133"/>
        <v>0</v>
      </c>
      <c r="R269" s="2">
        <f t="shared" si="133"/>
        <v>8.4273739830313001</v>
      </c>
      <c r="S269" s="2">
        <f t="shared" si="133"/>
        <v>0</v>
      </c>
      <c r="T269" s="2">
        <f t="shared" si="133"/>
        <v>1.7420344107806702</v>
      </c>
      <c r="U269" s="2">
        <f t="shared" si="133"/>
        <v>0.23959707702614569</v>
      </c>
      <c r="V269" s="2">
        <f t="shared" si="133"/>
        <v>1.5259253047607515</v>
      </c>
      <c r="W269" s="2">
        <f>AVERAGE(W233:W234)</f>
        <v>200.04284693623035</v>
      </c>
      <c r="X269" s="2">
        <f>AVERAGE(W255:W256)</f>
        <v>611.53746595899054</v>
      </c>
      <c r="Y269" s="1">
        <f>STDEV(W255:W256)</f>
        <v>47.402611099821335</v>
      </c>
    </row>
    <row r="270" spans="1:25" ht="15.75" customHeight="1" x14ac:dyDescent="0.2">
      <c r="A270" s="4" t="s">
        <v>0</v>
      </c>
      <c r="B270" s="2">
        <f t="shared" si="126"/>
        <v>317.63345104270985</v>
      </c>
      <c r="C270" s="2">
        <f t="shared" si="127"/>
        <v>1046.2680448563619</v>
      </c>
      <c r="D270" s="21">
        <f t="shared" si="128"/>
        <v>317.63345104270985</v>
      </c>
      <c r="E270" s="2">
        <f t="shared" ref="E270:V270" si="134">AVERAGE(E235:E237)</f>
        <v>20.554063668714338</v>
      </c>
      <c r="F270" s="2">
        <f t="shared" si="134"/>
        <v>30.30250677036204</v>
      </c>
      <c r="G270" s="2">
        <f t="shared" si="134"/>
        <v>0</v>
      </c>
      <c r="H270" s="2">
        <f t="shared" si="134"/>
        <v>59.068438165024077</v>
      </c>
      <c r="I270" s="2">
        <f t="shared" si="134"/>
        <v>2.3007979111951253</v>
      </c>
      <c r="J270" s="2">
        <f t="shared" si="134"/>
        <v>12.483565190693298</v>
      </c>
      <c r="K270" s="2">
        <f t="shared" si="134"/>
        <v>95.096681497775023</v>
      </c>
      <c r="L270" s="2">
        <f t="shared" si="134"/>
        <v>0</v>
      </c>
      <c r="M270" s="2">
        <f t="shared" si="134"/>
        <v>11.520346958575525</v>
      </c>
      <c r="N270" s="2">
        <f t="shared" si="134"/>
        <v>2.0599011350747602</v>
      </c>
      <c r="O270" s="2">
        <f t="shared" si="134"/>
        <v>56.239985414067043</v>
      </c>
      <c r="P270" s="2">
        <f t="shared" si="134"/>
        <v>0</v>
      </c>
      <c r="Q270" s="2">
        <f t="shared" si="134"/>
        <v>0</v>
      </c>
      <c r="R270" s="2">
        <f t="shared" si="134"/>
        <v>12.861822760602218</v>
      </c>
      <c r="S270" s="2">
        <f t="shared" si="134"/>
        <v>1.4667533495859484</v>
      </c>
      <c r="T270" s="2">
        <f t="shared" si="134"/>
        <v>3.482819562905719</v>
      </c>
      <c r="U270" s="2">
        <f t="shared" si="134"/>
        <v>4.3466986598678963</v>
      </c>
      <c r="V270" s="2">
        <f t="shared" si="134"/>
        <v>5.8490699982668835</v>
      </c>
      <c r="W270" s="2">
        <f>AVERAGE(W235:W236)</f>
        <v>301.18834746200412</v>
      </c>
      <c r="X270" s="2">
        <f>AVERAGE(W257:W258)</f>
        <v>983.09256154020727</v>
      </c>
      <c r="Y270" s="1">
        <f>STDEV(W257:W258)</f>
        <v>90.537821652065531</v>
      </c>
    </row>
    <row r="271" spans="1:25" ht="15.75" customHeight="1" x14ac:dyDescent="0.2">
      <c r="D271" s="8"/>
    </row>
    <row r="272" spans="1:25" ht="15.75" customHeight="1" x14ac:dyDescent="0.2">
      <c r="A272" s="5" t="s">
        <v>41</v>
      </c>
    </row>
    <row r="273" spans="1:23" ht="15.75" customHeight="1" x14ac:dyDescent="0.2">
      <c r="A273" s="1" t="s">
        <v>25</v>
      </c>
      <c r="B273" s="1" t="s">
        <v>40</v>
      </c>
      <c r="C273" s="1" t="s">
        <v>39</v>
      </c>
      <c r="E273" s="1" t="s">
        <v>23</v>
      </c>
      <c r="F273" s="1" t="s">
        <v>22</v>
      </c>
      <c r="G273" s="1" t="s">
        <v>21</v>
      </c>
      <c r="H273" s="1" t="s">
        <v>20</v>
      </c>
      <c r="I273" s="1" t="s">
        <v>19</v>
      </c>
      <c r="J273" s="1" t="s">
        <v>18</v>
      </c>
      <c r="K273" s="1" t="s">
        <v>17</v>
      </c>
      <c r="L273" s="1" t="s">
        <v>16</v>
      </c>
      <c r="M273" s="1" t="s">
        <v>15</v>
      </c>
      <c r="N273" s="1" t="s">
        <v>14</v>
      </c>
      <c r="O273" s="1" t="s">
        <v>13</v>
      </c>
      <c r="P273" s="1" t="s">
        <v>12</v>
      </c>
      <c r="Q273" s="1" t="s">
        <v>11</v>
      </c>
      <c r="R273" s="1" t="s">
        <v>10</v>
      </c>
      <c r="S273" s="1" t="s">
        <v>9</v>
      </c>
      <c r="T273" s="1" t="s">
        <v>8</v>
      </c>
      <c r="U273" s="1" t="s">
        <v>7</v>
      </c>
      <c r="V273" s="1" t="s">
        <v>6</v>
      </c>
    </row>
    <row r="274" spans="1:23" ht="15.75" customHeight="1" x14ac:dyDescent="0.2">
      <c r="A274" s="4" t="s">
        <v>154</v>
      </c>
      <c r="B274" s="2">
        <f>STDEV(L217:L219)</f>
        <v>0</v>
      </c>
      <c r="C274" s="2">
        <f>STDEV(W217:W219)</f>
        <v>667.73841849749772</v>
      </c>
      <c r="D274" s="2"/>
      <c r="E274" s="2">
        <f>STDEV(E217:E219)</f>
        <v>45.673452285043055</v>
      </c>
      <c r="F274" s="2">
        <f t="array" ref="F274">STDEV(F217:F219)</f>
        <v>18.665745973798675</v>
      </c>
      <c r="G274" s="2">
        <f t="array" ref="G274">STDEV(G217:G219)</f>
        <v>3.8407689325622751</v>
      </c>
      <c r="H274" s="2">
        <f t="array" ref="H274">STDEV(H217:H219)</f>
        <v>227.32007456366281</v>
      </c>
      <c r="I274" s="2">
        <f t="array" ref="I274">STDEV(I217:I219)</f>
        <v>65.570255315564225</v>
      </c>
      <c r="J274" s="2">
        <f t="array" ref="J274">STDEV(J217:J219)</f>
        <v>36.887408384316515</v>
      </c>
      <c r="K274" s="2">
        <f t="array" ref="K274">STDEV(K217:K219)</f>
        <v>115.61622346632922</v>
      </c>
      <c r="L274" s="2">
        <f t="array" ref="L274">STDEV(L217:L219)</f>
        <v>0</v>
      </c>
      <c r="M274" s="2">
        <f t="array" ref="M274">STDEV(M217:M219)</f>
        <v>1.5427634717757079</v>
      </c>
      <c r="N274" s="2">
        <f t="array" ref="N274">STDEV(N217:N219)</f>
        <v>9.2032293557996976</v>
      </c>
      <c r="O274" s="2">
        <f t="array" ref="O274">STDEV(O217:O219)</f>
        <v>90.500991694300936</v>
      </c>
      <c r="P274" s="2">
        <f t="array" ref="P274">STDEV(P217:P219)</f>
        <v>0</v>
      </c>
      <c r="Q274" s="2">
        <f t="array" ref="Q274">STDEV(Q217:Q219)</f>
        <v>0</v>
      </c>
      <c r="R274" s="2">
        <f t="array" ref="R274">STDEV(R217:R219)</f>
        <v>16.077501794689077</v>
      </c>
      <c r="S274" s="2">
        <f t="array" ref="S274">STDEV(S217:S219)</f>
        <v>5.6745226676710185</v>
      </c>
      <c r="T274" s="2">
        <f t="array" ref="T274">STDEV(T217:T219)</f>
        <v>6.6927106575671171</v>
      </c>
      <c r="U274" s="2">
        <f t="array" ref="U274">STDEV(U217:U219)</f>
        <v>7.7941144779575922</v>
      </c>
      <c r="V274" s="2">
        <f t="array" ref="V274">STDEV(V217:V219)</f>
        <v>20.572648731891949</v>
      </c>
      <c r="W274" s="2">
        <f>STDEV(W217:W218)</f>
        <v>40.785010718771751</v>
      </c>
    </row>
    <row r="275" spans="1:23" ht="15.75" customHeight="1" x14ac:dyDescent="0.2">
      <c r="A275" s="4" t="s">
        <v>153</v>
      </c>
      <c r="B275" s="2">
        <f>STDEV(L220:L222)</f>
        <v>0</v>
      </c>
      <c r="C275" s="2">
        <f>STDEV(W220:W222)</f>
        <v>229.95921977028976</v>
      </c>
      <c r="D275" s="2"/>
      <c r="E275" s="2">
        <f>STDEV(E220:E222)</f>
        <v>18.87716662808948</v>
      </c>
      <c r="F275" s="2">
        <f t="array" ref="F275">STDEV(F220:F222)</f>
        <v>18.063093828810558</v>
      </c>
      <c r="G275" s="2">
        <f t="array" ref="G275">STDEV(G220:G222)</f>
        <v>0</v>
      </c>
      <c r="H275" s="2">
        <f t="array" ref="H275">STDEV(H220:H222)</f>
        <v>47.701989608773268</v>
      </c>
      <c r="I275" s="2">
        <f t="array" ref="I275">STDEV(I220:I222)</f>
        <v>3.2646384701804148</v>
      </c>
      <c r="J275" s="2">
        <f t="array" ref="J275">STDEV(J220:J222)</f>
        <v>13.028030596323884</v>
      </c>
      <c r="K275" s="2">
        <f t="array" ref="K275">STDEV(K220:K222)</f>
        <v>61.241661659537293</v>
      </c>
      <c r="L275" s="2">
        <f t="array" ref="L275">STDEV(L220:L222)</f>
        <v>0</v>
      </c>
      <c r="M275" s="2">
        <f t="array" ref="M275">STDEV(M220:M222)</f>
        <v>6.011757342841797</v>
      </c>
      <c r="N275" s="2">
        <f t="array" ref="N275">STDEV(N220:N222)</f>
        <v>2.9344485823784909</v>
      </c>
      <c r="O275" s="2">
        <f t="array" ref="O275">STDEV(O220:O222)</f>
        <v>35.311149544494199</v>
      </c>
      <c r="P275" s="2">
        <f t="array" ref="P275">STDEV(P220:P222)</f>
        <v>0</v>
      </c>
      <c r="Q275" s="2">
        <f t="array" ref="Q275">STDEV(Q220:Q222)</f>
        <v>0</v>
      </c>
      <c r="R275" s="2">
        <f t="array" ref="R275">STDEV(R220:R222)</f>
        <v>9.76384656523879</v>
      </c>
      <c r="S275" s="2">
        <f t="array" ref="S275">STDEV(S220:S222)</f>
        <v>2.2834421617623955</v>
      </c>
      <c r="T275" s="2">
        <f t="array" ref="T275">STDEV(T220:T222)</f>
        <v>2.7289561548702181</v>
      </c>
      <c r="U275" s="2">
        <f t="array" ref="U275">STDEV(U220:U222)</f>
        <v>4.2805997140685808</v>
      </c>
      <c r="V275" s="2">
        <f t="array" ref="V275">STDEV(V220:V222)</f>
        <v>7.6898002101551572</v>
      </c>
      <c r="W275" s="20">
        <f>STDEV(W220:W221)</f>
        <v>123.51439559262622</v>
      </c>
    </row>
    <row r="276" spans="1:23" ht="15.75" customHeight="1" x14ac:dyDescent="0.2">
      <c r="A276" s="4" t="s">
        <v>152</v>
      </c>
      <c r="B276" s="2">
        <f>STDEV(L223,L224)</f>
        <v>0</v>
      </c>
      <c r="C276" s="2">
        <f>STDEV(W223,W224)</f>
        <v>559.00753313036171</v>
      </c>
      <c r="D276" s="2"/>
      <c r="E276" s="2">
        <f>STDEV(E223,E224)</f>
        <v>34.614785600312416</v>
      </c>
      <c r="F276" s="2">
        <f t="array" ref="F276">STDEV(F223,F224)</f>
        <v>21.829155524336205</v>
      </c>
      <c r="G276" s="2">
        <f t="array" ref="G276">STDEV(G223,G224)</f>
        <v>0</v>
      </c>
      <c r="H276" s="2">
        <f t="array" ref="H276">STDEV(H223,H224)</f>
        <v>162.7593950692609</v>
      </c>
      <c r="I276" s="2">
        <f t="array" ref="I276">STDEV(I223,I224)</f>
        <v>0</v>
      </c>
      <c r="J276" s="2">
        <f t="array" ref="J276">STDEV(J223,J224)</f>
        <v>24.378423284880263</v>
      </c>
      <c r="K276" s="2">
        <f t="array" ref="K276">STDEV(K223,K224)</f>
        <v>157.07336236713488</v>
      </c>
      <c r="L276" s="2">
        <f t="array" ref="L276">STDEV(L223,L224)</f>
        <v>0</v>
      </c>
      <c r="M276" s="2">
        <f t="array" ref="M276">STDEV(M223,M224)</f>
        <v>7.6171110754720264</v>
      </c>
      <c r="N276" s="2">
        <f t="array" ref="N276">STDEV(N223,N224)</f>
        <v>4.7467300373104111</v>
      </c>
      <c r="O276" s="2">
        <f t="array" ref="O276">STDEV(O223,O224)</f>
        <v>87.525029614469176</v>
      </c>
      <c r="P276" s="2">
        <f t="array" ref="P276">STDEV(P223,P224)</f>
        <v>0</v>
      </c>
      <c r="Q276" s="2">
        <f t="array" ref="Q276">STDEV(Q223,Q224)</f>
        <v>0</v>
      </c>
      <c r="R276" s="2">
        <f t="array" ref="R276">STDEV(R223,R224)</f>
        <v>20.324980198915661</v>
      </c>
      <c r="S276" s="2">
        <f t="array" ref="S276">STDEV(S223,S224)</f>
        <v>5.1375977633359886</v>
      </c>
      <c r="T276" s="2">
        <f t="array" ref="T276">STDEV(T223,T224)</f>
        <v>7.1891792405352843</v>
      </c>
      <c r="U276" s="2">
        <f t="array" ref="U276">STDEV(U223,U224)</f>
        <v>8.4596939231355091</v>
      </c>
      <c r="V276" s="2">
        <f t="array" ref="V276">STDEV(V223,V224)</f>
        <v>17.352089431263082</v>
      </c>
      <c r="W276" s="2">
        <f>STDEV(W224:W225)</f>
        <v>52.664013242370082</v>
      </c>
    </row>
    <row r="277" spans="1:23" ht="15.75" customHeight="1" x14ac:dyDescent="0.2">
      <c r="A277" s="4" t="s">
        <v>239</v>
      </c>
      <c r="B277" s="2">
        <f>STDEV(L225:L227)</f>
        <v>0</v>
      </c>
      <c r="C277" s="2">
        <f>STDEV(W225:W227)</f>
        <v>145.16763487722065</v>
      </c>
      <c r="D277" s="2"/>
      <c r="E277" s="2">
        <f>STDEV(E225:E227)</f>
        <v>10.322932958346255</v>
      </c>
      <c r="F277" s="2">
        <f t="array" ref="F277">STDEV(F225:F227)</f>
        <v>4.5200836342141359</v>
      </c>
      <c r="G277" s="2">
        <f t="array" ref="G277">STDEV(G225:G227)</f>
        <v>6.4991558726467513</v>
      </c>
      <c r="H277" s="2">
        <f t="array" ref="H277">STDEV(H225:H227)</f>
        <v>67.079001852371775</v>
      </c>
      <c r="I277" s="2">
        <f t="array" ref="I277">STDEV(I225:I227)</f>
        <v>22.686235548674858</v>
      </c>
      <c r="J277" s="2">
        <f t="array" ref="J277">STDEV(J225:J227)</f>
        <v>8.6881649290625944</v>
      </c>
      <c r="K277" s="2">
        <f t="array" ref="K277">STDEV(K225:K227)</f>
        <v>35.007827804721892</v>
      </c>
      <c r="L277" s="2">
        <f t="array" ref="L277">STDEV(L225:L227)</f>
        <v>0</v>
      </c>
      <c r="M277" s="2">
        <f t="array" ref="M277">STDEV(M225:M227)</f>
        <v>1.391974797987352</v>
      </c>
      <c r="N277" s="2">
        <f t="array" ref="N277">STDEV(N225:N227)</f>
        <v>2.6418021981091635</v>
      </c>
      <c r="O277" s="2">
        <f t="array" ref="O277">STDEV(O225:O227)</f>
        <v>10.713049971317817</v>
      </c>
      <c r="P277" s="2">
        <f t="array" ref="P277">STDEV(P225:P227)</f>
        <v>0</v>
      </c>
      <c r="Q277" s="2">
        <f t="array" ref="Q277">STDEV(Q225:Q227)</f>
        <v>0</v>
      </c>
      <c r="R277" s="2">
        <f t="array" ref="R277">STDEV(R225:R227)</f>
        <v>0.66532789768302203</v>
      </c>
      <c r="S277" s="2">
        <f t="array" ref="S277">STDEV(S225:S227)</f>
        <v>0.65389900964180725</v>
      </c>
      <c r="T277" s="2">
        <f t="array" ref="T277">STDEV(T225:T227)</f>
        <v>2.0421644541700013</v>
      </c>
      <c r="U277" s="2">
        <f t="array" ref="U277">STDEV(U225:U227)</f>
        <v>4.641186340511716</v>
      </c>
      <c r="V277" s="2">
        <f t="array" ref="V277">STDEV(V225:V227)</f>
        <v>6.4832840950768507</v>
      </c>
      <c r="W277" s="2">
        <f>STDEV(W226:W227)</f>
        <v>22.189954317666416</v>
      </c>
    </row>
    <row r="278" spans="1:23" ht="15.75" customHeight="1" x14ac:dyDescent="0.2">
      <c r="A278" s="4" t="s">
        <v>150</v>
      </c>
      <c r="B278" s="2">
        <f>STDEV(L228:L230)</f>
        <v>0</v>
      </c>
      <c r="C278" s="2">
        <f>STDEV(W228:W230)</f>
        <v>185.99306000371192</v>
      </c>
      <c r="D278" s="2"/>
      <c r="E278" s="2">
        <f>STDEV(E228:E230)</f>
        <v>18.202544107077259</v>
      </c>
      <c r="F278" s="2">
        <f t="array" ref="F278">STDEV(F228:F230)</f>
        <v>17.785599774521462</v>
      </c>
      <c r="G278" s="2">
        <f t="array" ref="G278">STDEV(G228:G230)</f>
        <v>0</v>
      </c>
      <c r="H278" s="2">
        <f t="array" ref="H278">STDEV(H228:H230)</f>
        <v>25.634566842980071</v>
      </c>
      <c r="I278" s="2">
        <f t="array" ref="I278">STDEV(I228:I230)</f>
        <v>5.254959107743896</v>
      </c>
      <c r="J278" s="2">
        <f t="array" ref="J278">STDEV(J228:J230)</f>
        <v>15.95983612970878</v>
      </c>
      <c r="K278" s="2">
        <f t="array" ref="K278">STDEV(K228:K230)</f>
        <v>29.284406094182522</v>
      </c>
      <c r="L278" s="2">
        <f t="array" ref="L278">STDEV(L228:L230)</f>
        <v>0</v>
      </c>
      <c r="M278" s="2">
        <f t="array" ref="M278">STDEV(M228:M230)</f>
        <v>1.9863963040738524</v>
      </c>
      <c r="N278" s="2">
        <f t="array" ref="N278">STDEV(N228:N230)</f>
        <v>6.0031550818250849</v>
      </c>
      <c r="O278" s="2">
        <f t="array" ref="O278">STDEV(O228:O230)</f>
        <v>27.47986707236468</v>
      </c>
      <c r="P278" s="2">
        <f t="array" ref="P278">STDEV(P228:P230)</f>
        <v>0</v>
      </c>
      <c r="Q278" s="2">
        <f t="array" ref="Q278">STDEV(Q228:Q230)</f>
        <v>0</v>
      </c>
      <c r="R278" s="2">
        <f t="array" ref="R278">STDEV(R228:R230)</f>
        <v>7.9372283294111075</v>
      </c>
      <c r="S278" s="2">
        <f t="array" ref="S278">STDEV(S228:S230)</f>
        <v>5.7042560288158342</v>
      </c>
      <c r="T278" s="2">
        <f t="array" ref="T278">STDEV(T228:T230)</f>
        <v>4.1813542070021361</v>
      </c>
      <c r="U278" s="2">
        <f t="array" ref="U278">STDEV(U228:U230)</f>
        <v>14.128515090103653</v>
      </c>
      <c r="V278" s="2">
        <f t="array" ref="V278">STDEV(V228:V230)</f>
        <v>7.5279474966976654</v>
      </c>
      <c r="W278" s="2">
        <f>STDEV(W229:W231)</f>
        <v>17.26707774119344</v>
      </c>
    </row>
    <row r="279" spans="1:23" ht="15.75" customHeight="1" x14ac:dyDescent="0.2">
      <c r="A279" s="4" t="s">
        <v>149</v>
      </c>
      <c r="B279" s="2">
        <f>STDEV(L231:L233)</f>
        <v>0</v>
      </c>
      <c r="C279" s="2">
        <f>STDEV(W231:W233)</f>
        <v>42.103693854891354</v>
      </c>
      <c r="D279" s="2"/>
      <c r="E279" s="2">
        <f>STDEV(E231:E233)</f>
        <v>9.7037291298385249</v>
      </c>
      <c r="F279" s="2">
        <f t="array" ref="F279">STDEV(F231:F233)</f>
        <v>1.1665480968479363</v>
      </c>
      <c r="G279" s="2">
        <f t="array" ref="G279">STDEV(G231:G233)</f>
        <v>0</v>
      </c>
      <c r="H279" s="2">
        <f t="array" ref="H279">STDEV(H231:H233)</f>
        <v>7.1077960865290635</v>
      </c>
      <c r="I279" s="2">
        <f t="array" ref="I279">STDEV(I231:I233)</f>
        <v>0</v>
      </c>
      <c r="J279" s="2">
        <f t="array" ref="J279">STDEV(J231:J233)</f>
        <v>4.6314072260422963</v>
      </c>
      <c r="K279" s="2">
        <f t="array" ref="K279">STDEV(K231:K233)</f>
        <v>4.5605602641327989</v>
      </c>
      <c r="L279" s="2">
        <f t="array" ref="L279">STDEV(L231:L233)</f>
        <v>0</v>
      </c>
      <c r="M279" s="2">
        <f t="array" ref="M279">STDEV(M231:M233)</f>
        <v>1.3325413211146426</v>
      </c>
      <c r="N279" s="2">
        <f t="array" ref="N279">STDEV(N231:N233)</f>
        <v>0.52373218119394649</v>
      </c>
      <c r="O279" s="2">
        <f t="array" ref="O279">STDEV(O231:O233)</f>
        <v>4.9694563555751223</v>
      </c>
      <c r="P279" s="2">
        <f t="array" ref="P279">STDEV(P231:P233)</f>
        <v>0</v>
      </c>
      <c r="Q279" s="2">
        <f t="array" ref="Q279">STDEV(Q231:Q233)</f>
        <v>0</v>
      </c>
      <c r="R279" s="2">
        <f t="array" ref="R279">STDEV(R231:R233)</f>
        <v>2.4472926815106102</v>
      </c>
      <c r="S279" s="2">
        <f t="array" ref="S279">STDEV(S231:S233)</f>
        <v>0.36414848717257808</v>
      </c>
      <c r="T279" s="2">
        <f t="array" ref="T279">STDEV(T231:T233)</f>
        <v>2.2361736395626761</v>
      </c>
      <c r="U279" s="2">
        <f t="array" ref="U279">STDEV(U231:U233)</f>
        <v>4.8930291885902699</v>
      </c>
      <c r="V279" s="2">
        <f t="array" ref="V279">STDEV(V231:V233)</f>
        <v>1.1825630797219771</v>
      </c>
      <c r="W279" s="2">
        <f>STDEV(W233:W234)</f>
        <v>10.404572857952358</v>
      </c>
    </row>
    <row r="280" spans="1:23" ht="15.75" customHeight="1" x14ac:dyDescent="0.2">
      <c r="A280" s="4" t="s">
        <v>0</v>
      </c>
      <c r="B280" s="2">
        <f>STDEV(L234:L236)</f>
        <v>0</v>
      </c>
      <c r="C280" s="2">
        <f>STDEV(W234:W236)</f>
        <v>58.37716309165188</v>
      </c>
      <c r="D280" s="2"/>
      <c r="E280" s="2">
        <f>STDEV(E234:E236)</f>
        <v>3.9729446774270616</v>
      </c>
      <c r="F280" s="2">
        <f t="array" ref="F280">STDEV(F234:F236)</f>
        <v>5.4321804537899485</v>
      </c>
      <c r="G280" s="2">
        <f t="array" ref="G280">STDEV(G234:G236)</f>
        <v>0</v>
      </c>
      <c r="H280" s="2">
        <f t="array" ref="H280">STDEV(H234:H236)</f>
        <v>14.780538277699494</v>
      </c>
      <c r="I280" s="2">
        <f t="array" ref="I280">STDEV(I234:I236)</f>
        <v>0</v>
      </c>
      <c r="J280" s="2">
        <f t="array" ref="J280">STDEV(J234:J236)</f>
        <v>2.945415220649088</v>
      </c>
      <c r="K280" s="2">
        <f t="array" ref="K280">STDEV(K234:K236)</f>
        <v>12.146242883471317</v>
      </c>
      <c r="L280" s="2">
        <f t="array" ref="L280">STDEV(L234:L236)</f>
        <v>0</v>
      </c>
      <c r="M280" s="2">
        <f t="array" ref="M280">STDEV(M234:M236)</f>
        <v>1.8628416943860151</v>
      </c>
      <c r="N280" s="2">
        <f t="array" ref="N280">STDEV(N234:N236)</f>
        <v>0.82193338883240863</v>
      </c>
      <c r="O280" s="2">
        <f t="array" ref="O280">STDEV(O234:O236)</f>
        <v>10.844594234004346</v>
      </c>
      <c r="P280" s="2">
        <f t="array" ref="P280">STDEV(P234:P236)</f>
        <v>0</v>
      </c>
      <c r="Q280" s="2">
        <f t="array" ref="Q280">STDEV(Q234:Q236)</f>
        <v>0</v>
      </c>
      <c r="R280" s="2">
        <f t="array" ref="R280">STDEV(R234:R236)</f>
        <v>2.8822863592648122</v>
      </c>
      <c r="S280" s="2">
        <f t="array" ref="S280">STDEV(S234:S236)</f>
        <v>1.965823767683283</v>
      </c>
      <c r="T280" s="2">
        <f t="array" ref="T280">STDEV(T234:T236)</f>
        <v>1.2530701626129692</v>
      </c>
      <c r="U280" s="2">
        <f t="array" ref="U280">STDEV(U234:U236)</f>
        <v>2.3271423550060675</v>
      </c>
      <c r="V280" s="2">
        <f t="array" ref="V280">STDEV(V234:V236)</f>
        <v>1.8621745148021689</v>
      </c>
      <c r="W280" s="2">
        <f>STDEV(W235:W236)</f>
        <v>30.848270577516221</v>
      </c>
    </row>
    <row r="281" spans="1:23" ht="15.75" customHeight="1" x14ac:dyDescent="0.2"/>
    <row r="282" spans="1:23" ht="15.75" customHeight="1" x14ac:dyDescent="0.2">
      <c r="A282" s="5" t="s">
        <v>38</v>
      </c>
    </row>
    <row r="283" spans="1:23" ht="15.75" customHeight="1" x14ac:dyDescent="0.2">
      <c r="A283" s="1" t="s">
        <v>25</v>
      </c>
      <c r="E283" s="1" t="s">
        <v>35</v>
      </c>
    </row>
    <row r="284" spans="1:23" ht="15.75" customHeight="1" x14ac:dyDescent="0.2">
      <c r="A284" s="4" t="s">
        <v>154</v>
      </c>
      <c r="E284" s="2">
        <f t="shared" ref="E284:E290" si="135">(M264+P264)/D264*100</f>
        <v>3.9619253634743918</v>
      </c>
      <c r="F284" s="1">
        <f>(M274+P274)/D264*100</f>
        <v>0.45614630128202249</v>
      </c>
    </row>
    <row r="285" spans="1:23" ht="15.75" customHeight="1" x14ac:dyDescent="0.2">
      <c r="A285" s="4" t="s">
        <v>153</v>
      </c>
      <c r="E285" s="2">
        <f t="shared" si="135"/>
        <v>2.85256377847415</v>
      </c>
      <c r="F285" s="1">
        <f t="shared" ref="F285:F290" si="136">(M275+P275)/D265*100</f>
        <v>1.6489584198444434</v>
      </c>
    </row>
    <row r="286" spans="1:23" ht="15.75" customHeight="1" x14ac:dyDescent="0.2">
      <c r="A286" s="4" t="s">
        <v>152</v>
      </c>
      <c r="E286" s="2">
        <f t="shared" si="135"/>
        <v>1.3923186575346091</v>
      </c>
      <c r="F286" s="1">
        <f t="shared" si="136"/>
        <v>1.0163740238346948</v>
      </c>
    </row>
    <row r="287" spans="1:23" ht="15.75" customHeight="1" x14ac:dyDescent="0.2">
      <c r="A287" s="4" t="s">
        <v>239</v>
      </c>
      <c r="E287" s="2">
        <f t="shared" si="135"/>
        <v>2.7046263610322456</v>
      </c>
      <c r="F287" s="1">
        <f t="shared" si="136"/>
        <v>0.30113940870554734</v>
      </c>
    </row>
    <row r="288" spans="1:23" ht="15.75" customHeight="1" x14ac:dyDescent="0.2">
      <c r="A288" s="4" t="s">
        <v>150</v>
      </c>
      <c r="E288" s="2">
        <f t="shared" si="135"/>
        <v>3.7252200123889354</v>
      </c>
      <c r="F288" s="1">
        <f t="shared" si="136"/>
        <v>0.81960009408477352</v>
      </c>
    </row>
    <row r="289" spans="1:22" ht="15.75" customHeight="1" x14ac:dyDescent="0.2">
      <c r="A289" s="4" t="s">
        <v>149</v>
      </c>
      <c r="E289" s="2">
        <f t="shared" si="135"/>
        <v>4.6833011056066107</v>
      </c>
      <c r="F289" s="1">
        <f t="shared" si="136"/>
        <v>0.66612795284773674</v>
      </c>
    </row>
    <row r="290" spans="1:22" ht="15.75" customHeight="1" x14ac:dyDescent="0.2">
      <c r="A290" s="4" t="s">
        <v>0</v>
      </c>
      <c r="E290" s="2">
        <f t="shared" si="135"/>
        <v>3.6269312695993308</v>
      </c>
      <c r="F290" s="1">
        <f t="shared" si="136"/>
        <v>0.58647528724407949</v>
      </c>
    </row>
    <row r="291" spans="1:22" ht="15.75" customHeight="1" x14ac:dyDescent="0.2"/>
    <row r="292" spans="1:22" ht="15.75" customHeight="1" x14ac:dyDescent="0.2">
      <c r="A292" s="5" t="s">
        <v>34</v>
      </c>
    </row>
    <row r="293" spans="1:22" ht="15.75" customHeight="1" x14ac:dyDescent="0.2">
      <c r="A293" s="1" t="s">
        <v>25</v>
      </c>
      <c r="E293" s="1" t="s">
        <v>23</v>
      </c>
      <c r="F293" s="1" t="s">
        <v>22</v>
      </c>
      <c r="G293" s="1" t="s">
        <v>21</v>
      </c>
      <c r="H293" s="1" t="s">
        <v>20</v>
      </c>
      <c r="I293" s="1" t="s">
        <v>19</v>
      </c>
      <c r="J293" s="1" t="s">
        <v>18</v>
      </c>
      <c r="K293" s="1" t="s">
        <v>17</v>
      </c>
      <c r="L293" s="1" t="s">
        <v>16</v>
      </c>
      <c r="M293" s="1" t="s">
        <v>15</v>
      </c>
      <c r="N293" s="1" t="s">
        <v>14</v>
      </c>
      <c r="O293" s="1" t="s">
        <v>13</v>
      </c>
      <c r="P293" s="1" t="s">
        <v>12</v>
      </c>
      <c r="Q293" s="1" t="s">
        <v>11</v>
      </c>
      <c r="R293" s="1" t="s">
        <v>10</v>
      </c>
      <c r="S293" s="1" t="s">
        <v>9</v>
      </c>
      <c r="T293" s="1" t="s">
        <v>8</v>
      </c>
      <c r="U293" s="1" t="s">
        <v>7</v>
      </c>
      <c r="V293" s="1" t="s">
        <v>6</v>
      </c>
    </row>
    <row r="294" spans="1:22" ht="15.75" customHeight="1" x14ac:dyDescent="0.2">
      <c r="A294" s="4" t="s">
        <v>154</v>
      </c>
      <c r="B294" s="3"/>
      <c r="E294" s="2">
        <f t="shared" ref="E294:V294" si="137">E264/$D264*100</f>
        <v>7.9434159331420533</v>
      </c>
      <c r="F294" s="2">
        <f t="shared" si="137"/>
        <v>8.4687529868482585</v>
      </c>
      <c r="G294" s="2">
        <f t="shared" si="137"/>
        <v>15.264452366436251</v>
      </c>
      <c r="H294" s="2">
        <f t="shared" si="137"/>
        <v>13.574095163682664</v>
      </c>
      <c r="I294" s="2">
        <f t="shared" si="137"/>
        <v>0</v>
      </c>
      <c r="J294" s="2">
        <f t="shared" si="137"/>
        <v>4.3740771706828401</v>
      </c>
      <c r="K294" s="2">
        <f t="shared" si="137"/>
        <v>25.3973938413756</v>
      </c>
      <c r="L294" s="2">
        <f t="shared" si="137"/>
        <v>0</v>
      </c>
      <c r="M294" s="2">
        <f t="shared" si="137"/>
        <v>3.9619253634743918</v>
      </c>
      <c r="N294" s="2">
        <f t="shared" si="137"/>
        <v>0.38379566924355418</v>
      </c>
      <c r="O294" s="2">
        <f t="shared" si="137"/>
        <v>13.206319485960726</v>
      </c>
      <c r="P294" s="2">
        <f t="shared" si="137"/>
        <v>0</v>
      </c>
      <c r="Q294" s="2">
        <f t="shared" si="137"/>
        <v>0</v>
      </c>
      <c r="R294" s="2">
        <f t="shared" si="137"/>
        <v>3.8114104046113471</v>
      </c>
      <c r="S294" s="2">
        <f t="shared" si="137"/>
        <v>0.71806946425144946</v>
      </c>
      <c r="T294" s="2">
        <f t="shared" si="137"/>
        <v>1.4699432488208506</v>
      </c>
      <c r="U294" s="2">
        <f t="shared" si="137"/>
        <v>0.4104643843242754</v>
      </c>
      <c r="V294" s="2">
        <f t="shared" si="137"/>
        <v>1.0158845171457573</v>
      </c>
    </row>
    <row r="295" spans="1:22" ht="15.75" customHeight="1" x14ac:dyDescent="0.2">
      <c r="A295" s="4" t="s">
        <v>153</v>
      </c>
      <c r="B295" s="3"/>
      <c r="E295" s="2">
        <f t="shared" ref="E295:V295" si="138">E265/$D265*100</f>
        <v>7.8712916296253228</v>
      </c>
      <c r="F295" s="2">
        <f t="shared" si="138"/>
        <v>8.3347734608394877</v>
      </c>
      <c r="G295" s="2">
        <f t="shared" si="138"/>
        <v>0</v>
      </c>
      <c r="H295" s="2">
        <f t="shared" si="138"/>
        <v>19.266243570505072</v>
      </c>
      <c r="I295" s="2">
        <f t="shared" si="138"/>
        <v>0.77548604639239849</v>
      </c>
      <c r="J295" s="2">
        <f t="shared" si="138"/>
        <v>5.8748331351098848</v>
      </c>
      <c r="K295" s="2">
        <f t="shared" si="138"/>
        <v>27.879738877565842</v>
      </c>
      <c r="L295" s="2">
        <f t="shared" si="138"/>
        <v>0</v>
      </c>
      <c r="M295" s="2">
        <f t="shared" si="138"/>
        <v>2.85256377847415</v>
      </c>
      <c r="N295" s="2">
        <f t="shared" si="138"/>
        <v>0.92091317732653877</v>
      </c>
      <c r="O295" s="2">
        <f t="shared" si="138"/>
        <v>15.892465829036714</v>
      </c>
      <c r="P295" s="2">
        <f t="shared" si="138"/>
        <v>0</v>
      </c>
      <c r="Q295" s="2">
        <f t="shared" si="138"/>
        <v>0</v>
      </c>
      <c r="R295" s="2">
        <f t="shared" si="138"/>
        <v>4.5553881763995534</v>
      </c>
      <c r="S295" s="2">
        <f t="shared" si="138"/>
        <v>1.0182393461964245</v>
      </c>
      <c r="T295" s="2">
        <f t="shared" si="138"/>
        <v>1.0602144011607302</v>
      </c>
      <c r="U295" s="2">
        <f t="shared" si="138"/>
        <v>1.5412851356684554</v>
      </c>
      <c r="V295" s="2">
        <f t="shared" si="138"/>
        <v>2.1565634356994412</v>
      </c>
    </row>
    <row r="296" spans="1:22" ht="15.75" customHeight="1" x14ac:dyDescent="0.2">
      <c r="A296" s="4" t="s">
        <v>152</v>
      </c>
      <c r="B296" s="3"/>
      <c r="E296" s="2">
        <f t="shared" ref="E296:V296" si="139">E266/$D266*100</f>
        <v>7.0491823953627408</v>
      </c>
      <c r="F296" s="2">
        <f t="shared" si="139"/>
        <v>4.878635088054244</v>
      </c>
      <c r="G296" s="2">
        <f t="shared" si="139"/>
        <v>0.75101887659364641</v>
      </c>
      <c r="H296" s="2">
        <f t="shared" si="139"/>
        <v>27.210919282082312</v>
      </c>
      <c r="I296" s="2">
        <f t="shared" si="139"/>
        <v>2.9545115817023744</v>
      </c>
      <c r="J296" s="2">
        <f t="shared" si="139"/>
        <v>5.1593870644009669</v>
      </c>
      <c r="K296" s="2">
        <f t="shared" si="139"/>
        <v>26.056953737123333</v>
      </c>
      <c r="L296" s="2">
        <f t="shared" si="139"/>
        <v>0</v>
      </c>
      <c r="M296" s="2">
        <f t="shared" si="139"/>
        <v>1.3923186575346091</v>
      </c>
      <c r="N296" s="2">
        <f t="shared" si="139"/>
        <v>1.088095247267113</v>
      </c>
      <c r="O296" s="2">
        <f t="shared" si="139"/>
        <v>14.881905095974338</v>
      </c>
      <c r="P296" s="2">
        <f t="shared" si="139"/>
        <v>0</v>
      </c>
      <c r="Q296" s="2">
        <f t="shared" si="139"/>
        <v>0</v>
      </c>
      <c r="R296" s="2">
        <f t="shared" si="139"/>
        <v>3.5789641280263287</v>
      </c>
      <c r="S296" s="2">
        <f t="shared" si="139"/>
        <v>0.88420006151671349</v>
      </c>
      <c r="T296" s="2">
        <f t="shared" si="139"/>
        <v>1.2546477593153285</v>
      </c>
      <c r="U296" s="2">
        <f t="shared" si="139"/>
        <v>1.480740008364497</v>
      </c>
      <c r="V296" s="2">
        <f t="shared" si="139"/>
        <v>1.3785210166814543</v>
      </c>
    </row>
    <row r="297" spans="1:22" ht="15.75" customHeight="1" x14ac:dyDescent="0.2">
      <c r="A297" s="4" t="s">
        <v>239</v>
      </c>
      <c r="B297" s="3"/>
      <c r="E297" s="2">
        <f t="shared" ref="E297:V297" si="140">E267/$D267*100</f>
        <v>8.8163615734733671</v>
      </c>
      <c r="F297" s="2">
        <f t="shared" si="140"/>
        <v>9.9218070590009617</v>
      </c>
      <c r="G297" s="2">
        <f t="shared" si="140"/>
        <v>0</v>
      </c>
      <c r="H297" s="2">
        <f t="shared" si="140"/>
        <v>13.332155793370507</v>
      </c>
      <c r="I297" s="2">
        <f t="shared" si="140"/>
        <v>1.0843477440889246</v>
      </c>
      <c r="J297" s="2">
        <f t="shared" si="140"/>
        <v>6.3375418484889066</v>
      </c>
      <c r="K297" s="2">
        <f t="shared" si="140"/>
        <v>23.339327057520851</v>
      </c>
      <c r="L297" s="2">
        <f t="shared" si="140"/>
        <v>0</v>
      </c>
      <c r="M297" s="2">
        <f t="shared" si="140"/>
        <v>2.7046263610322456</v>
      </c>
      <c r="N297" s="2">
        <f t="shared" si="140"/>
        <v>1.2980640864655169</v>
      </c>
      <c r="O297" s="2">
        <f t="shared" si="140"/>
        <v>17.601135242067343</v>
      </c>
      <c r="P297" s="2">
        <f t="shared" si="140"/>
        <v>0</v>
      </c>
      <c r="Q297" s="2">
        <f t="shared" si="140"/>
        <v>0</v>
      </c>
      <c r="R297" s="2">
        <f t="shared" si="140"/>
        <v>5.3235585053092906</v>
      </c>
      <c r="S297" s="2">
        <f t="shared" si="140"/>
        <v>1.5243386593333428</v>
      </c>
      <c r="T297" s="2">
        <f t="shared" si="140"/>
        <v>2.3816667734288961</v>
      </c>
      <c r="U297" s="2">
        <f t="shared" si="140"/>
        <v>3.9204126200337148</v>
      </c>
      <c r="V297" s="2">
        <f t="shared" si="140"/>
        <v>2.4146566763861297</v>
      </c>
    </row>
    <row r="298" spans="1:22" ht="15.75" customHeight="1" x14ac:dyDescent="0.2">
      <c r="A298" s="4" t="s">
        <v>150</v>
      </c>
      <c r="B298" s="3"/>
      <c r="E298" s="2">
        <f t="shared" ref="E298:V298" si="141">E268/$D268*100</f>
        <v>7.7158764279589205</v>
      </c>
      <c r="F298" s="2">
        <f t="shared" si="141"/>
        <v>10.075608256976382</v>
      </c>
      <c r="G298" s="2">
        <f t="shared" si="141"/>
        <v>0</v>
      </c>
      <c r="H298" s="2">
        <f t="shared" si="141"/>
        <v>15.880071191773087</v>
      </c>
      <c r="I298" s="2">
        <f t="shared" si="141"/>
        <v>0</v>
      </c>
      <c r="J298" s="2">
        <f t="shared" si="141"/>
        <v>3.5521624902906836</v>
      </c>
      <c r="K298" s="2">
        <f t="shared" si="141"/>
        <v>32.066350894649396</v>
      </c>
      <c r="L298" s="2">
        <f t="shared" si="141"/>
        <v>0</v>
      </c>
      <c r="M298" s="2">
        <f t="shared" si="141"/>
        <v>3.7252200123889354</v>
      </c>
      <c r="N298" s="2">
        <f t="shared" si="141"/>
        <v>0.32491542876932789</v>
      </c>
      <c r="O298" s="2">
        <f t="shared" si="141"/>
        <v>17.807348087313631</v>
      </c>
      <c r="P298" s="2">
        <f t="shared" si="141"/>
        <v>0</v>
      </c>
      <c r="Q298" s="2">
        <f t="shared" si="141"/>
        <v>0</v>
      </c>
      <c r="R298" s="2">
        <f t="shared" si="141"/>
        <v>5.4408612651105326</v>
      </c>
      <c r="S298" s="2">
        <f t="shared" si="141"/>
        <v>0.23634798102340515</v>
      </c>
      <c r="T298" s="2">
        <f t="shared" si="141"/>
        <v>1.3032976702156895</v>
      </c>
      <c r="U298" s="2">
        <f t="shared" si="141"/>
        <v>0.5284078884828044</v>
      </c>
      <c r="V298" s="2">
        <f t="shared" si="141"/>
        <v>1.3435324050471942</v>
      </c>
    </row>
    <row r="299" spans="1:22" ht="15.75" customHeight="1" x14ac:dyDescent="0.2">
      <c r="A299" s="4" t="s">
        <v>149</v>
      </c>
      <c r="B299" s="3"/>
      <c r="E299" s="2">
        <f t="shared" ref="E299:V299" si="142">E269/$D269*100</f>
        <v>3.1299497755895849</v>
      </c>
      <c r="F299" s="2">
        <f t="shared" si="142"/>
        <v>10.825428807338698</v>
      </c>
      <c r="G299" s="2">
        <f t="shared" si="142"/>
        <v>0</v>
      </c>
      <c r="H299" s="2">
        <f t="shared" si="142"/>
        <v>15.669286129042053</v>
      </c>
      <c r="I299" s="2">
        <f t="shared" si="142"/>
        <v>0</v>
      </c>
      <c r="J299" s="2">
        <f t="shared" si="142"/>
        <v>4.205063421386809</v>
      </c>
      <c r="K299" s="2">
        <f t="shared" si="142"/>
        <v>36.96840727223325</v>
      </c>
      <c r="L299" s="2">
        <f t="shared" si="142"/>
        <v>0</v>
      </c>
      <c r="M299" s="2">
        <f t="shared" si="142"/>
        <v>4.6833011056066107</v>
      </c>
      <c r="N299" s="2">
        <f t="shared" si="142"/>
        <v>0</v>
      </c>
      <c r="O299" s="2">
        <f t="shared" si="142"/>
        <v>18.552376265221106</v>
      </c>
      <c r="P299" s="2">
        <f t="shared" si="142"/>
        <v>0</v>
      </c>
      <c r="Q299" s="2">
        <f t="shared" si="142"/>
        <v>0</v>
      </c>
      <c r="R299" s="2">
        <f t="shared" si="142"/>
        <v>4.2127844669786061</v>
      </c>
      <c r="S299" s="2">
        <f t="shared" si="142"/>
        <v>0</v>
      </c>
      <c r="T299" s="2">
        <f t="shared" si="142"/>
        <v>0.87083064326513826</v>
      </c>
      <c r="U299" s="2">
        <f t="shared" si="142"/>
        <v>0.11977287900852783</v>
      </c>
      <c r="V299" s="2">
        <f t="shared" si="142"/>
        <v>0.76279923432962649</v>
      </c>
    </row>
    <row r="300" spans="1:22" ht="15.75" customHeight="1" x14ac:dyDescent="0.2">
      <c r="A300" s="4" t="s">
        <v>0</v>
      </c>
      <c r="B300" s="3"/>
      <c r="E300" s="2">
        <f t="shared" ref="E300:V300" si="143">E270/$D270*100</f>
        <v>6.4710009607743064</v>
      </c>
      <c r="F300" s="2">
        <f t="shared" si="143"/>
        <v>9.5400867480697062</v>
      </c>
      <c r="G300" s="2">
        <f t="shared" si="143"/>
        <v>0</v>
      </c>
      <c r="H300" s="2">
        <f t="shared" si="143"/>
        <v>18.5964160799555</v>
      </c>
      <c r="I300" s="2">
        <f t="shared" si="143"/>
        <v>0.72435629926325162</v>
      </c>
      <c r="J300" s="2">
        <f t="shared" si="143"/>
        <v>3.9301796299202518</v>
      </c>
      <c r="K300" s="2">
        <f t="shared" si="143"/>
        <v>29.939126746756926</v>
      </c>
      <c r="L300" s="2">
        <f t="shared" si="143"/>
        <v>0</v>
      </c>
      <c r="M300" s="2">
        <f t="shared" si="143"/>
        <v>3.6269312695993308</v>
      </c>
      <c r="N300" s="2">
        <f t="shared" si="143"/>
        <v>0.64851517631805744</v>
      </c>
      <c r="O300" s="2">
        <f t="shared" si="143"/>
        <v>17.705939103531279</v>
      </c>
      <c r="P300" s="2">
        <f t="shared" si="143"/>
        <v>0</v>
      </c>
      <c r="Q300" s="2">
        <f t="shared" si="143"/>
        <v>0</v>
      </c>
      <c r="R300" s="2">
        <f t="shared" si="143"/>
        <v>4.0492658183135699</v>
      </c>
      <c r="S300" s="2">
        <f t="shared" si="143"/>
        <v>0.46177546627125393</v>
      </c>
      <c r="T300" s="2">
        <f t="shared" si="143"/>
        <v>1.0964901686118096</v>
      </c>
      <c r="U300" s="2">
        <f t="shared" si="143"/>
        <v>1.3684637577052385</v>
      </c>
      <c r="V300" s="2">
        <f t="shared" si="143"/>
        <v>1.84145277490953</v>
      </c>
    </row>
    <row r="301" spans="1:22" ht="15.75" customHeight="1" x14ac:dyDescent="0.2">
      <c r="D301" s="1" t="s">
        <v>33</v>
      </c>
      <c r="E301" s="7">
        <v>-4.2200000000000001E-2</v>
      </c>
      <c r="F301" s="7">
        <v>9.2799999999999994E-2</v>
      </c>
      <c r="G301" s="7">
        <v>6.0100000000000001E-2</v>
      </c>
      <c r="H301" s="7">
        <v>-8.2000000000000007E-3</v>
      </c>
      <c r="I301" s="7">
        <v>0.31030000000000002</v>
      </c>
      <c r="J301" s="7">
        <v>0.22539999999999999</v>
      </c>
      <c r="K301" s="7">
        <v>-0.41560000000000002</v>
      </c>
      <c r="L301" s="7" t="s">
        <v>30</v>
      </c>
      <c r="M301" s="7" t="s">
        <v>30</v>
      </c>
      <c r="N301" s="7">
        <v>0.24879999999999999</v>
      </c>
      <c r="O301" s="7">
        <v>-0.33279999999999998</v>
      </c>
      <c r="P301" s="7" t="s">
        <v>30</v>
      </c>
      <c r="Q301" s="7" t="s">
        <v>30</v>
      </c>
      <c r="R301" s="7">
        <v>0.35360000000000003</v>
      </c>
      <c r="S301" s="7">
        <v>0.24410000000000001</v>
      </c>
      <c r="T301" s="7">
        <v>0.22359999999999999</v>
      </c>
      <c r="U301" s="7">
        <v>0.37119999999999997</v>
      </c>
      <c r="V301" s="7">
        <v>0.3478</v>
      </c>
    </row>
    <row r="302" spans="1:22" ht="15.75" customHeight="1" x14ac:dyDescent="0.2">
      <c r="D302" s="1" t="s">
        <v>32</v>
      </c>
      <c r="E302" s="6">
        <v>11.6</v>
      </c>
      <c r="F302" s="6">
        <v>13.2</v>
      </c>
      <c r="G302" s="6">
        <v>1.2</v>
      </c>
      <c r="H302" s="6">
        <v>6.8</v>
      </c>
      <c r="I302" s="6">
        <v>2.8</v>
      </c>
      <c r="J302" s="6">
        <v>3.7</v>
      </c>
      <c r="K302" s="6">
        <v>28.9</v>
      </c>
      <c r="L302" s="7" t="s">
        <v>30</v>
      </c>
      <c r="M302" s="7" t="s">
        <v>30</v>
      </c>
      <c r="N302" s="6">
        <v>1.5</v>
      </c>
      <c r="O302" s="6">
        <v>17</v>
      </c>
      <c r="P302" s="7" t="s">
        <v>30</v>
      </c>
      <c r="Q302" s="7" t="s">
        <v>30</v>
      </c>
      <c r="R302" s="6">
        <v>1.7</v>
      </c>
      <c r="S302" s="6">
        <v>1.5</v>
      </c>
      <c r="T302" s="6">
        <v>2.2000000000000002</v>
      </c>
      <c r="U302" s="6">
        <v>1.7</v>
      </c>
      <c r="V302" s="6">
        <v>6.1</v>
      </c>
    </row>
    <row r="303" spans="1:22" ht="15.75" customHeight="1" x14ac:dyDescent="0.2">
      <c r="D303" s="1" t="s">
        <v>31</v>
      </c>
      <c r="E303" s="6">
        <v>2.2000000000000002</v>
      </c>
      <c r="F303" s="6">
        <v>3.4</v>
      </c>
      <c r="G303" s="6">
        <v>0.8</v>
      </c>
      <c r="H303" s="6">
        <v>2.4</v>
      </c>
      <c r="I303" s="6">
        <v>2.4</v>
      </c>
      <c r="J303" s="6">
        <v>1.6</v>
      </c>
      <c r="K303" s="6">
        <v>8.8000000000000007</v>
      </c>
      <c r="L303" s="7" t="s">
        <v>30</v>
      </c>
      <c r="M303" s="7" t="s">
        <v>30</v>
      </c>
      <c r="N303" s="6">
        <v>1.1000000000000001</v>
      </c>
      <c r="O303" s="6">
        <v>4.2</v>
      </c>
      <c r="P303" s="7" t="s">
        <v>30</v>
      </c>
      <c r="Q303" s="7" t="s">
        <v>30</v>
      </c>
      <c r="R303" s="6">
        <v>2.2000000000000002</v>
      </c>
      <c r="S303" s="6">
        <v>1.5</v>
      </c>
      <c r="T303" s="6">
        <v>1.1000000000000001</v>
      </c>
      <c r="U303" s="6">
        <v>1.7</v>
      </c>
      <c r="V303" s="6">
        <v>4</v>
      </c>
    </row>
    <row r="304" spans="1:22" ht="15.75" customHeight="1" x14ac:dyDescent="0.2"/>
    <row r="305" spans="1:5" ht="15.75" customHeight="1" x14ac:dyDescent="0.2">
      <c r="A305" s="5" t="s">
        <v>29</v>
      </c>
    </row>
    <row r="306" spans="1:5" ht="15.75" customHeight="1" x14ac:dyDescent="0.2">
      <c r="A306" s="1" t="s">
        <v>25</v>
      </c>
      <c r="E306" s="1" t="s">
        <v>27</v>
      </c>
    </row>
    <row r="307" spans="1:5" ht="15.75" customHeight="1" x14ac:dyDescent="0.2">
      <c r="A307" s="4" t="s">
        <v>154</v>
      </c>
      <c r="E307" s="2">
        <f t="shared" ref="E307:E313" si="144">(E294-E$302)/E$303*E$301+(F294-F$302)/F$303*F$301+(G294-G$302)/G$303*G$301+(H294-H$302)/H$303*H$301+(I294-I$302)/I$303*I$301+(J294-J$302)/J$303*J$301+(K294-K$302)/K$303*K$301+(N294-N$302)/N$303*N$301+(O294-O$302)/O$303*O$301+(R294-R$302)/R$303*R$301+(T294-T$302)/T$303*T$301+(U294-U$302)/U$303*U$301+(V294-V$302)/V$303*V$301</f>
        <v>0.38827613436931502</v>
      </c>
    </row>
    <row r="308" spans="1:5" ht="15.75" customHeight="1" x14ac:dyDescent="0.2">
      <c r="A308" s="4" t="s">
        <v>153</v>
      </c>
      <c r="E308" s="2">
        <f t="shared" si="144"/>
        <v>-0.29470692548496358</v>
      </c>
    </row>
    <row r="309" spans="1:5" ht="15.75" customHeight="1" x14ac:dyDescent="0.2">
      <c r="A309" s="4" t="s">
        <v>152</v>
      </c>
      <c r="E309" s="2">
        <f t="shared" si="144"/>
        <v>-0.15736460777992545</v>
      </c>
    </row>
    <row r="310" spans="1:5" ht="15.75" customHeight="1" x14ac:dyDescent="0.2">
      <c r="A310" s="4" t="s">
        <v>151</v>
      </c>
      <c r="E310" s="2">
        <f t="shared" si="144"/>
        <v>0.95422980653577083</v>
      </c>
    </row>
    <row r="311" spans="1:5" ht="15.75" customHeight="1" x14ac:dyDescent="0.2">
      <c r="A311" s="4" t="s">
        <v>150</v>
      </c>
      <c r="E311" s="2">
        <f t="shared" si="144"/>
        <v>-1.2444955629217276</v>
      </c>
    </row>
    <row r="312" spans="1:5" ht="15.75" customHeight="1" x14ac:dyDescent="0.2">
      <c r="A312" s="4" t="s">
        <v>149</v>
      </c>
      <c r="E312" s="2">
        <f t="shared" si="144"/>
        <v>-1.8324167818857389</v>
      </c>
    </row>
    <row r="313" spans="1:5" ht="15.75" customHeight="1" x14ac:dyDescent="0.2">
      <c r="A313" s="4" t="s">
        <v>0</v>
      </c>
      <c r="E313" s="2">
        <f t="shared" si="144"/>
        <v>-0.95489961326966832</v>
      </c>
    </row>
    <row r="314" spans="1:5" ht="15.75" customHeight="1" x14ac:dyDescent="0.2"/>
    <row r="315" spans="1:5" ht="15.75" customHeight="1" x14ac:dyDescent="0.2"/>
    <row r="316" spans="1:5" ht="15.75" customHeight="1" x14ac:dyDescent="0.2"/>
    <row r="317" spans="1:5" ht="15.75" customHeight="1" x14ac:dyDescent="0.2"/>
    <row r="318" spans="1:5" ht="15.75" customHeight="1" x14ac:dyDescent="0.2"/>
    <row r="319" spans="1:5" ht="15.75" customHeight="1" x14ac:dyDescent="0.2"/>
    <row r="320" spans="1:5" ht="15.75" customHeight="1" x14ac:dyDescent="0.2"/>
    <row r="321" spans="1:22" ht="15.75" customHeight="1" x14ac:dyDescent="0.2"/>
    <row r="322" spans="1:22" ht="15.75" customHeight="1" x14ac:dyDescent="0.2"/>
    <row r="323" spans="1:22" ht="15.75" customHeight="1" x14ac:dyDescent="0.2"/>
    <row r="324" spans="1:22" ht="15.75" customHeight="1" x14ac:dyDescent="0.2"/>
    <row r="325" spans="1:22" ht="15.75" customHeight="1" x14ac:dyDescent="0.2"/>
    <row r="326" spans="1:22" ht="15.75" customHeight="1" x14ac:dyDescent="0.2"/>
    <row r="327" spans="1:22" ht="15.75" customHeight="1" x14ac:dyDescent="0.2">
      <c r="A327" s="5" t="s">
        <v>26</v>
      </c>
    </row>
    <row r="328" spans="1:22" ht="15.75" customHeight="1" x14ac:dyDescent="0.2">
      <c r="A328" s="1" t="s">
        <v>25</v>
      </c>
      <c r="B328" s="1" t="s">
        <v>24</v>
      </c>
      <c r="E328" s="1" t="s">
        <v>23</v>
      </c>
      <c r="F328" s="1" t="s">
        <v>22</v>
      </c>
      <c r="G328" s="1" t="s">
        <v>21</v>
      </c>
      <c r="H328" s="1" t="s">
        <v>20</v>
      </c>
      <c r="I328" s="1" t="s">
        <v>19</v>
      </c>
      <c r="J328" s="1" t="s">
        <v>18</v>
      </c>
      <c r="K328" s="1" t="s">
        <v>17</v>
      </c>
      <c r="L328" s="1" t="s">
        <v>16</v>
      </c>
      <c r="M328" s="1" t="s">
        <v>15</v>
      </c>
      <c r="N328" s="1" t="s">
        <v>14</v>
      </c>
      <c r="O328" s="1" t="s">
        <v>13</v>
      </c>
      <c r="P328" s="1" t="s">
        <v>12</v>
      </c>
      <c r="Q328" s="1" t="s">
        <v>11</v>
      </c>
      <c r="R328" s="1" t="s">
        <v>10</v>
      </c>
      <c r="S328" s="1" t="s">
        <v>9</v>
      </c>
      <c r="T328" s="1" t="s">
        <v>8</v>
      </c>
      <c r="U328" s="1" t="s">
        <v>7</v>
      </c>
      <c r="V328" s="1" t="s">
        <v>6</v>
      </c>
    </row>
    <row r="329" spans="1:22" ht="15.75" customHeight="1" x14ac:dyDescent="0.2">
      <c r="A329" s="4" t="s">
        <v>154</v>
      </c>
      <c r="B329" s="3"/>
      <c r="E329" s="2">
        <f t="shared" ref="E329:V329" si="145">E264/$B264*100</f>
        <v>7.9434159331420533</v>
      </c>
      <c r="F329" s="2">
        <f t="shared" si="145"/>
        <v>8.4687529868482585</v>
      </c>
      <c r="G329" s="2">
        <f t="shared" si="145"/>
        <v>15.264452366436251</v>
      </c>
      <c r="H329" s="2">
        <f t="shared" si="145"/>
        <v>13.574095163682664</v>
      </c>
      <c r="I329" s="2">
        <f t="shared" si="145"/>
        <v>0</v>
      </c>
      <c r="J329" s="2">
        <f t="shared" si="145"/>
        <v>4.3740771706828401</v>
      </c>
      <c r="K329" s="2">
        <f t="shared" si="145"/>
        <v>25.3973938413756</v>
      </c>
      <c r="L329" s="2">
        <f t="shared" si="145"/>
        <v>0</v>
      </c>
      <c r="M329" s="2">
        <f t="shared" si="145"/>
        <v>3.9619253634743918</v>
      </c>
      <c r="N329" s="2">
        <f t="shared" si="145"/>
        <v>0.38379566924355418</v>
      </c>
      <c r="O329" s="2">
        <f t="shared" si="145"/>
        <v>13.206319485960726</v>
      </c>
      <c r="P329" s="2">
        <f t="shared" si="145"/>
        <v>0</v>
      </c>
      <c r="Q329" s="2">
        <f t="shared" si="145"/>
        <v>0</v>
      </c>
      <c r="R329" s="2">
        <f t="shared" si="145"/>
        <v>3.8114104046113471</v>
      </c>
      <c r="S329" s="2">
        <f t="shared" si="145"/>
        <v>0.71806946425144946</v>
      </c>
      <c r="T329" s="2">
        <f t="shared" si="145"/>
        <v>1.4699432488208506</v>
      </c>
      <c r="U329" s="2">
        <f t="shared" si="145"/>
        <v>0.4104643843242754</v>
      </c>
      <c r="V329" s="2">
        <f t="shared" si="145"/>
        <v>1.0158845171457573</v>
      </c>
    </row>
    <row r="330" spans="1:22" ht="15.75" customHeight="1" x14ac:dyDescent="0.2">
      <c r="A330" s="4" t="s">
        <v>153</v>
      </c>
      <c r="B330" s="3"/>
      <c r="E330" s="2">
        <f t="shared" ref="E330:V330" si="146">E265/$B265*100</f>
        <v>7.8712916296253228</v>
      </c>
      <c r="F330" s="2">
        <f t="shared" si="146"/>
        <v>8.3347734608394877</v>
      </c>
      <c r="G330" s="2">
        <f t="shared" si="146"/>
        <v>0</v>
      </c>
      <c r="H330" s="2">
        <f t="shared" si="146"/>
        <v>19.266243570505072</v>
      </c>
      <c r="I330" s="2">
        <f t="shared" si="146"/>
        <v>0.77548604639239849</v>
      </c>
      <c r="J330" s="2">
        <f t="shared" si="146"/>
        <v>5.8748331351098848</v>
      </c>
      <c r="K330" s="2">
        <f t="shared" si="146"/>
        <v>27.879738877565842</v>
      </c>
      <c r="L330" s="2">
        <f t="shared" si="146"/>
        <v>0</v>
      </c>
      <c r="M330" s="2">
        <f t="shared" si="146"/>
        <v>2.85256377847415</v>
      </c>
      <c r="N330" s="2">
        <f t="shared" si="146"/>
        <v>0.92091317732653877</v>
      </c>
      <c r="O330" s="2">
        <f t="shared" si="146"/>
        <v>15.892465829036714</v>
      </c>
      <c r="P330" s="2">
        <f t="shared" si="146"/>
        <v>0</v>
      </c>
      <c r="Q330" s="2">
        <f t="shared" si="146"/>
        <v>0</v>
      </c>
      <c r="R330" s="2">
        <f t="shared" si="146"/>
        <v>4.5553881763995534</v>
      </c>
      <c r="S330" s="2">
        <f t="shared" si="146"/>
        <v>1.0182393461964245</v>
      </c>
      <c r="T330" s="2">
        <f t="shared" si="146"/>
        <v>1.0602144011607302</v>
      </c>
      <c r="U330" s="2">
        <f t="shared" si="146"/>
        <v>1.5412851356684554</v>
      </c>
      <c r="V330" s="2">
        <f t="shared" si="146"/>
        <v>2.1565634356994412</v>
      </c>
    </row>
    <row r="331" spans="1:22" ht="15.75" customHeight="1" x14ac:dyDescent="0.2">
      <c r="A331" s="4" t="s">
        <v>152</v>
      </c>
      <c r="B331" s="3"/>
      <c r="E331" s="2">
        <f t="shared" ref="E331:V331" si="147">E266/$B266*100</f>
        <v>7.0491823953627408</v>
      </c>
      <c r="F331" s="2">
        <f t="shared" si="147"/>
        <v>4.878635088054244</v>
      </c>
      <c r="G331" s="2">
        <f t="shared" si="147"/>
        <v>0.75101887659364641</v>
      </c>
      <c r="H331" s="2">
        <f t="shared" si="147"/>
        <v>27.210919282082312</v>
      </c>
      <c r="I331" s="2">
        <f t="shared" si="147"/>
        <v>2.9545115817023744</v>
      </c>
      <c r="J331" s="2">
        <f t="shared" si="147"/>
        <v>5.1593870644009669</v>
      </c>
      <c r="K331" s="2">
        <f t="shared" si="147"/>
        <v>26.056953737123333</v>
      </c>
      <c r="L331" s="2">
        <f t="shared" si="147"/>
        <v>0</v>
      </c>
      <c r="M331" s="2">
        <f t="shared" si="147"/>
        <v>1.3923186575346091</v>
      </c>
      <c r="N331" s="2">
        <f t="shared" si="147"/>
        <v>1.088095247267113</v>
      </c>
      <c r="O331" s="2">
        <f t="shared" si="147"/>
        <v>14.881905095974338</v>
      </c>
      <c r="P331" s="2">
        <f t="shared" si="147"/>
        <v>0</v>
      </c>
      <c r="Q331" s="2">
        <f t="shared" si="147"/>
        <v>0</v>
      </c>
      <c r="R331" s="2">
        <f t="shared" si="147"/>
        <v>3.5789641280263287</v>
      </c>
      <c r="S331" s="2">
        <f t="shared" si="147"/>
        <v>0.88420006151671349</v>
      </c>
      <c r="T331" s="2">
        <f t="shared" si="147"/>
        <v>1.2546477593153285</v>
      </c>
      <c r="U331" s="2">
        <f t="shared" si="147"/>
        <v>1.480740008364497</v>
      </c>
      <c r="V331" s="2">
        <f t="shared" si="147"/>
        <v>1.3785210166814543</v>
      </c>
    </row>
    <row r="332" spans="1:22" ht="15.75" customHeight="1" x14ac:dyDescent="0.2">
      <c r="A332" s="4" t="s">
        <v>151</v>
      </c>
      <c r="B332" s="3"/>
      <c r="E332" s="2">
        <f t="shared" ref="E332:V332" si="148">E267/$B267*100</f>
        <v>8.8163615734733671</v>
      </c>
      <c r="F332" s="2">
        <f t="shared" si="148"/>
        <v>9.9218070590009617</v>
      </c>
      <c r="G332" s="2">
        <f t="shared" si="148"/>
        <v>0</v>
      </c>
      <c r="H332" s="2">
        <f t="shared" si="148"/>
        <v>13.332155793370507</v>
      </c>
      <c r="I332" s="2">
        <f t="shared" si="148"/>
        <v>1.0843477440889246</v>
      </c>
      <c r="J332" s="2">
        <f t="shared" si="148"/>
        <v>6.3375418484889066</v>
      </c>
      <c r="K332" s="2">
        <f t="shared" si="148"/>
        <v>23.339327057520851</v>
      </c>
      <c r="L332" s="2">
        <f t="shared" si="148"/>
        <v>0</v>
      </c>
      <c r="M332" s="2">
        <f t="shared" si="148"/>
        <v>2.7046263610322456</v>
      </c>
      <c r="N332" s="2">
        <f t="shared" si="148"/>
        <v>1.2980640864655169</v>
      </c>
      <c r="O332" s="2">
        <f t="shared" si="148"/>
        <v>17.601135242067343</v>
      </c>
      <c r="P332" s="2">
        <f t="shared" si="148"/>
        <v>0</v>
      </c>
      <c r="Q332" s="2">
        <f t="shared" si="148"/>
        <v>0</v>
      </c>
      <c r="R332" s="2">
        <f t="shared" si="148"/>
        <v>5.3235585053092906</v>
      </c>
      <c r="S332" s="2">
        <f t="shared" si="148"/>
        <v>1.5243386593333428</v>
      </c>
      <c r="T332" s="2">
        <f t="shared" si="148"/>
        <v>2.3816667734288961</v>
      </c>
      <c r="U332" s="2">
        <f t="shared" si="148"/>
        <v>3.9204126200337148</v>
      </c>
      <c r="V332" s="2">
        <f t="shared" si="148"/>
        <v>2.4146566763861297</v>
      </c>
    </row>
    <row r="333" spans="1:22" ht="15.75" customHeight="1" x14ac:dyDescent="0.2">
      <c r="A333" s="4" t="s">
        <v>150</v>
      </c>
      <c r="B333" s="3"/>
      <c r="E333" s="2">
        <f t="shared" ref="E333:V333" si="149">E268/$B268*100</f>
        <v>7.7158764279589205</v>
      </c>
      <c r="F333" s="2">
        <f t="shared" si="149"/>
        <v>10.075608256976382</v>
      </c>
      <c r="G333" s="2">
        <f t="shared" si="149"/>
        <v>0</v>
      </c>
      <c r="H333" s="2">
        <f t="shared" si="149"/>
        <v>15.880071191773087</v>
      </c>
      <c r="I333" s="2">
        <f t="shared" si="149"/>
        <v>0</v>
      </c>
      <c r="J333" s="2">
        <f t="shared" si="149"/>
        <v>3.5521624902906836</v>
      </c>
      <c r="K333" s="2">
        <f t="shared" si="149"/>
        <v>32.066350894649396</v>
      </c>
      <c r="L333" s="2">
        <f t="shared" si="149"/>
        <v>0</v>
      </c>
      <c r="M333" s="2">
        <f t="shared" si="149"/>
        <v>3.7252200123889354</v>
      </c>
      <c r="N333" s="2">
        <f t="shared" si="149"/>
        <v>0.32491542876932789</v>
      </c>
      <c r="O333" s="2">
        <f t="shared" si="149"/>
        <v>17.807348087313631</v>
      </c>
      <c r="P333" s="2">
        <f t="shared" si="149"/>
        <v>0</v>
      </c>
      <c r="Q333" s="2">
        <f t="shared" si="149"/>
        <v>0</v>
      </c>
      <c r="R333" s="2">
        <f t="shared" si="149"/>
        <v>5.4408612651105326</v>
      </c>
      <c r="S333" s="2">
        <f t="shared" si="149"/>
        <v>0.23634798102340515</v>
      </c>
      <c r="T333" s="2">
        <f t="shared" si="149"/>
        <v>1.3032976702156895</v>
      </c>
      <c r="U333" s="2">
        <f t="shared" si="149"/>
        <v>0.5284078884828044</v>
      </c>
      <c r="V333" s="2">
        <f t="shared" si="149"/>
        <v>1.3435324050471942</v>
      </c>
    </row>
    <row r="334" spans="1:22" ht="15.75" customHeight="1" x14ac:dyDescent="0.2">
      <c r="A334" s="4" t="s">
        <v>149</v>
      </c>
      <c r="B334" s="3"/>
      <c r="E334" s="2">
        <f t="shared" ref="E334:V334" si="150">E269/$B269*100</f>
        <v>3.1299497755895849</v>
      </c>
      <c r="F334" s="2">
        <f t="shared" si="150"/>
        <v>10.825428807338698</v>
      </c>
      <c r="G334" s="2">
        <f t="shared" si="150"/>
        <v>0</v>
      </c>
      <c r="H334" s="2">
        <f t="shared" si="150"/>
        <v>15.669286129042053</v>
      </c>
      <c r="I334" s="2">
        <f t="shared" si="150"/>
        <v>0</v>
      </c>
      <c r="J334" s="2">
        <f t="shared" si="150"/>
        <v>4.205063421386809</v>
      </c>
      <c r="K334" s="2">
        <f t="shared" si="150"/>
        <v>36.96840727223325</v>
      </c>
      <c r="L334" s="2">
        <f t="shared" si="150"/>
        <v>0</v>
      </c>
      <c r="M334" s="2">
        <f t="shared" si="150"/>
        <v>4.6833011056066107</v>
      </c>
      <c r="N334" s="2">
        <f t="shared" si="150"/>
        <v>0</v>
      </c>
      <c r="O334" s="2">
        <f t="shared" si="150"/>
        <v>18.552376265221106</v>
      </c>
      <c r="P334" s="2">
        <f t="shared" si="150"/>
        <v>0</v>
      </c>
      <c r="Q334" s="2">
        <f t="shared" si="150"/>
        <v>0</v>
      </c>
      <c r="R334" s="2">
        <f t="shared" si="150"/>
        <v>4.2127844669786061</v>
      </c>
      <c r="S334" s="2">
        <f t="shared" si="150"/>
        <v>0</v>
      </c>
      <c r="T334" s="2">
        <f t="shared" si="150"/>
        <v>0.87083064326513826</v>
      </c>
      <c r="U334" s="2">
        <f t="shared" si="150"/>
        <v>0.11977287900852783</v>
      </c>
      <c r="V334" s="2">
        <f t="shared" si="150"/>
        <v>0.76279923432962649</v>
      </c>
    </row>
    <row r="335" spans="1:22" ht="15.75" customHeight="1" x14ac:dyDescent="0.2">
      <c r="A335" s="4" t="s">
        <v>0</v>
      </c>
      <c r="B335" s="3"/>
      <c r="E335" s="2">
        <f t="shared" ref="E335:V335" si="151">E270/$B270*100</f>
        <v>6.4710009607743064</v>
      </c>
      <c r="F335" s="2">
        <f t="shared" si="151"/>
        <v>9.5400867480697062</v>
      </c>
      <c r="G335" s="2">
        <f t="shared" si="151"/>
        <v>0</v>
      </c>
      <c r="H335" s="2">
        <f t="shared" si="151"/>
        <v>18.5964160799555</v>
      </c>
      <c r="I335" s="2">
        <f t="shared" si="151"/>
        <v>0.72435629926325162</v>
      </c>
      <c r="J335" s="2">
        <f t="shared" si="151"/>
        <v>3.9301796299202518</v>
      </c>
      <c r="K335" s="2">
        <f t="shared" si="151"/>
        <v>29.939126746756926</v>
      </c>
      <c r="L335" s="2">
        <f t="shared" si="151"/>
        <v>0</v>
      </c>
      <c r="M335" s="2">
        <f t="shared" si="151"/>
        <v>3.6269312695993308</v>
      </c>
      <c r="N335" s="2">
        <f t="shared" si="151"/>
        <v>0.64851517631805744</v>
      </c>
      <c r="O335" s="2">
        <f t="shared" si="151"/>
        <v>17.705939103531279</v>
      </c>
      <c r="P335" s="2">
        <f t="shared" si="151"/>
        <v>0</v>
      </c>
      <c r="Q335" s="2">
        <f t="shared" si="151"/>
        <v>0</v>
      </c>
      <c r="R335" s="2">
        <f t="shared" si="151"/>
        <v>4.0492658183135699</v>
      </c>
      <c r="S335" s="2">
        <f t="shared" si="151"/>
        <v>0.46177546627125393</v>
      </c>
      <c r="T335" s="2">
        <f t="shared" si="151"/>
        <v>1.0964901686118096</v>
      </c>
      <c r="U335" s="2">
        <f t="shared" si="151"/>
        <v>1.3684637577052385</v>
      </c>
      <c r="V335" s="2">
        <f t="shared" si="151"/>
        <v>1.84145277490953</v>
      </c>
    </row>
    <row r="336" spans="1:22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</sheetData>
  <pageMargins left="0.75" right="0.75" top="1" bottom="1" header="0" footer="0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4D57-60DE-B945-9B8C-D57DE4CE8A9A}">
  <sheetPr>
    <tabColor rgb="FFFFFF00"/>
  </sheetPr>
  <dimension ref="A1:Y1030"/>
  <sheetViews>
    <sheetView topLeftCell="A264" workbookViewId="0">
      <pane xSplit="4" topLeftCell="E1" activePane="topRight" state="frozen"/>
      <selection pane="topRight" activeCell="H293" sqref="H293"/>
    </sheetView>
  </sheetViews>
  <sheetFormatPr baseColWidth="10" defaultColWidth="11.1640625" defaultRowHeight="15" customHeight="1" x14ac:dyDescent="0.2"/>
  <cols>
    <col min="1" max="1" width="22.33203125" style="1" customWidth="1"/>
    <col min="2" max="2" width="21.5" style="1" customWidth="1"/>
    <col min="3" max="10" width="11" style="1" customWidth="1"/>
    <col min="11" max="11" width="11.83203125" style="1" customWidth="1"/>
    <col min="12" max="34" width="11" style="1" customWidth="1"/>
    <col min="35" max="16384" width="11.1640625" style="1"/>
  </cols>
  <sheetData>
    <row r="1" spans="1:23" ht="15.75" customHeight="1" x14ac:dyDescent="0.2"/>
    <row r="2" spans="1:23" ht="15.75" customHeight="1" x14ac:dyDescent="0.2">
      <c r="A2" s="5" t="s">
        <v>118</v>
      </c>
      <c r="B2" s="4" t="s">
        <v>117</v>
      </c>
    </row>
    <row r="3" spans="1:23" ht="15.75" customHeight="1" x14ac:dyDescent="0.2">
      <c r="A3" s="5" t="s">
        <v>116</v>
      </c>
      <c r="B3" s="4" t="s">
        <v>198</v>
      </c>
    </row>
    <row r="4" spans="1:23" ht="15.75" customHeight="1" x14ac:dyDescent="0.2">
      <c r="A4" s="5" t="s">
        <v>114</v>
      </c>
      <c r="B4" s="4" t="s">
        <v>197</v>
      </c>
    </row>
    <row r="5" spans="1:23" ht="15.75" customHeight="1" x14ac:dyDescent="0.2">
      <c r="A5" s="5" t="s">
        <v>112</v>
      </c>
      <c r="B5" s="4" t="s">
        <v>111</v>
      </c>
    </row>
    <row r="6" spans="1:23" ht="15.75" customHeight="1" x14ac:dyDescent="0.2">
      <c r="A6" s="5" t="s">
        <v>110</v>
      </c>
      <c r="B6" s="4" t="s">
        <v>109</v>
      </c>
    </row>
    <row r="7" spans="1:23" ht="15.75" customHeight="1" x14ac:dyDescent="0.2">
      <c r="B7" s="1" t="s">
        <v>108</v>
      </c>
    </row>
    <row r="8" spans="1:23" ht="15.75" customHeight="1" x14ac:dyDescent="0.2"/>
    <row r="9" spans="1:23" ht="15.75" customHeight="1" x14ac:dyDescent="0.2">
      <c r="A9" s="5" t="s">
        <v>107</v>
      </c>
      <c r="B9" s="4" t="s">
        <v>106</v>
      </c>
    </row>
    <row r="10" spans="1:23" ht="15.75" customHeight="1" x14ac:dyDescent="0.2">
      <c r="A10" s="1" t="s">
        <v>25</v>
      </c>
      <c r="C10" s="1" t="s">
        <v>53</v>
      </c>
      <c r="D10" s="1" t="s">
        <v>52</v>
      </c>
      <c r="E10" s="1" t="s">
        <v>23</v>
      </c>
      <c r="F10" s="1" t="s">
        <v>22</v>
      </c>
      <c r="G10" s="1" t="s">
        <v>21</v>
      </c>
      <c r="H10" s="1" t="s">
        <v>20</v>
      </c>
      <c r="I10" s="1" t="s">
        <v>19</v>
      </c>
      <c r="J10" s="1" t="s">
        <v>18</v>
      </c>
      <c r="K10" s="1" t="s">
        <v>17</v>
      </c>
      <c r="L10" s="1" t="s">
        <v>16</v>
      </c>
      <c r="M10" s="1" t="s">
        <v>15</v>
      </c>
      <c r="N10" s="1" t="s">
        <v>14</v>
      </c>
      <c r="O10" s="1" t="s">
        <v>13</v>
      </c>
      <c r="P10" s="1" t="s">
        <v>12</v>
      </c>
      <c r="Q10" s="1" t="s">
        <v>11</v>
      </c>
      <c r="R10" s="1" t="s">
        <v>10</v>
      </c>
      <c r="S10" s="1" t="s">
        <v>9</v>
      </c>
      <c r="T10" s="1" t="s">
        <v>8</v>
      </c>
      <c r="U10" s="1" t="s">
        <v>7</v>
      </c>
      <c r="V10" s="1" t="s">
        <v>6</v>
      </c>
    </row>
    <row r="11" spans="1:23" ht="15.75" customHeight="1" x14ac:dyDescent="0.2">
      <c r="A11" s="1" t="s">
        <v>105</v>
      </c>
      <c r="C11" s="1" t="s">
        <v>104</v>
      </c>
      <c r="D11" s="17">
        <v>0.55689999999999995</v>
      </c>
      <c r="E11" s="17">
        <v>8.2400000000000001E-2</v>
      </c>
      <c r="F11" s="17">
        <v>6.4799999999999996E-2</v>
      </c>
      <c r="G11" s="17">
        <v>5.9700000000000003E-2</v>
      </c>
      <c r="H11" s="17">
        <v>8.9099999999999999E-2</v>
      </c>
      <c r="I11" s="17">
        <v>4.4499999999999998E-2</v>
      </c>
      <c r="J11" s="17">
        <v>5.79E-2</v>
      </c>
      <c r="K11" s="17">
        <v>8.6599999999999996E-2</v>
      </c>
      <c r="L11" s="17">
        <v>1.72E-2</v>
      </c>
      <c r="M11" s="17">
        <v>6.4000000000000001E-2</v>
      </c>
      <c r="N11" s="17">
        <v>2.0400000000000001E-2</v>
      </c>
      <c r="O11" s="17">
        <v>3.5700000000000003E-2</v>
      </c>
      <c r="P11" s="17">
        <v>3.5299999999999998E-2</v>
      </c>
      <c r="Q11" s="17">
        <v>0.17560000000000001</v>
      </c>
      <c r="R11" s="17">
        <v>0.49990000000000001</v>
      </c>
      <c r="S11" s="17">
        <v>0.13439999999999999</v>
      </c>
      <c r="T11" s="17">
        <v>0.23499999999999999</v>
      </c>
      <c r="U11" s="17">
        <v>0.375</v>
      </c>
      <c r="V11" s="4">
        <v>0.91920000000000002</v>
      </c>
    </row>
    <row r="12" spans="1:23" ht="15.75" customHeight="1" x14ac:dyDescent="0.2"/>
    <row r="13" spans="1:23" ht="15.75" customHeight="1" x14ac:dyDescent="0.2">
      <c r="A13" s="5" t="s">
        <v>103</v>
      </c>
    </row>
    <row r="14" spans="1:23" ht="15.75" customHeight="1" x14ac:dyDescent="0.2">
      <c r="A14" s="1" t="s">
        <v>25</v>
      </c>
      <c r="B14" s="1" t="s">
        <v>93</v>
      </c>
      <c r="C14" s="1" t="s">
        <v>53</v>
      </c>
      <c r="D14" s="1" t="s">
        <v>52</v>
      </c>
      <c r="E14" s="1" t="s">
        <v>23</v>
      </c>
      <c r="F14" s="1" t="s">
        <v>22</v>
      </c>
      <c r="G14" s="1" t="s">
        <v>21</v>
      </c>
      <c r="H14" s="1" t="s">
        <v>20</v>
      </c>
      <c r="I14" s="1" t="s">
        <v>19</v>
      </c>
      <c r="J14" s="1" t="s">
        <v>18</v>
      </c>
      <c r="K14" s="1" t="s">
        <v>17</v>
      </c>
      <c r="L14" s="1" t="s">
        <v>16</v>
      </c>
      <c r="M14" s="1" t="s">
        <v>15</v>
      </c>
      <c r="N14" s="1" t="s">
        <v>14</v>
      </c>
      <c r="O14" s="1" t="s">
        <v>13</v>
      </c>
      <c r="P14" s="1" t="s">
        <v>12</v>
      </c>
      <c r="Q14" s="1" t="s">
        <v>11</v>
      </c>
      <c r="R14" s="1" t="s">
        <v>10</v>
      </c>
      <c r="S14" s="1" t="s">
        <v>9</v>
      </c>
      <c r="T14" s="1" t="s">
        <v>8</v>
      </c>
      <c r="U14" s="1" t="s">
        <v>7</v>
      </c>
      <c r="V14" s="1" t="s">
        <v>6</v>
      </c>
      <c r="W14" s="8"/>
    </row>
    <row r="15" spans="1:23" ht="15.75" customHeight="1" x14ac:dyDescent="0.2">
      <c r="A15" s="1" t="s">
        <v>101</v>
      </c>
      <c r="B15" s="1">
        <v>5</v>
      </c>
      <c r="C15" s="4">
        <v>300</v>
      </c>
      <c r="D15" s="4">
        <v>100</v>
      </c>
      <c r="E15" s="17">
        <v>1.1368</v>
      </c>
      <c r="F15" s="17">
        <v>1.3302</v>
      </c>
      <c r="G15" s="17">
        <v>0.5675</v>
      </c>
      <c r="H15" s="17">
        <v>1.6780999999999999</v>
      </c>
      <c r="I15" s="17">
        <v>1.1061000000000001</v>
      </c>
      <c r="J15" s="17">
        <v>0.87019999999999997</v>
      </c>
      <c r="K15" s="17">
        <v>1.849</v>
      </c>
      <c r="L15" s="17">
        <v>1.8008</v>
      </c>
      <c r="M15" s="17">
        <v>1.3013999999999999</v>
      </c>
      <c r="N15" s="17">
        <v>1.1043000000000001</v>
      </c>
      <c r="O15" s="17">
        <v>1.4451000000000001</v>
      </c>
      <c r="P15" s="17">
        <v>2.0520999999999998</v>
      </c>
      <c r="Q15" s="17">
        <v>1.1091</v>
      </c>
      <c r="R15" s="17">
        <v>2.2496</v>
      </c>
      <c r="S15" s="17">
        <v>0.505</v>
      </c>
      <c r="T15" s="17">
        <v>1.7202999999999999</v>
      </c>
      <c r="U15" s="17">
        <v>1.1255999999999999</v>
      </c>
      <c r="V15" s="17">
        <v>1.6153</v>
      </c>
    </row>
    <row r="16" spans="1:23" ht="15.75" customHeight="1" x14ac:dyDescent="0.2">
      <c r="A16" s="1" t="s">
        <v>100</v>
      </c>
      <c r="B16" s="1">
        <v>50</v>
      </c>
      <c r="C16" s="4">
        <v>300</v>
      </c>
      <c r="D16" s="4">
        <v>100</v>
      </c>
      <c r="E16" s="17">
        <v>6.5124000000000004</v>
      </c>
      <c r="F16" s="17">
        <v>8.6707999999999998</v>
      </c>
      <c r="G16" s="17">
        <v>6.1634000000000002</v>
      </c>
      <c r="H16" s="17">
        <v>10.862299999999999</v>
      </c>
      <c r="I16" s="17">
        <v>9.6206999999999994</v>
      </c>
      <c r="J16" s="17">
        <v>6.9527000000000001</v>
      </c>
      <c r="K16" s="17">
        <v>13.9825</v>
      </c>
      <c r="L16" s="17">
        <v>15.4946</v>
      </c>
      <c r="M16" s="17">
        <v>12.601900000000001</v>
      </c>
      <c r="N16" s="17">
        <v>9.8473000000000006</v>
      </c>
      <c r="O16" s="17">
        <v>10.442</v>
      </c>
      <c r="P16" s="17">
        <v>18.133700000000001</v>
      </c>
      <c r="Q16" s="17">
        <v>10.061400000000001</v>
      </c>
      <c r="R16" s="17">
        <v>14.07</v>
      </c>
      <c r="S16" s="17">
        <v>11.200699999999999</v>
      </c>
      <c r="T16" s="17">
        <v>13.667400000000001</v>
      </c>
      <c r="U16" s="17">
        <v>12.6602</v>
      </c>
      <c r="V16" s="17">
        <v>11.178100000000001</v>
      </c>
    </row>
    <row r="17" spans="1:22" ht="15.75" customHeight="1" x14ac:dyDescent="0.2">
      <c r="A17" s="1" t="s">
        <v>99</v>
      </c>
      <c r="B17" s="1">
        <v>100</v>
      </c>
      <c r="C17" s="4">
        <v>300</v>
      </c>
      <c r="D17" s="4">
        <v>100</v>
      </c>
      <c r="E17" s="17">
        <v>13.9663</v>
      </c>
      <c r="F17" s="17">
        <v>17.629899999999999</v>
      </c>
      <c r="G17" s="17">
        <v>13.950100000000001</v>
      </c>
      <c r="H17" s="17">
        <v>21.341000000000001</v>
      </c>
      <c r="I17" s="17">
        <v>21.852</v>
      </c>
      <c r="J17" s="17">
        <v>14.510300000000001</v>
      </c>
      <c r="K17" s="17">
        <v>28.7499</v>
      </c>
      <c r="L17" s="17">
        <v>31.480899999999998</v>
      </c>
      <c r="M17" s="17">
        <v>25.674099999999999</v>
      </c>
      <c r="N17" s="17">
        <v>20.114799999999999</v>
      </c>
      <c r="O17" s="17">
        <v>21.0306</v>
      </c>
      <c r="P17" s="17">
        <v>36.944899999999997</v>
      </c>
      <c r="Q17" s="17">
        <v>21.0639</v>
      </c>
      <c r="R17" s="17">
        <v>27.130500000000001</v>
      </c>
      <c r="S17" s="17">
        <v>22.937899999999999</v>
      </c>
      <c r="T17" s="17">
        <v>27.648399999999999</v>
      </c>
      <c r="U17" s="17">
        <v>24.7593</v>
      </c>
      <c r="V17" s="17">
        <v>25.225100000000001</v>
      </c>
    </row>
    <row r="18" spans="1:22" ht="15.75" customHeight="1" x14ac:dyDescent="0.2">
      <c r="A18" s="1" t="s">
        <v>98</v>
      </c>
      <c r="B18" s="1">
        <v>250</v>
      </c>
      <c r="C18" s="4">
        <v>300</v>
      </c>
      <c r="D18" s="4">
        <v>100</v>
      </c>
      <c r="E18" s="17">
        <v>34.888100000000001</v>
      </c>
      <c r="F18" s="17">
        <v>43.925800000000002</v>
      </c>
      <c r="G18" s="17">
        <v>33.861699999999999</v>
      </c>
      <c r="H18" s="17">
        <v>53.904299999999999</v>
      </c>
      <c r="I18" s="17">
        <v>54.12</v>
      </c>
      <c r="J18" s="17">
        <v>38.447000000000003</v>
      </c>
      <c r="K18" s="17">
        <v>69.415599999999998</v>
      </c>
      <c r="L18" s="17">
        <v>78.474299999999999</v>
      </c>
      <c r="M18" s="17">
        <v>65.513199999999998</v>
      </c>
      <c r="N18" s="17">
        <v>50.596800000000002</v>
      </c>
      <c r="O18" s="17">
        <v>52.7468</v>
      </c>
      <c r="P18" s="17">
        <v>92.821299999999994</v>
      </c>
      <c r="Q18" s="17">
        <v>53.7166</v>
      </c>
      <c r="R18" s="17">
        <v>67.0441</v>
      </c>
      <c r="S18" s="17">
        <v>56.369900000000001</v>
      </c>
      <c r="T18" s="17">
        <v>69.007099999999994</v>
      </c>
      <c r="U18" s="17">
        <v>60.897500000000001</v>
      </c>
      <c r="V18" s="17">
        <v>61.082799999999999</v>
      </c>
    </row>
    <row r="19" spans="1:22" ht="15.75" customHeight="1" x14ac:dyDescent="0.2"/>
    <row r="20" spans="1:22" ht="15.75" customHeight="1" x14ac:dyDescent="0.2">
      <c r="A20" s="5" t="s">
        <v>102</v>
      </c>
    </row>
    <row r="21" spans="1:22" ht="15.75" customHeight="1" x14ac:dyDescent="0.2">
      <c r="A21" s="1" t="s">
        <v>25</v>
      </c>
      <c r="B21" s="1" t="s">
        <v>93</v>
      </c>
      <c r="C21" s="1" t="s">
        <v>53</v>
      </c>
      <c r="D21" s="1" t="s">
        <v>52</v>
      </c>
      <c r="E21" s="1" t="s">
        <v>23</v>
      </c>
      <c r="F21" s="1" t="s">
        <v>22</v>
      </c>
      <c r="G21" s="1" t="s">
        <v>21</v>
      </c>
      <c r="H21" s="1" t="s">
        <v>20</v>
      </c>
      <c r="I21" s="1" t="s">
        <v>19</v>
      </c>
      <c r="J21" s="1" t="s">
        <v>18</v>
      </c>
      <c r="K21" s="1" t="s">
        <v>17</v>
      </c>
      <c r="L21" s="1" t="s">
        <v>16</v>
      </c>
      <c r="M21" s="1" t="s">
        <v>15</v>
      </c>
      <c r="N21" s="1" t="s">
        <v>14</v>
      </c>
      <c r="O21" s="1" t="s">
        <v>13</v>
      </c>
      <c r="P21" s="1" t="s">
        <v>12</v>
      </c>
      <c r="Q21" s="1" t="s">
        <v>11</v>
      </c>
      <c r="R21" s="1" t="s">
        <v>10</v>
      </c>
      <c r="S21" s="1" t="s">
        <v>9</v>
      </c>
      <c r="T21" s="1" t="s">
        <v>8</v>
      </c>
      <c r="U21" s="1" t="s">
        <v>7</v>
      </c>
      <c r="V21" s="1" t="s">
        <v>6</v>
      </c>
    </row>
    <row r="22" spans="1:22" ht="15.75" customHeight="1" x14ac:dyDescent="0.2">
      <c r="A22" s="1" t="s">
        <v>101</v>
      </c>
      <c r="B22" s="1">
        <v>5</v>
      </c>
      <c r="C22" s="4">
        <v>300</v>
      </c>
      <c r="D22" s="4">
        <v>100</v>
      </c>
      <c r="E22" s="1">
        <f t="shared" ref="E22:V22" si="0">E15-E$11</f>
        <v>1.0544</v>
      </c>
      <c r="F22" s="1">
        <f t="shared" si="0"/>
        <v>1.2654000000000001</v>
      </c>
      <c r="G22" s="1">
        <f t="shared" si="0"/>
        <v>0.50780000000000003</v>
      </c>
      <c r="H22" s="1">
        <f t="shared" si="0"/>
        <v>1.589</v>
      </c>
      <c r="I22" s="1">
        <f t="shared" si="0"/>
        <v>1.0616000000000001</v>
      </c>
      <c r="J22" s="1">
        <f t="shared" si="0"/>
        <v>0.81230000000000002</v>
      </c>
      <c r="K22" s="1">
        <f t="shared" si="0"/>
        <v>1.7624</v>
      </c>
      <c r="L22" s="1">
        <f t="shared" si="0"/>
        <v>1.7835999999999999</v>
      </c>
      <c r="M22" s="1">
        <f t="shared" si="0"/>
        <v>1.2373999999999998</v>
      </c>
      <c r="N22" s="1">
        <f t="shared" si="0"/>
        <v>1.0839000000000001</v>
      </c>
      <c r="O22" s="1">
        <f t="shared" si="0"/>
        <v>1.4094</v>
      </c>
      <c r="P22" s="1">
        <f t="shared" si="0"/>
        <v>2.0167999999999999</v>
      </c>
      <c r="Q22" s="1">
        <f t="shared" si="0"/>
        <v>0.9335</v>
      </c>
      <c r="R22" s="1">
        <f t="shared" si="0"/>
        <v>1.7497</v>
      </c>
      <c r="S22" s="1">
        <f t="shared" si="0"/>
        <v>0.37060000000000004</v>
      </c>
      <c r="T22" s="1">
        <f t="shared" si="0"/>
        <v>1.4853000000000001</v>
      </c>
      <c r="U22" s="1">
        <f t="shared" si="0"/>
        <v>0.75059999999999993</v>
      </c>
      <c r="V22" s="1">
        <f t="shared" si="0"/>
        <v>0.69609999999999994</v>
      </c>
    </row>
    <row r="23" spans="1:22" ht="15.75" customHeight="1" x14ac:dyDescent="0.2">
      <c r="A23" s="1" t="s">
        <v>100</v>
      </c>
      <c r="B23" s="1">
        <v>50</v>
      </c>
      <c r="C23" s="4">
        <v>300</v>
      </c>
      <c r="D23" s="4">
        <v>100</v>
      </c>
      <c r="E23" s="1">
        <f t="shared" ref="E23:V23" si="1">E16-E$11</f>
        <v>6.4300000000000006</v>
      </c>
      <c r="F23" s="1">
        <f t="shared" si="1"/>
        <v>8.6059999999999999</v>
      </c>
      <c r="G23" s="1">
        <f t="shared" si="1"/>
        <v>6.1036999999999999</v>
      </c>
      <c r="H23" s="1">
        <f t="shared" si="1"/>
        <v>10.773199999999999</v>
      </c>
      <c r="I23" s="1">
        <f t="shared" si="1"/>
        <v>9.5762</v>
      </c>
      <c r="J23" s="1">
        <f t="shared" si="1"/>
        <v>6.8948</v>
      </c>
      <c r="K23" s="1">
        <f t="shared" si="1"/>
        <v>13.895899999999999</v>
      </c>
      <c r="L23" s="1">
        <f t="shared" si="1"/>
        <v>15.477399999999999</v>
      </c>
      <c r="M23" s="1">
        <f t="shared" si="1"/>
        <v>12.5379</v>
      </c>
      <c r="N23" s="1">
        <f t="shared" si="1"/>
        <v>9.8269000000000002</v>
      </c>
      <c r="O23" s="1">
        <f t="shared" si="1"/>
        <v>10.4063</v>
      </c>
      <c r="P23" s="1">
        <f t="shared" si="1"/>
        <v>18.098400000000002</v>
      </c>
      <c r="Q23" s="1">
        <f t="shared" si="1"/>
        <v>9.8858000000000015</v>
      </c>
      <c r="R23" s="1">
        <f t="shared" si="1"/>
        <v>13.5701</v>
      </c>
      <c r="S23" s="1">
        <f t="shared" si="1"/>
        <v>11.0663</v>
      </c>
      <c r="T23" s="1">
        <f t="shared" si="1"/>
        <v>13.432400000000001</v>
      </c>
      <c r="U23" s="1">
        <f t="shared" si="1"/>
        <v>12.2852</v>
      </c>
      <c r="V23" s="1">
        <f t="shared" si="1"/>
        <v>10.258900000000001</v>
      </c>
    </row>
    <row r="24" spans="1:22" ht="15.75" customHeight="1" x14ac:dyDescent="0.2">
      <c r="A24" s="1" t="s">
        <v>99</v>
      </c>
      <c r="B24" s="1">
        <v>100</v>
      </c>
      <c r="C24" s="4">
        <v>300</v>
      </c>
      <c r="D24" s="4">
        <v>100</v>
      </c>
      <c r="E24" s="1">
        <f t="shared" ref="E24:V24" si="2">E17-E$11</f>
        <v>13.883900000000001</v>
      </c>
      <c r="F24" s="1">
        <f t="shared" si="2"/>
        <v>17.565099999999997</v>
      </c>
      <c r="G24" s="1">
        <f t="shared" si="2"/>
        <v>13.890400000000001</v>
      </c>
      <c r="H24" s="1">
        <f t="shared" si="2"/>
        <v>21.251900000000003</v>
      </c>
      <c r="I24" s="1">
        <f t="shared" si="2"/>
        <v>21.807500000000001</v>
      </c>
      <c r="J24" s="1">
        <f t="shared" si="2"/>
        <v>14.452400000000001</v>
      </c>
      <c r="K24" s="1">
        <f t="shared" si="2"/>
        <v>28.6633</v>
      </c>
      <c r="L24" s="1">
        <f t="shared" si="2"/>
        <v>31.463699999999999</v>
      </c>
      <c r="M24" s="1">
        <f t="shared" si="2"/>
        <v>25.610099999999999</v>
      </c>
      <c r="N24" s="1">
        <f t="shared" si="2"/>
        <v>20.0944</v>
      </c>
      <c r="O24" s="1">
        <f t="shared" si="2"/>
        <v>20.994900000000001</v>
      </c>
      <c r="P24" s="1">
        <f t="shared" si="2"/>
        <v>36.909599999999998</v>
      </c>
      <c r="Q24" s="1">
        <f t="shared" si="2"/>
        <v>20.888300000000001</v>
      </c>
      <c r="R24" s="1">
        <f t="shared" si="2"/>
        <v>26.630600000000001</v>
      </c>
      <c r="S24" s="1">
        <f t="shared" si="2"/>
        <v>22.8035</v>
      </c>
      <c r="T24" s="1">
        <f t="shared" si="2"/>
        <v>27.413399999999999</v>
      </c>
      <c r="U24" s="1">
        <f t="shared" si="2"/>
        <v>24.3843</v>
      </c>
      <c r="V24" s="1">
        <f t="shared" si="2"/>
        <v>24.305900000000001</v>
      </c>
    </row>
    <row r="25" spans="1:22" ht="15.75" customHeight="1" x14ac:dyDescent="0.2">
      <c r="A25" s="1" t="s">
        <v>98</v>
      </c>
      <c r="B25" s="1">
        <v>250</v>
      </c>
      <c r="C25" s="4">
        <v>300</v>
      </c>
      <c r="D25" s="4">
        <v>100</v>
      </c>
      <c r="E25" s="1">
        <f t="shared" ref="E25:V25" si="3">E18-E$11</f>
        <v>34.805700000000002</v>
      </c>
      <c r="F25" s="1">
        <f t="shared" si="3"/>
        <v>43.861000000000004</v>
      </c>
      <c r="G25" s="1">
        <f t="shared" si="3"/>
        <v>33.802</v>
      </c>
      <c r="H25" s="1">
        <f t="shared" si="3"/>
        <v>53.815199999999997</v>
      </c>
      <c r="I25" s="1">
        <f t="shared" si="3"/>
        <v>54.075499999999998</v>
      </c>
      <c r="J25" s="1">
        <f t="shared" si="3"/>
        <v>38.389100000000006</v>
      </c>
      <c r="K25" s="1">
        <f t="shared" si="3"/>
        <v>69.328999999999994</v>
      </c>
      <c r="L25" s="1">
        <f t="shared" si="3"/>
        <v>78.457099999999997</v>
      </c>
      <c r="M25" s="1">
        <f t="shared" si="3"/>
        <v>65.449200000000005</v>
      </c>
      <c r="N25" s="1">
        <f t="shared" si="3"/>
        <v>50.5764</v>
      </c>
      <c r="O25" s="1">
        <f t="shared" si="3"/>
        <v>52.711100000000002</v>
      </c>
      <c r="P25" s="1">
        <f t="shared" si="3"/>
        <v>92.785999999999987</v>
      </c>
      <c r="Q25" s="1">
        <f t="shared" si="3"/>
        <v>53.540999999999997</v>
      </c>
      <c r="R25" s="1">
        <f t="shared" si="3"/>
        <v>66.544200000000004</v>
      </c>
      <c r="S25" s="1">
        <f t="shared" si="3"/>
        <v>56.235500000000002</v>
      </c>
      <c r="T25" s="1">
        <f t="shared" si="3"/>
        <v>68.772099999999995</v>
      </c>
      <c r="U25" s="1">
        <f t="shared" si="3"/>
        <v>60.522500000000001</v>
      </c>
      <c r="V25" s="1">
        <f t="shared" si="3"/>
        <v>60.163600000000002</v>
      </c>
    </row>
    <row r="26" spans="1:22" ht="15.75" customHeight="1" x14ac:dyDescent="0.2">
      <c r="D26" s="1" t="s">
        <v>97</v>
      </c>
      <c r="E26" s="1">
        <f t="shared" ref="E26:V26" si="4">SLOPE(E22:E25,$B$22:$B$25)</f>
        <v>0.13901067793496233</v>
      </c>
      <c r="F26" s="1">
        <f t="shared" si="4"/>
        <v>0.17459533713025907</v>
      </c>
      <c r="G26" s="1">
        <f t="shared" si="4"/>
        <v>0.13665975748668013</v>
      </c>
      <c r="H26" s="1">
        <f t="shared" si="4"/>
        <v>0.2138049862208341</v>
      </c>
      <c r="I26" s="1">
        <f t="shared" si="4"/>
        <v>0.21821824729009734</v>
      </c>
      <c r="J26" s="1">
        <f t="shared" si="4"/>
        <v>0.15464327025537392</v>
      </c>
      <c r="K26" s="1">
        <f t="shared" si="4"/>
        <v>0.2761731030681609</v>
      </c>
      <c r="L26" s="1">
        <f t="shared" si="4"/>
        <v>0.31354108396105085</v>
      </c>
      <c r="M26" s="1">
        <f t="shared" si="4"/>
        <v>0.26285177291934603</v>
      </c>
      <c r="N26" s="1">
        <f t="shared" si="4"/>
        <v>0.20254029028109496</v>
      </c>
      <c r="O26" s="1">
        <f t="shared" si="4"/>
        <v>0.21004754363402536</v>
      </c>
      <c r="P26" s="1">
        <f t="shared" si="4"/>
        <v>0.37138697042072377</v>
      </c>
      <c r="Q26" s="1">
        <f t="shared" si="4"/>
        <v>0.21581089105272824</v>
      </c>
      <c r="R26" s="1">
        <f t="shared" si="4"/>
        <v>0.26459776593790191</v>
      </c>
      <c r="S26" s="1">
        <f t="shared" si="4"/>
        <v>0.22733663420907591</v>
      </c>
      <c r="T26" s="1">
        <f t="shared" si="4"/>
        <v>0.2752662134852103</v>
      </c>
      <c r="U26" s="1">
        <f t="shared" si="4"/>
        <v>0.24311239390042255</v>
      </c>
      <c r="V26" s="1">
        <f t="shared" si="4"/>
        <v>0.24475281646151018</v>
      </c>
    </row>
    <row r="27" spans="1:22" ht="15.75" customHeight="1" x14ac:dyDescent="0.2">
      <c r="D27" s="1" t="s">
        <v>96</v>
      </c>
      <c r="E27" s="1">
        <f t="shared" ref="E27:V27" si="5">RSQ(E22:E25,$B$22:$B$25)</f>
        <v>0.99939300671603493</v>
      </c>
      <c r="F27" s="1">
        <f t="shared" si="5"/>
        <v>0.9998654873331646</v>
      </c>
      <c r="G27" s="1">
        <f t="shared" si="5"/>
        <v>0.99925663739104442</v>
      </c>
      <c r="H27" s="1">
        <f t="shared" si="5"/>
        <v>0.9998388925863072</v>
      </c>
      <c r="I27" s="1">
        <f t="shared" si="5"/>
        <v>0.99929099043725844</v>
      </c>
      <c r="J27" s="1">
        <f t="shared" si="5"/>
        <v>0.99911953207747739</v>
      </c>
      <c r="K27" s="1">
        <f t="shared" si="5"/>
        <v>0.99980021866145941</v>
      </c>
      <c r="L27" s="1">
        <f t="shared" si="5"/>
        <v>0.9999719309114069</v>
      </c>
      <c r="M27" s="1">
        <f t="shared" si="5"/>
        <v>0.99989770947998413</v>
      </c>
      <c r="N27" s="1">
        <f t="shared" si="5"/>
        <v>0.99994693293003778</v>
      </c>
      <c r="O27" s="1">
        <f t="shared" si="5"/>
        <v>0.99991550142836927</v>
      </c>
      <c r="P27" s="1">
        <f t="shared" si="5"/>
        <v>0.99995455435432701</v>
      </c>
      <c r="Q27" s="1">
        <f t="shared" si="5"/>
        <v>0.99979276037187215</v>
      </c>
      <c r="R27" s="1">
        <f t="shared" si="5"/>
        <v>0.9999836469216361</v>
      </c>
      <c r="S27" s="1">
        <f t="shared" si="5"/>
        <v>0.99977019981278126</v>
      </c>
      <c r="T27" s="1">
        <f t="shared" si="5"/>
        <v>0.99996115059359636</v>
      </c>
      <c r="U27" s="1">
        <f t="shared" si="5"/>
        <v>0.99988234488098393</v>
      </c>
      <c r="V27" s="1">
        <f t="shared" si="5"/>
        <v>0.99909343537834339</v>
      </c>
    </row>
    <row r="28" spans="1:22" ht="15.75" customHeight="1" x14ac:dyDescent="0.2"/>
    <row r="29" spans="1:22" ht="15.75" customHeight="1" x14ac:dyDescent="0.2"/>
    <row r="30" spans="1:22" ht="15.75" customHeight="1" x14ac:dyDescent="0.2"/>
    <row r="31" spans="1:22" ht="15.75" customHeight="1" x14ac:dyDescent="0.2"/>
    <row r="32" spans="1:2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/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>
      <c r="A73" s="16"/>
    </row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spans="1:23" ht="15.75" customHeight="1" x14ac:dyDescent="0.2"/>
    <row r="82" spans="1:23" ht="15.75" customHeight="1" x14ac:dyDescent="0.2"/>
    <row r="83" spans="1:23" ht="15.75" customHeight="1" x14ac:dyDescent="0.2"/>
    <row r="84" spans="1:23" ht="15.75" customHeight="1" x14ac:dyDescent="0.2"/>
    <row r="85" spans="1:23" ht="15.75" customHeight="1" x14ac:dyDescent="0.2"/>
    <row r="86" spans="1:23" ht="15.75" customHeight="1" x14ac:dyDescent="0.2"/>
    <row r="87" spans="1:23" ht="15.75" customHeight="1" x14ac:dyDescent="0.2"/>
    <row r="88" spans="1:23" ht="15.75" customHeight="1" x14ac:dyDescent="0.2"/>
    <row r="89" spans="1:23" ht="15.75" customHeight="1" x14ac:dyDescent="0.2">
      <c r="A89" s="5" t="s">
        <v>95</v>
      </c>
    </row>
    <row r="90" spans="1:23" ht="15.75" customHeight="1" x14ac:dyDescent="0.2">
      <c r="A90" s="1" t="s">
        <v>25</v>
      </c>
      <c r="B90" s="1" t="s">
        <v>93</v>
      </c>
      <c r="C90" s="1" t="s">
        <v>53</v>
      </c>
      <c r="D90" s="1" t="s">
        <v>52</v>
      </c>
      <c r="E90" s="1" t="s">
        <v>23</v>
      </c>
      <c r="F90" s="1" t="s">
        <v>22</v>
      </c>
      <c r="G90" s="1" t="s">
        <v>21</v>
      </c>
      <c r="H90" s="1" t="s">
        <v>20</v>
      </c>
      <c r="I90" s="1" t="s">
        <v>19</v>
      </c>
      <c r="J90" s="1" t="s">
        <v>18</v>
      </c>
      <c r="K90" s="1" t="s">
        <v>17</v>
      </c>
      <c r="L90" s="1" t="s">
        <v>16</v>
      </c>
      <c r="M90" s="1" t="s">
        <v>15</v>
      </c>
      <c r="N90" s="1" t="s">
        <v>14</v>
      </c>
      <c r="O90" s="1" t="s">
        <v>13</v>
      </c>
      <c r="P90" s="1" t="s">
        <v>12</v>
      </c>
      <c r="Q90" s="1" t="s">
        <v>11</v>
      </c>
      <c r="R90" s="1" t="s">
        <v>10</v>
      </c>
      <c r="S90" s="1" t="s">
        <v>9</v>
      </c>
      <c r="T90" s="1" t="s">
        <v>8</v>
      </c>
      <c r="U90" s="1" t="s">
        <v>7</v>
      </c>
      <c r="V90" s="1" t="s">
        <v>6</v>
      </c>
    </row>
    <row r="91" spans="1:23" ht="15.75" customHeight="1" x14ac:dyDescent="0.2">
      <c r="A91" s="1" t="s">
        <v>92</v>
      </c>
      <c r="B91" s="1">
        <v>1000</v>
      </c>
      <c r="C91" s="4">
        <v>40</v>
      </c>
      <c r="D91" s="4">
        <v>100</v>
      </c>
      <c r="E91" s="4">
        <v>18.3443</v>
      </c>
      <c r="F91" s="4">
        <v>22.947399999999998</v>
      </c>
      <c r="G91" s="4">
        <v>15.2997</v>
      </c>
      <c r="H91" s="4">
        <v>30.8095</v>
      </c>
      <c r="I91" s="4">
        <v>27.135100000000001</v>
      </c>
      <c r="J91" s="4">
        <v>20.1557</v>
      </c>
      <c r="K91" s="4">
        <v>35.965899999999998</v>
      </c>
      <c r="L91" s="4">
        <v>40.8872</v>
      </c>
      <c r="M91" s="4">
        <v>33.828000000000003</v>
      </c>
      <c r="N91" s="4">
        <v>26.2957</v>
      </c>
      <c r="O91" s="4">
        <v>27.484400000000001</v>
      </c>
      <c r="P91" s="4">
        <v>48.473500000000001</v>
      </c>
      <c r="Q91" s="4">
        <v>28.435199999999998</v>
      </c>
      <c r="R91" s="4">
        <v>37.360599999999998</v>
      </c>
      <c r="S91" s="4">
        <v>30.8626</v>
      </c>
      <c r="T91" s="4">
        <v>36.878900000000002</v>
      </c>
      <c r="U91" s="4">
        <v>34.3352</v>
      </c>
      <c r="V91" s="4">
        <v>31.9193</v>
      </c>
      <c r="W91" s="8"/>
    </row>
    <row r="92" spans="1:23" ht="15.75" customHeight="1" x14ac:dyDescent="0.2">
      <c r="A92" s="1" t="s">
        <v>92</v>
      </c>
      <c r="B92" s="1">
        <v>1000</v>
      </c>
      <c r="C92" s="4">
        <v>40</v>
      </c>
      <c r="D92" s="4">
        <v>100</v>
      </c>
      <c r="E92" s="4">
        <v>17.8733</v>
      </c>
      <c r="F92" s="4">
        <v>23.000299999999999</v>
      </c>
      <c r="G92" s="4">
        <v>18.339300000000001</v>
      </c>
      <c r="H92" s="4">
        <v>28.004200000000001</v>
      </c>
      <c r="I92" s="4">
        <v>28.963000000000001</v>
      </c>
      <c r="J92" s="4">
        <v>18.264800000000001</v>
      </c>
      <c r="K92" s="4">
        <v>38.137099999999997</v>
      </c>
      <c r="L92" s="4">
        <v>41.561900000000001</v>
      </c>
      <c r="M92" s="4">
        <v>33.5792</v>
      </c>
      <c r="N92" s="4">
        <v>26.048500000000001</v>
      </c>
      <c r="O92" s="4">
        <v>27.4924</v>
      </c>
      <c r="P92" s="4">
        <v>48.4651</v>
      </c>
      <c r="Q92" s="4">
        <v>27.485800000000001</v>
      </c>
      <c r="R92" s="4">
        <v>35.472900000000003</v>
      </c>
      <c r="S92" s="4">
        <v>30.006699999999999</v>
      </c>
      <c r="T92" s="4">
        <v>36.7547</v>
      </c>
      <c r="U92" s="4">
        <v>32.326700000000002</v>
      </c>
      <c r="V92" s="4">
        <v>32.8352</v>
      </c>
      <c r="W92" s="8"/>
    </row>
    <row r="93" spans="1:23" ht="15.75" customHeight="1" x14ac:dyDescent="0.2">
      <c r="A93" s="1" t="s">
        <v>92</v>
      </c>
      <c r="B93" s="1">
        <v>1000</v>
      </c>
      <c r="C93" s="4">
        <v>40</v>
      </c>
      <c r="D93" s="4">
        <v>100</v>
      </c>
      <c r="E93" s="4">
        <v>15.1752</v>
      </c>
      <c r="F93" s="4">
        <v>21.556000000000001</v>
      </c>
      <c r="G93" s="4">
        <v>17.816099999999999</v>
      </c>
      <c r="H93" s="4">
        <v>28.814299999999999</v>
      </c>
      <c r="I93" s="4">
        <v>28.101500000000001</v>
      </c>
      <c r="J93" s="4">
        <v>19.793700000000001</v>
      </c>
      <c r="K93" s="4">
        <v>37.358800000000002</v>
      </c>
      <c r="L93" s="4">
        <v>42.271599999999999</v>
      </c>
      <c r="M93" s="4">
        <v>35.0824</v>
      </c>
      <c r="N93" s="4">
        <v>26.2178</v>
      </c>
      <c r="O93" s="4">
        <v>27.620100000000001</v>
      </c>
      <c r="P93" s="4">
        <v>49.572000000000003</v>
      </c>
      <c r="Q93" s="4">
        <v>27.935300000000002</v>
      </c>
      <c r="R93" s="4">
        <v>34.391399999999997</v>
      </c>
      <c r="S93" s="4">
        <v>30.2087</v>
      </c>
      <c r="T93" s="4">
        <v>35.4009</v>
      </c>
      <c r="U93" s="4">
        <v>31.865400000000001</v>
      </c>
      <c r="V93" s="4">
        <v>30.6828</v>
      </c>
      <c r="W93" s="8"/>
    </row>
    <row r="94" spans="1:23" ht="15.75" customHeight="1" x14ac:dyDescent="0.2"/>
    <row r="95" spans="1:23" ht="15.75" customHeight="1" x14ac:dyDescent="0.2">
      <c r="A95" s="5" t="s">
        <v>94</v>
      </c>
    </row>
    <row r="96" spans="1:23" ht="15.75" customHeight="1" x14ac:dyDescent="0.2">
      <c r="A96" s="1" t="s">
        <v>25</v>
      </c>
      <c r="B96" s="1" t="s">
        <v>93</v>
      </c>
      <c r="C96" s="1" t="s">
        <v>53</v>
      </c>
      <c r="D96" s="1" t="s">
        <v>52</v>
      </c>
      <c r="E96" s="1" t="s">
        <v>23</v>
      </c>
      <c r="F96" s="1" t="s">
        <v>22</v>
      </c>
      <c r="G96" s="1" t="s">
        <v>21</v>
      </c>
      <c r="H96" s="1" t="s">
        <v>20</v>
      </c>
      <c r="I96" s="1" t="s">
        <v>19</v>
      </c>
      <c r="J96" s="1" t="s">
        <v>18</v>
      </c>
      <c r="K96" s="1" t="s">
        <v>17</v>
      </c>
      <c r="L96" s="1" t="s">
        <v>16</v>
      </c>
      <c r="M96" s="1" t="s">
        <v>15</v>
      </c>
      <c r="N96" s="1" t="s">
        <v>14</v>
      </c>
      <c r="O96" s="1" t="s">
        <v>13</v>
      </c>
      <c r="P96" s="1" t="s">
        <v>12</v>
      </c>
      <c r="Q96" s="1" t="s">
        <v>11</v>
      </c>
      <c r="R96" s="1" t="s">
        <v>10</v>
      </c>
      <c r="S96" s="1" t="s">
        <v>9</v>
      </c>
      <c r="T96" s="1" t="s">
        <v>8</v>
      </c>
      <c r="U96" s="1" t="s">
        <v>7</v>
      </c>
      <c r="V96" s="1" t="s">
        <v>6</v>
      </c>
    </row>
    <row r="97" spans="1:23" ht="15.75" customHeight="1" x14ac:dyDescent="0.2">
      <c r="A97" s="1" t="s">
        <v>92</v>
      </c>
      <c r="B97" s="1">
        <v>1000</v>
      </c>
      <c r="C97" s="4">
        <v>40</v>
      </c>
      <c r="D97" s="4">
        <v>100</v>
      </c>
      <c r="E97" s="1">
        <f t="shared" ref="E97:V97" si="6">E91-E$11</f>
        <v>18.261900000000001</v>
      </c>
      <c r="F97" s="1">
        <f t="shared" si="6"/>
        <v>22.882599999999996</v>
      </c>
      <c r="G97" s="1">
        <f t="shared" si="6"/>
        <v>15.24</v>
      </c>
      <c r="H97" s="1">
        <f t="shared" si="6"/>
        <v>30.720400000000001</v>
      </c>
      <c r="I97" s="1">
        <f t="shared" si="6"/>
        <v>27.090600000000002</v>
      </c>
      <c r="J97" s="1">
        <f t="shared" si="6"/>
        <v>20.097799999999999</v>
      </c>
      <c r="K97" s="1">
        <f t="shared" si="6"/>
        <v>35.879300000000001</v>
      </c>
      <c r="L97" s="1">
        <f t="shared" si="6"/>
        <v>40.869999999999997</v>
      </c>
      <c r="M97" s="1">
        <f t="shared" si="6"/>
        <v>33.764000000000003</v>
      </c>
      <c r="N97" s="1">
        <f t="shared" si="6"/>
        <v>26.275300000000001</v>
      </c>
      <c r="O97" s="1">
        <f t="shared" si="6"/>
        <v>27.448700000000002</v>
      </c>
      <c r="P97" s="1">
        <f t="shared" si="6"/>
        <v>48.438200000000002</v>
      </c>
      <c r="Q97" s="1">
        <f t="shared" si="6"/>
        <v>28.259599999999999</v>
      </c>
      <c r="R97" s="1">
        <f t="shared" si="6"/>
        <v>36.860700000000001</v>
      </c>
      <c r="S97" s="1">
        <f t="shared" si="6"/>
        <v>30.728200000000001</v>
      </c>
      <c r="T97" s="1">
        <f t="shared" si="6"/>
        <v>36.643900000000002</v>
      </c>
      <c r="U97" s="1">
        <f t="shared" si="6"/>
        <v>33.9602</v>
      </c>
      <c r="V97" s="1">
        <f t="shared" si="6"/>
        <v>31.0001</v>
      </c>
    </row>
    <row r="98" spans="1:23" ht="15.75" customHeight="1" x14ac:dyDescent="0.2">
      <c r="A98" s="1" t="s">
        <v>92</v>
      </c>
      <c r="B98" s="1">
        <v>1000</v>
      </c>
      <c r="C98" s="4">
        <v>40</v>
      </c>
      <c r="D98" s="4">
        <v>100</v>
      </c>
      <c r="E98" s="1">
        <f t="shared" ref="E98:V98" si="7">E92-E$11</f>
        <v>17.790900000000001</v>
      </c>
      <c r="F98" s="1">
        <f t="shared" si="7"/>
        <v>22.935499999999998</v>
      </c>
      <c r="G98" s="1">
        <f t="shared" si="7"/>
        <v>18.279600000000002</v>
      </c>
      <c r="H98" s="1">
        <f t="shared" si="7"/>
        <v>27.915100000000002</v>
      </c>
      <c r="I98" s="1">
        <f t="shared" si="7"/>
        <v>28.918500000000002</v>
      </c>
      <c r="J98" s="1">
        <f t="shared" si="7"/>
        <v>18.206900000000001</v>
      </c>
      <c r="K98" s="1">
        <f t="shared" si="7"/>
        <v>38.0505</v>
      </c>
      <c r="L98" s="1">
        <f t="shared" si="7"/>
        <v>41.544699999999999</v>
      </c>
      <c r="M98" s="1">
        <f t="shared" si="7"/>
        <v>33.5152</v>
      </c>
      <c r="N98" s="1">
        <f t="shared" si="7"/>
        <v>26.028100000000002</v>
      </c>
      <c r="O98" s="1">
        <f t="shared" si="7"/>
        <v>27.456700000000001</v>
      </c>
      <c r="P98" s="1">
        <f t="shared" si="7"/>
        <v>48.4298</v>
      </c>
      <c r="Q98" s="1">
        <f t="shared" si="7"/>
        <v>27.310200000000002</v>
      </c>
      <c r="R98" s="1">
        <f t="shared" si="7"/>
        <v>34.973000000000006</v>
      </c>
      <c r="S98" s="1">
        <f t="shared" si="7"/>
        <v>29.872299999999999</v>
      </c>
      <c r="T98" s="1">
        <f t="shared" si="7"/>
        <v>36.5197</v>
      </c>
      <c r="U98" s="1">
        <f t="shared" si="7"/>
        <v>31.951700000000002</v>
      </c>
      <c r="V98" s="1">
        <f t="shared" si="7"/>
        <v>31.916</v>
      </c>
    </row>
    <row r="99" spans="1:23" ht="15.75" customHeight="1" x14ac:dyDescent="0.2">
      <c r="A99" s="1" t="s">
        <v>92</v>
      </c>
      <c r="B99" s="1">
        <v>1000</v>
      </c>
      <c r="C99" s="4">
        <v>40</v>
      </c>
      <c r="D99" s="4">
        <v>100</v>
      </c>
      <c r="E99" s="1">
        <f t="shared" ref="E99:V99" si="8">E93-E$11</f>
        <v>15.0928</v>
      </c>
      <c r="F99" s="1">
        <f t="shared" si="8"/>
        <v>21.491199999999999</v>
      </c>
      <c r="G99" s="1">
        <f t="shared" si="8"/>
        <v>17.756399999999999</v>
      </c>
      <c r="H99" s="1">
        <f t="shared" si="8"/>
        <v>28.725200000000001</v>
      </c>
      <c r="I99" s="1">
        <f t="shared" si="8"/>
        <v>28.057000000000002</v>
      </c>
      <c r="J99" s="1">
        <f t="shared" si="8"/>
        <v>19.735800000000001</v>
      </c>
      <c r="K99" s="1">
        <f t="shared" si="8"/>
        <v>37.272200000000005</v>
      </c>
      <c r="L99" s="1">
        <f t="shared" si="8"/>
        <v>42.254399999999997</v>
      </c>
      <c r="M99" s="1">
        <f t="shared" si="8"/>
        <v>35.0184</v>
      </c>
      <c r="N99" s="1">
        <f t="shared" si="8"/>
        <v>26.197400000000002</v>
      </c>
      <c r="O99" s="1">
        <f t="shared" si="8"/>
        <v>27.584400000000002</v>
      </c>
      <c r="P99" s="1">
        <f t="shared" si="8"/>
        <v>49.536700000000003</v>
      </c>
      <c r="Q99" s="1">
        <f t="shared" si="8"/>
        <v>27.759700000000002</v>
      </c>
      <c r="R99" s="1">
        <f t="shared" si="8"/>
        <v>33.891500000000001</v>
      </c>
      <c r="S99" s="1">
        <f t="shared" si="8"/>
        <v>30.074300000000001</v>
      </c>
      <c r="T99" s="1">
        <f t="shared" si="8"/>
        <v>35.165900000000001</v>
      </c>
      <c r="U99" s="1">
        <f t="shared" si="8"/>
        <v>31.490400000000001</v>
      </c>
      <c r="V99" s="1">
        <f t="shared" si="8"/>
        <v>29.7636</v>
      </c>
    </row>
    <row r="100" spans="1:23" ht="15.75" customHeight="1" x14ac:dyDescent="0.2">
      <c r="D100" s="1" t="s">
        <v>82</v>
      </c>
      <c r="E100" s="1">
        <f t="shared" ref="E100:V100" si="9">AVERAGE(E97:E99)</f>
        <v>17.048533333333335</v>
      </c>
      <c r="F100" s="1">
        <f t="shared" si="9"/>
        <v>22.43643333333333</v>
      </c>
      <c r="G100" s="1">
        <f t="shared" si="9"/>
        <v>17.092000000000002</v>
      </c>
      <c r="H100" s="1">
        <f t="shared" si="9"/>
        <v>29.120233333333335</v>
      </c>
      <c r="I100" s="1">
        <f t="shared" si="9"/>
        <v>28.022033333333336</v>
      </c>
      <c r="J100" s="1">
        <f t="shared" si="9"/>
        <v>19.346833333333333</v>
      </c>
      <c r="K100" s="1">
        <f t="shared" si="9"/>
        <v>37.06733333333333</v>
      </c>
      <c r="L100" s="1">
        <f t="shared" si="9"/>
        <v>41.556366666666662</v>
      </c>
      <c r="M100" s="1">
        <f t="shared" si="9"/>
        <v>34.099200000000003</v>
      </c>
      <c r="N100" s="1">
        <f t="shared" si="9"/>
        <v>26.166933333333333</v>
      </c>
      <c r="O100" s="1">
        <f t="shared" si="9"/>
        <v>27.496600000000001</v>
      </c>
      <c r="P100" s="1">
        <f t="shared" si="9"/>
        <v>48.801566666666666</v>
      </c>
      <c r="Q100" s="1">
        <f t="shared" si="9"/>
        <v>27.776499999999999</v>
      </c>
      <c r="R100" s="1">
        <f t="shared" si="9"/>
        <v>35.241733333333336</v>
      </c>
      <c r="S100" s="1">
        <f t="shared" si="9"/>
        <v>30.224933333333336</v>
      </c>
      <c r="T100" s="1">
        <f t="shared" si="9"/>
        <v>36.109833333333334</v>
      </c>
      <c r="U100" s="1">
        <f t="shared" si="9"/>
        <v>32.467433333333332</v>
      </c>
      <c r="V100" s="1">
        <f t="shared" si="9"/>
        <v>30.893233333333331</v>
      </c>
    </row>
    <row r="101" spans="1:23" ht="15.75" customHeight="1" x14ac:dyDescent="0.2">
      <c r="D101" s="1" t="s">
        <v>91</v>
      </c>
      <c r="E101" s="1">
        <f t="shared" ref="E101:V101" si="10">STDEV(E97:E99)</f>
        <v>1.7100087436423634</v>
      </c>
      <c r="F101" s="1">
        <f t="shared" si="10"/>
        <v>0.81902328619724318</v>
      </c>
      <c r="G101" s="1">
        <f t="shared" si="10"/>
        <v>1.6250730937407099</v>
      </c>
      <c r="H101" s="1">
        <f t="shared" si="10"/>
        <v>1.4437678218236243</v>
      </c>
      <c r="I101" s="1">
        <f t="shared" si="10"/>
        <v>0.91445153142926772</v>
      </c>
      <c r="J101" s="1">
        <f t="shared" si="10"/>
        <v>1.0036667790324298</v>
      </c>
      <c r="K101" s="1">
        <f t="shared" si="10"/>
        <v>1.1000023287854135</v>
      </c>
      <c r="L101" s="1">
        <f t="shared" si="10"/>
        <v>0.69227373439509676</v>
      </c>
      <c r="M101" s="1">
        <f t="shared" si="10"/>
        <v>0.80571200810214982</v>
      </c>
      <c r="N101" s="1">
        <f t="shared" si="10"/>
        <v>0.12638482240100377</v>
      </c>
      <c r="O101" s="1">
        <f t="shared" si="10"/>
        <v>7.6142169656505249E-2</v>
      </c>
      <c r="P101" s="1">
        <f t="shared" si="10"/>
        <v>0.63665799557795155</v>
      </c>
      <c r="Q101" s="1">
        <f t="shared" si="10"/>
        <v>0.47492290953374589</v>
      </c>
      <c r="R101" s="1">
        <f t="shared" si="10"/>
        <v>1.5027309683816772</v>
      </c>
      <c r="S101" s="1">
        <f t="shared" si="10"/>
        <v>0.44739133131223496</v>
      </c>
      <c r="T101" s="1">
        <f t="shared" si="10"/>
        <v>0.8198255993400877</v>
      </c>
      <c r="U101" s="1">
        <f t="shared" si="10"/>
        <v>1.3131883579035155</v>
      </c>
      <c r="V101" s="1">
        <f t="shared" si="10"/>
        <v>1.0801721174578307</v>
      </c>
    </row>
    <row r="102" spans="1:23" ht="15.75" customHeight="1" x14ac:dyDescent="0.2">
      <c r="D102" s="1" t="s">
        <v>90</v>
      </c>
      <c r="E102" s="1">
        <f t="shared" ref="E102:V102" si="11">$B$98*$C$98/(1000+60+100)*$D$98/1000000/E100</f>
        <v>2.0226231750545298E-4</v>
      </c>
      <c r="F102" s="1">
        <f t="shared" si="11"/>
        <v>1.5369091026361736E-4</v>
      </c>
      <c r="G102" s="1">
        <f t="shared" si="11"/>
        <v>2.017479441884487E-4</v>
      </c>
      <c r="H102" s="1">
        <f t="shared" si="11"/>
        <v>1.1841511785284341E-4</v>
      </c>
      <c r="I102" s="1">
        <f t="shared" si="11"/>
        <v>1.2305587610471875E-4</v>
      </c>
      <c r="J102" s="1">
        <f t="shared" si="11"/>
        <v>1.7823463936745719E-4</v>
      </c>
      <c r="K102" s="1">
        <f t="shared" si="11"/>
        <v>9.3027351902006249E-5</v>
      </c>
      <c r="L102" s="1">
        <f t="shared" si="11"/>
        <v>8.2978280794574594E-5</v>
      </c>
      <c r="M102" s="1">
        <f t="shared" si="11"/>
        <v>1.0112483172828E-4</v>
      </c>
      <c r="N102" s="1">
        <f t="shared" si="11"/>
        <v>1.3177990015651939E-4</v>
      </c>
      <c r="O102" s="1">
        <f t="shared" si="11"/>
        <v>1.2540735443905668E-4</v>
      </c>
      <c r="P102" s="1">
        <f t="shared" si="11"/>
        <v>7.0659122188064302E-5</v>
      </c>
      <c r="Q102" s="1">
        <f t="shared" si="11"/>
        <v>1.241436416419983E-4</v>
      </c>
      <c r="R102" s="1">
        <f t="shared" si="11"/>
        <v>9.7846375189707818E-5</v>
      </c>
      <c r="S102" s="1">
        <f t="shared" si="11"/>
        <v>1.1408712879661048E-4</v>
      </c>
      <c r="T102" s="1">
        <f t="shared" si="11"/>
        <v>9.5494095202201595E-5</v>
      </c>
      <c r="U102" s="1">
        <f t="shared" si="11"/>
        <v>1.0620722083777178E-4</v>
      </c>
      <c r="V102" s="1">
        <f t="shared" si="11"/>
        <v>1.1161913111724464E-4</v>
      </c>
    </row>
    <row r="103" spans="1:23" ht="15.75" customHeight="1" x14ac:dyDescent="0.2">
      <c r="D103" s="1" t="s">
        <v>89</v>
      </c>
      <c r="E103" s="1">
        <f t="shared" ref="E103:V103" si="12">E101/E100*100</f>
        <v>10.030239611867081</v>
      </c>
      <c r="F103" s="1">
        <f t="shared" si="12"/>
        <v>3.6504165970998508</v>
      </c>
      <c r="G103" s="1">
        <f t="shared" si="12"/>
        <v>9.50779951872636</v>
      </c>
      <c r="H103" s="1">
        <f t="shared" si="12"/>
        <v>4.9579541664282374</v>
      </c>
      <c r="I103" s="1">
        <f t="shared" si="12"/>
        <v>3.2633303963045779</v>
      </c>
      <c r="J103" s="1">
        <f t="shared" si="12"/>
        <v>5.1877574057723308</v>
      </c>
      <c r="K103" s="1">
        <f t="shared" si="12"/>
        <v>2.9675788082554639</v>
      </c>
      <c r="L103" s="1">
        <f t="shared" si="12"/>
        <v>1.6658668452610073</v>
      </c>
      <c r="M103" s="1">
        <f t="shared" si="12"/>
        <v>2.3628472459827496</v>
      </c>
      <c r="N103" s="1">
        <f t="shared" si="12"/>
        <v>0.48299439904180763</v>
      </c>
      <c r="O103" s="1">
        <f t="shared" si="12"/>
        <v>0.27691485367829199</v>
      </c>
      <c r="P103" s="1">
        <f t="shared" si="12"/>
        <v>1.3045851579449668</v>
      </c>
      <c r="Q103" s="1">
        <f t="shared" si="12"/>
        <v>1.7098011251732432</v>
      </c>
      <c r="R103" s="1">
        <f t="shared" si="12"/>
        <v>4.264066566102529</v>
      </c>
      <c r="S103" s="1">
        <f t="shared" si="12"/>
        <v>1.4802061806992735</v>
      </c>
      <c r="T103" s="1">
        <f t="shared" si="12"/>
        <v>2.270366611144945</v>
      </c>
      <c r="U103" s="1">
        <f t="shared" si="12"/>
        <v>4.0446324919540366</v>
      </c>
      <c r="V103" s="1">
        <f t="shared" si="12"/>
        <v>3.4964683230238038</v>
      </c>
      <c r="W103" s="8"/>
    </row>
    <row r="104" spans="1:23" ht="15.75" customHeight="1" x14ac:dyDescent="0.2"/>
    <row r="105" spans="1:23" ht="15.75" customHeight="1" x14ac:dyDescent="0.2"/>
    <row r="106" spans="1:23" ht="15.75" customHeight="1" x14ac:dyDescent="0.2">
      <c r="A106" s="5" t="s">
        <v>88</v>
      </c>
    </row>
    <row r="107" spans="1:23" ht="15.75" customHeight="1" x14ac:dyDescent="0.2">
      <c r="A107" s="1" t="s">
        <v>25</v>
      </c>
      <c r="C107" s="1" t="s">
        <v>53</v>
      </c>
      <c r="D107" s="1" t="s">
        <v>52</v>
      </c>
      <c r="E107" s="1" t="s">
        <v>23</v>
      </c>
      <c r="F107" s="1" t="s">
        <v>22</v>
      </c>
      <c r="G107" s="1" t="s">
        <v>21</v>
      </c>
      <c r="H107" s="1" t="s">
        <v>20</v>
      </c>
      <c r="I107" s="1" t="s">
        <v>19</v>
      </c>
      <c r="J107" s="1" t="s">
        <v>18</v>
      </c>
      <c r="K107" s="1" t="s">
        <v>17</v>
      </c>
      <c r="L107" s="1" t="s">
        <v>16</v>
      </c>
      <c r="M107" s="1" t="s">
        <v>15</v>
      </c>
      <c r="N107" s="1" t="s">
        <v>14</v>
      </c>
      <c r="O107" s="1" t="s">
        <v>13</v>
      </c>
      <c r="P107" s="1" t="s">
        <v>12</v>
      </c>
      <c r="Q107" s="1" t="s">
        <v>11</v>
      </c>
      <c r="R107" s="1" t="s">
        <v>10</v>
      </c>
      <c r="S107" s="1" t="s">
        <v>9</v>
      </c>
      <c r="T107" s="1" t="s">
        <v>8</v>
      </c>
      <c r="U107" s="1" t="s">
        <v>7</v>
      </c>
      <c r="V107" s="1" t="s">
        <v>6</v>
      </c>
    </row>
    <row r="108" spans="1:23" ht="15.75" customHeight="1" x14ac:dyDescent="0.2">
      <c r="A108" s="1" t="s">
        <v>85</v>
      </c>
      <c r="C108" s="4">
        <v>300</v>
      </c>
      <c r="D108" s="4">
        <v>100</v>
      </c>
      <c r="E108" s="4">
        <v>9.2499999999999999E-2</v>
      </c>
      <c r="F108" s="4">
        <v>0.33710000000000001</v>
      </c>
      <c r="G108" s="4">
        <v>0.1159</v>
      </c>
      <c r="H108" s="4">
        <v>1.3757999999999999</v>
      </c>
      <c r="I108" s="4">
        <v>0.27950000000000003</v>
      </c>
      <c r="J108" s="4">
        <v>0.28810000000000002</v>
      </c>
      <c r="K108" s="4">
        <v>2.6528</v>
      </c>
      <c r="L108" s="4">
        <v>0.2162</v>
      </c>
      <c r="M108" s="4">
        <v>0.28639999999999999</v>
      </c>
      <c r="N108" s="4">
        <v>0.1694</v>
      </c>
      <c r="O108" s="4">
        <v>0.79720000000000002</v>
      </c>
      <c r="P108" s="4">
        <v>0.14899999999999999</v>
      </c>
      <c r="Q108" s="4">
        <v>0.11459999999999999</v>
      </c>
      <c r="R108" s="4">
        <v>1.0185</v>
      </c>
      <c r="S108" s="4">
        <v>7.9200000000000007E-2</v>
      </c>
      <c r="T108" s="4">
        <v>0.60340000000000005</v>
      </c>
      <c r="U108" s="4">
        <v>0.15</v>
      </c>
      <c r="V108" s="4">
        <v>0.24740000000000001</v>
      </c>
      <c r="W108" s="8"/>
    </row>
    <row r="109" spans="1:23" ht="15.75" customHeight="1" x14ac:dyDescent="0.2">
      <c r="A109" s="1" t="s">
        <v>84</v>
      </c>
      <c r="C109" s="4">
        <v>300</v>
      </c>
      <c r="D109" s="4">
        <v>100</v>
      </c>
      <c r="E109" s="4">
        <v>0.20430000000000001</v>
      </c>
      <c r="F109" s="4">
        <v>0.73939999999999995</v>
      </c>
      <c r="G109" s="4">
        <v>0.13719999999999999</v>
      </c>
      <c r="H109" s="4">
        <v>1.5297000000000001</v>
      </c>
      <c r="I109" s="4">
        <v>0.57040000000000002</v>
      </c>
      <c r="J109" s="4">
        <v>0.36969999999999997</v>
      </c>
      <c r="K109" s="4">
        <v>2.3818999999999999</v>
      </c>
      <c r="L109" s="4">
        <v>0.1074</v>
      </c>
      <c r="M109" s="4">
        <v>0.1004</v>
      </c>
      <c r="N109" s="4">
        <v>0.2225</v>
      </c>
      <c r="O109" s="4">
        <v>0.71579999999999999</v>
      </c>
      <c r="P109" s="4">
        <v>0.15229999999999999</v>
      </c>
      <c r="Q109" s="4">
        <v>0.14360000000000001</v>
      </c>
      <c r="R109" s="4">
        <v>1.3612</v>
      </c>
      <c r="S109" s="4">
        <v>0.1129</v>
      </c>
      <c r="T109" s="4">
        <v>0.64729999999999999</v>
      </c>
      <c r="U109" s="4">
        <v>0.32869999999999999</v>
      </c>
      <c r="V109" s="4">
        <v>0.3488</v>
      </c>
    </row>
    <row r="110" spans="1:23" ht="15.75" customHeight="1" x14ac:dyDescent="0.2">
      <c r="A110" s="1" t="s">
        <v>83</v>
      </c>
      <c r="C110" s="4">
        <v>300</v>
      </c>
      <c r="D110" s="4">
        <v>100</v>
      </c>
      <c r="E110" s="4">
        <v>0.34810000000000002</v>
      </c>
      <c r="F110" s="4">
        <v>0.46439999999999998</v>
      </c>
      <c r="G110" s="4">
        <v>0.70150000000000001</v>
      </c>
      <c r="H110" s="4">
        <v>12.8239</v>
      </c>
      <c r="I110" s="4">
        <v>3.5731000000000002</v>
      </c>
      <c r="J110" s="4">
        <v>1.4267000000000001</v>
      </c>
      <c r="K110" s="4">
        <v>8.5518999999999998</v>
      </c>
      <c r="L110" s="4">
        <v>0.22520000000000001</v>
      </c>
      <c r="M110" s="4">
        <v>0.1414</v>
      </c>
      <c r="N110" s="4">
        <v>0.70609999999999995</v>
      </c>
      <c r="O110" s="4">
        <v>3.0387</v>
      </c>
      <c r="P110" s="4">
        <v>0.15590000000000001</v>
      </c>
      <c r="Q110" s="4">
        <v>9.1499999999999998E-2</v>
      </c>
      <c r="R110" s="4">
        <v>1.6898</v>
      </c>
      <c r="S110" s="4">
        <v>3.4000000000000002E-2</v>
      </c>
      <c r="T110" s="4">
        <v>0.79979999999999996</v>
      </c>
      <c r="U110" s="4">
        <v>0.37840000000000001</v>
      </c>
      <c r="V110" s="4">
        <v>1.3371999999999999</v>
      </c>
      <c r="W110" s="8"/>
    </row>
    <row r="111" spans="1:23" ht="15.75" customHeight="1" x14ac:dyDescent="0.2"/>
    <row r="112" spans="1:23" ht="15.75" customHeight="1" x14ac:dyDescent="0.2">
      <c r="A112" s="5" t="s">
        <v>87</v>
      </c>
    </row>
    <row r="113" spans="1:24" ht="15.75" customHeight="1" x14ac:dyDescent="0.2">
      <c r="A113" s="1" t="s">
        <v>25</v>
      </c>
      <c r="C113" s="1" t="s">
        <v>53</v>
      </c>
      <c r="D113" s="1" t="s">
        <v>52</v>
      </c>
      <c r="E113" s="1" t="s">
        <v>23</v>
      </c>
      <c r="F113" s="1" t="s">
        <v>22</v>
      </c>
      <c r="G113" s="1" t="s">
        <v>21</v>
      </c>
      <c r="H113" s="1" t="s">
        <v>20</v>
      </c>
      <c r="I113" s="1" t="s">
        <v>19</v>
      </c>
      <c r="J113" s="1" t="s">
        <v>18</v>
      </c>
      <c r="K113" s="1" t="s">
        <v>17</v>
      </c>
      <c r="L113" s="1" t="s">
        <v>16</v>
      </c>
      <c r="M113" s="1" t="s">
        <v>15</v>
      </c>
      <c r="N113" s="1" t="s">
        <v>14</v>
      </c>
      <c r="O113" s="1" t="s">
        <v>13</v>
      </c>
      <c r="P113" s="1" t="s">
        <v>12</v>
      </c>
      <c r="Q113" s="1" t="s">
        <v>11</v>
      </c>
      <c r="R113" s="1" t="s">
        <v>10</v>
      </c>
      <c r="S113" s="1" t="s">
        <v>9</v>
      </c>
      <c r="T113" s="1" t="s">
        <v>8</v>
      </c>
      <c r="U113" s="1" t="s">
        <v>7</v>
      </c>
      <c r="V113" s="1" t="s">
        <v>6</v>
      </c>
      <c r="W113" s="1" t="s">
        <v>86</v>
      </c>
    </row>
    <row r="114" spans="1:24" ht="15.75" customHeight="1" x14ac:dyDescent="0.2">
      <c r="A114" s="1" t="s">
        <v>85</v>
      </c>
      <c r="C114" s="4">
        <v>300</v>
      </c>
      <c r="D114" s="4">
        <v>100</v>
      </c>
      <c r="E114" s="1">
        <f t="shared" ref="E114:V114" si="13">E108-E$11</f>
        <v>1.0099999999999998E-2</v>
      </c>
      <c r="F114" s="1">
        <f t="shared" si="13"/>
        <v>0.27229999999999999</v>
      </c>
      <c r="G114" s="1">
        <f t="shared" si="13"/>
        <v>5.62E-2</v>
      </c>
      <c r="H114" s="1">
        <f t="shared" si="13"/>
        <v>1.2867</v>
      </c>
      <c r="I114" s="1">
        <f t="shared" si="13"/>
        <v>0.23500000000000004</v>
      </c>
      <c r="J114" s="1">
        <f t="shared" si="13"/>
        <v>0.23020000000000002</v>
      </c>
      <c r="K114" s="1">
        <f t="shared" si="13"/>
        <v>2.5662000000000003</v>
      </c>
      <c r="L114" s="1">
        <f t="shared" si="13"/>
        <v>0.19900000000000001</v>
      </c>
      <c r="M114" s="1">
        <f t="shared" si="13"/>
        <v>0.22239999999999999</v>
      </c>
      <c r="N114" s="1">
        <f t="shared" si="13"/>
        <v>0.14899999999999999</v>
      </c>
      <c r="O114" s="1">
        <f t="shared" si="13"/>
        <v>0.76150000000000007</v>
      </c>
      <c r="P114" s="1">
        <f t="shared" si="13"/>
        <v>0.1137</v>
      </c>
      <c r="Q114" s="1">
        <f t="shared" si="13"/>
        <v>-6.1000000000000013E-2</v>
      </c>
      <c r="R114" s="1">
        <f t="shared" si="13"/>
        <v>0.51859999999999995</v>
      </c>
      <c r="S114" s="1">
        <f t="shared" si="13"/>
        <v>-5.5199999999999985E-2</v>
      </c>
      <c r="T114" s="1">
        <f t="shared" si="13"/>
        <v>0.36840000000000006</v>
      </c>
      <c r="U114" s="1">
        <f t="shared" si="13"/>
        <v>-0.22500000000000001</v>
      </c>
      <c r="V114" s="1">
        <f t="shared" si="13"/>
        <v>-0.67179999999999995</v>
      </c>
      <c r="W114" s="8"/>
    </row>
    <row r="115" spans="1:24" ht="15.75" customHeight="1" x14ac:dyDescent="0.2">
      <c r="A115" s="1" t="s">
        <v>84</v>
      </c>
      <c r="C115" s="4">
        <v>300</v>
      </c>
      <c r="D115" s="4">
        <v>100</v>
      </c>
      <c r="E115" s="1">
        <f t="shared" ref="E115:V115" si="14">E109-E$11</f>
        <v>0.12190000000000001</v>
      </c>
      <c r="F115" s="1">
        <f t="shared" si="14"/>
        <v>0.67459999999999998</v>
      </c>
      <c r="G115" s="1">
        <f t="shared" si="14"/>
        <v>7.7499999999999986E-2</v>
      </c>
      <c r="H115" s="1">
        <f t="shared" si="14"/>
        <v>1.4406000000000001</v>
      </c>
      <c r="I115" s="1">
        <f t="shared" si="14"/>
        <v>0.52590000000000003</v>
      </c>
      <c r="J115" s="1">
        <f t="shared" si="14"/>
        <v>0.31179999999999997</v>
      </c>
      <c r="K115" s="1">
        <f t="shared" si="14"/>
        <v>2.2953000000000001</v>
      </c>
      <c r="L115" s="1">
        <f t="shared" si="14"/>
        <v>9.0200000000000002E-2</v>
      </c>
      <c r="M115" s="1">
        <f t="shared" si="14"/>
        <v>3.6400000000000002E-2</v>
      </c>
      <c r="N115" s="1">
        <f t="shared" si="14"/>
        <v>0.2021</v>
      </c>
      <c r="O115" s="1">
        <f t="shared" si="14"/>
        <v>0.68010000000000004</v>
      </c>
      <c r="P115" s="1">
        <f t="shared" si="14"/>
        <v>0.11699999999999999</v>
      </c>
      <c r="Q115" s="1">
        <f t="shared" si="14"/>
        <v>-3.2000000000000001E-2</v>
      </c>
      <c r="R115" s="1">
        <f t="shared" si="14"/>
        <v>0.86129999999999995</v>
      </c>
      <c r="S115" s="1">
        <f t="shared" si="14"/>
        <v>-2.1499999999999991E-2</v>
      </c>
      <c r="T115" s="1">
        <f t="shared" si="14"/>
        <v>0.4123</v>
      </c>
      <c r="U115" s="1">
        <f t="shared" si="14"/>
        <v>-4.6300000000000008E-2</v>
      </c>
      <c r="V115" s="1">
        <f t="shared" si="14"/>
        <v>-0.57040000000000002</v>
      </c>
    </row>
    <row r="116" spans="1:24" ht="15.75" customHeight="1" x14ac:dyDescent="0.2">
      <c r="A116" s="1" t="s">
        <v>83</v>
      </c>
      <c r="C116" s="4">
        <v>300</v>
      </c>
      <c r="D116" s="4">
        <v>100</v>
      </c>
      <c r="E116" s="1">
        <f t="shared" ref="E116:K116" si="15">E110-E$11</f>
        <v>0.26570000000000005</v>
      </c>
      <c r="F116" s="1">
        <f t="shared" si="15"/>
        <v>0.39959999999999996</v>
      </c>
      <c r="G116" s="1">
        <f t="shared" si="15"/>
        <v>0.64180000000000004</v>
      </c>
      <c r="H116" s="1">
        <f t="shared" si="15"/>
        <v>12.7348</v>
      </c>
      <c r="I116" s="1">
        <f t="shared" si="15"/>
        <v>3.5286</v>
      </c>
      <c r="J116" s="1">
        <f t="shared" si="15"/>
        <v>1.3688</v>
      </c>
      <c r="K116" s="1">
        <f t="shared" si="15"/>
        <v>8.4652999999999992</v>
      </c>
      <c r="L116" s="1">
        <v>0</v>
      </c>
      <c r="M116" s="1">
        <f t="shared" ref="M116:V116" si="16">M110-M$11</f>
        <v>7.7399999999999997E-2</v>
      </c>
      <c r="N116" s="1">
        <f t="shared" si="16"/>
        <v>0.68569999999999998</v>
      </c>
      <c r="O116" s="1">
        <f t="shared" si="16"/>
        <v>3.0030000000000001</v>
      </c>
      <c r="P116" s="1">
        <f t="shared" si="16"/>
        <v>0.12060000000000001</v>
      </c>
      <c r="Q116" s="1">
        <f t="shared" si="16"/>
        <v>-8.4100000000000008E-2</v>
      </c>
      <c r="R116" s="1">
        <f t="shared" si="16"/>
        <v>1.1899</v>
      </c>
      <c r="S116" s="1">
        <f t="shared" si="16"/>
        <v>-0.10039999999999999</v>
      </c>
      <c r="T116" s="1">
        <f t="shared" si="16"/>
        <v>0.56479999999999997</v>
      </c>
      <c r="U116" s="1">
        <f t="shared" si="16"/>
        <v>3.4000000000000141E-3</v>
      </c>
      <c r="V116" s="1">
        <f t="shared" si="16"/>
        <v>0.41799999999999993</v>
      </c>
    </row>
    <row r="117" spans="1:24" ht="15.75" customHeight="1" x14ac:dyDescent="0.2">
      <c r="D117" s="1" t="s">
        <v>82</v>
      </c>
      <c r="E117" s="1">
        <f t="shared" ref="E117:V117" si="17">AVERAGE(E114:E115)</f>
        <v>6.6000000000000003E-2</v>
      </c>
      <c r="F117" s="1">
        <f t="shared" si="17"/>
        <v>0.47344999999999998</v>
      </c>
      <c r="G117" s="1">
        <f t="shared" si="17"/>
        <v>6.6849999999999993E-2</v>
      </c>
      <c r="H117" s="1">
        <f t="shared" si="17"/>
        <v>1.36365</v>
      </c>
      <c r="I117" s="1">
        <f t="shared" si="17"/>
        <v>0.38045000000000007</v>
      </c>
      <c r="J117" s="1">
        <f t="shared" si="17"/>
        <v>0.27100000000000002</v>
      </c>
      <c r="K117" s="1">
        <f t="shared" si="17"/>
        <v>2.4307500000000002</v>
      </c>
      <c r="L117" s="1">
        <f t="shared" si="17"/>
        <v>0.14460000000000001</v>
      </c>
      <c r="M117" s="1">
        <f t="shared" si="17"/>
        <v>0.12939999999999999</v>
      </c>
      <c r="N117" s="1">
        <f t="shared" si="17"/>
        <v>0.17554999999999998</v>
      </c>
      <c r="O117" s="1">
        <f t="shared" si="17"/>
        <v>0.72080000000000011</v>
      </c>
      <c r="P117" s="1">
        <f t="shared" si="17"/>
        <v>0.11534999999999999</v>
      </c>
      <c r="Q117" s="1">
        <f t="shared" si="17"/>
        <v>-4.6500000000000007E-2</v>
      </c>
      <c r="R117" s="1">
        <f t="shared" si="17"/>
        <v>0.68994999999999995</v>
      </c>
      <c r="S117" s="1">
        <f t="shared" si="17"/>
        <v>-3.8349999999999988E-2</v>
      </c>
      <c r="T117" s="1">
        <f t="shared" si="17"/>
        <v>0.39035000000000003</v>
      </c>
      <c r="U117" s="1">
        <f t="shared" si="17"/>
        <v>-0.13564999999999999</v>
      </c>
      <c r="V117" s="1">
        <f t="shared" si="17"/>
        <v>-0.62109999999999999</v>
      </c>
    </row>
    <row r="118" spans="1:24" ht="15.75" customHeight="1" x14ac:dyDescent="0.2">
      <c r="D118" s="1" t="s">
        <v>81</v>
      </c>
      <c r="E118" s="1">
        <f t="shared" ref="E118:V118" si="18">E117*$C$25/$C$115/E26</f>
        <v>0.47478367115710945</v>
      </c>
      <c r="F118" s="1">
        <f t="shared" si="18"/>
        <v>2.7116989936952129</v>
      </c>
      <c r="G118" s="1">
        <f t="shared" si="18"/>
        <v>0.48917107149495481</v>
      </c>
      <c r="H118" s="1">
        <f t="shared" si="18"/>
        <v>6.3780084089877969</v>
      </c>
      <c r="I118" s="1">
        <f t="shared" si="18"/>
        <v>1.7434380704846983</v>
      </c>
      <c r="J118" s="1">
        <f t="shared" si="18"/>
        <v>1.7524202608524613</v>
      </c>
      <c r="K118" s="1">
        <f t="shared" si="18"/>
        <v>8.8015450201176151</v>
      </c>
      <c r="L118" s="1">
        <f t="shared" si="18"/>
        <v>0.46118358134515702</v>
      </c>
      <c r="M118" s="1">
        <f t="shared" si="18"/>
        <v>0.49229266579725656</v>
      </c>
      <c r="N118" s="1">
        <f t="shared" si="18"/>
        <v>0.86674112966049088</v>
      </c>
      <c r="O118" s="1">
        <f t="shared" si="18"/>
        <v>3.4316040432059522</v>
      </c>
      <c r="P118" s="1">
        <f t="shared" si="18"/>
        <v>0.31059247950817004</v>
      </c>
      <c r="Q118" s="1">
        <f t="shared" si="18"/>
        <v>-0.21546641957304574</v>
      </c>
      <c r="R118" s="1">
        <f t="shared" si="18"/>
        <v>2.6075428020126346</v>
      </c>
      <c r="S118" s="1">
        <f t="shared" si="18"/>
        <v>-0.16869256524986834</v>
      </c>
      <c r="T118" s="1">
        <f t="shared" si="18"/>
        <v>1.418081772759856</v>
      </c>
      <c r="U118" s="1">
        <f t="shared" si="18"/>
        <v>-0.55797237575457159</v>
      </c>
      <c r="V118" s="1">
        <f t="shared" si="18"/>
        <v>-2.5376623198028621</v>
      </c>
      <c r="W118" s="1">
        <f>SUM(E118:V118)</f>
        <v>28.459310290699019</v>
      </c>
      <c r="X118" s="8"/>
    </row>
    <row r="119" spans="1:24" ht="15.75" customHeight="1" x14ac:dyDescent="0.2">
      <c r="A119" s="5" t="s">
        <v>80</v>
      </c>
    </row>
    <row r="120" spans="1:24" ht="15.75" customHeight="1" x14ac:dyDescent="0.2">
      <c r="A120" s="1" t="s">
        <v>25</v>
      </c>
      <c r="C120" s="1" t="s">
        <v>53</v>
      </c>
      <c r="D120" s="1" t="s">
        <v>52</v>
      </c>
      <c r="E120" s="1" t="s">
        <v>23</v>
      </c>
      <c r="F120" s="1" t="s">
        <v>22</v>
      </c>
      <c r="G120" s="1" t="s">
        <v>21</v>
      </c>
      <c r="H120" s="1" t="s">
        <v>20</v>
      </c>
      <c r="I120" s="1" t="s">
        <v>19</v>
      </c>
      <c r="J120" s="1" t="s">
        <v>18</v>
      </c>
      <c r="K120" s="1" t="s">
        <v>17</v>
      </c>
      <c r="L120" s="1" t="s">
        <v>16</v>
      </c>
      <c r="M120" s="1" t="s">
        <v>15</v>
      </c>
      <c r="N120" s="1" t="s">
        <v>14</v>
      </c>
      <c r="O120" s="1" t="s">
        <v>13</v>
      </c>
      <c r="P120" s="1" t="s">
        <v>12</v>
      </c>
      <c r="Q120" s="1" t="s">
        <v>11</v>
      </c>
      <c r="R120" s="1" t="s">
        <v>10</v>
      </c>
      <c r="S120" s="1" t="s">
        <v>9</v>
      </c>
      <c r="T120" s="1" t="s">
        <v>8</v>
      </c>
      <c r="U120" s="1" t="s">
        <v>7</v>
      </c>
      <c r="V120" s="1" t="s">
        <v>6</v>
      </c>
    </row>
    <row r="121" spans="1:24" ht="15.75" customHeight="1" x14ac:dyDescent="0.2">
      <c r="A121" s="1" t="s">
        <v>196</v>
      </c>
      <c r="C121" s="4">
        <v>300</v>
      </c>
      <c r="D121" s="4">
        <v>100</v>
      </c>
      <c r="E121" s="4">
        <v>2.4502999999999999</v>
      </c>
      <c r="F121" s="4">
        <v>3.5785</v>
      </c>
      <c r="G121" s="4">
        <v>0.16309999999999999</v>
      </c>
      <c r="H121" s="4">
        <v>8.4093</v>
      </c>
      <c r="I121" s="4">
        <v>2.4651999999999998</v>
      </c>
      <c r="J121" s="4">
        <v>0.96919999999999995</v>
      </c>
      <c r="K121" s="4">
        <v>14.446899999999999</v>
      </c>
      <c r="L121" s="4">
        <v>0.80369999999999997</v>
      </c>
      <c r="M121" s="4">
        <v>1.0197000000000001</v>
      </c>
      <c r="N121" s="4">
        <v>0.93200000000000005</v>
      </c>
      <c r="O121" s="4">
        <v>4.8015999999999996</v>
      </c>
      <c r="P121" s="4">
        <v>0.29870000000000002</v>
      </c>
      <c r="Q121" s="4">
        <v>2.7300000000000001E-2</v>
      </c>
      <c r="R121" s="4">
        <v>2.6383000000000001</v>
      </c>
      <c r="S121" s="4">
        <v>0.74870000000000003</v>
      </c>
      <c r="T121" s="4">
        <v>1.6812</v>
      </c>
      <c r="U121" s="4">
        <v>2.0811000000000002</v>
      </c>
      <c r="V121" s="4">
        <v>1.6171</v>
      </c>
      <c r="W121" s="8"/>
    </row>
    <row r="122" spans="1:24" ht="15.75" customHeight="1" x14ac:dyDescent="0.2">
      <c r="A122" s="1" t="s">
        <v>195</v>
      </c>
      <c r="C122" s="4">
        <v>300</v>
      </c>
      <c r="D122" s="4">
        <v>100</v>
      </c>
      <c r="E122" s="4">
        <v>0.97199999999999998</v>
      </c>
      <c r="F122" s="4">
        <v>1.3867</v>
      </c>
      <c r="G122" s="4">
        <v>3.15E-2</v>
      </c>
      <c r="H122" s="4">
        <v>2.6692</v>
      </c>
      <c r="I122" s="4">
        <v>0.86519999999999997</v>
      </c>
      <c r="J122" s="4">
        <v>0.20799999999999999</v>
      </c>
      <c r="K122" s="4">
        <v>7.9760999999999997</v>
      </c>
      <c r="L122" s="4">
        <v>0.79459999999999997</v>
      </c>
      <c r="M122" s="4">
        <v>1.0951</v>
      </c>
      <c r="N122" s="4">
        <v>0.28810000000000002</v>
      </c>
      <c r="O122" s="4">
        <v>2.3472</v>
      </c>
      <c r="P122" s="4">
        <v>0.2092</v>
      </c>
      <c r="Q122" s="4">
        <v>7.2800000000000004E-2</v>
      </c>
      <c r="R122" s="4">
        <v>1.1445000000000001</v>
      </c>
      <c r="S122" s="4">
        <v>0.11409999999999999</v>
      </c>
      <c r="T122" s="4">
        <v>0.86140000000000005</v>
      </c>
      <c r="U122" s="4">
        <v>0.78339999999999999</v>
      </c>
      <c r="V122" s="4">
        <v>0.75780000000000003</v>
      </c>
      <c r="W122" s="8"/>
    </row>
    <row r="123" spans="1:24" ht="15.75" customHeight="1" x14ac:dyDescent="0.2">
      <c r="A123" s="1" t="s">
        <v>194</v>
      </c>
      <c r="C123" s="4">
        <v>300</v>
      </c>
      <c r="D123" s="4">
        <v>100</v>
      </c>
      <c r="E123" s="4">
        <v>0.84740000000000004</v>
      </c>
      <c r="F123" s="4">
        <v>1.0852999999999999</v>
      </c>
      <c r="G123" s="4">
        <v>0.1358</v>
      </c>
      <c r="H123" s="4">
        <v>2.6171000000000002</v>
      </c>
      <c r="I123" s="4">
        <v>0.67279999999999995</v>
      </c>
      <c r="J123" s="4">
        <v>0.72140000000000004</v>
      </c>
      <c r="K123" s="4">
        <v>7.3634000000000004</v>
      </c>
      <c r="L123" s="4">
        <v>0.72489999999999999</v>
      </c>
      <c r="M123" s="4">
        <v>0.96099999999999997</v>
      </c>
      <c r="N123" s="4">
        <v>0.13719999999999999</v>
      </c>
      <c r="O123" s="4">
        <v>2.3595999999999999</v>
      </c>
      <c r="P123" s="4">
        <v>9.2700000000000005E-2</v>
      </c>
      <c r="Q123" s="4">
        <v>5.0000000000000001E-3</v>
      </c>
      <c r="R123" s="4">
        <v>1.0553999999999999</v>
      </c>
      <c r="S123" s="4">
        <v>0.13689999999999999</v>
      </c>
      <c r="T123" s="4">
        <v>0.51019999999999999</v>
      </c>
      <c r="U123" s="4">
        <v>0.87490000000000001</v>
      </c>
      <c r="V123" s="4">
        <v>0.70040000000000002</v>
      </c>
    </row>
    <row r="124" spans="1:24" ht="15.75" customHeight="1" x14ac:dyDescent="0.2">
      <c r="A124" s="1" t="s">
        <v>193</v>
      </c>
      <c r="C124" s="4">
        <v>300</v>
      </c>
      <c r="D124" s="4">
        <v>100</v>
      </c>
      <c r="E124" s="4">
        <v>7.3494999999999999</v>
      </c>
      <c r="F124" s="4">
        <v>21.348400000000002</v>
      </c>
      <c r="G124" s="4">
        <v>1.3867</v>
      </c>
      <c r="H124" s="4">
        <v>31.032900000000001</v>
      </c>
      <c r="I124" s="4">
        <v>2.6789999999999998</v>
      </c>
      <c r="J124" s="4">
        <v>4.5122999999999998</v>
      </c>
      <c r="K124" s="4">
        <v>38.078400000000002</v>
      </c>
      <c r="L124" s="4">
        <v>1.9819</v>
      </c>
      <c r="M124" s="4">
        <v>1.5141</v>
      </c>
      <c r="N124" s="4">
        <v>1.9003000000000001</v>
      </c>
      <c r="O124" s="4">
        <v>13.891500000000001</v>
      </c>
      <c r="P124" s="4">
        <v>0.55789999999999995</v>
      </c>
      <c r="Q124" s="4">
        <v>3.3999999999999998E-3</v>
      </c>
      <c r="R124" s="4">
        <v>6.2872000000000003</v>
      </c>
      <c r="S124" s="4">
        <v>0.3498</v>
      </c>
      <c r="T124" s="4">
        <v>3.6074999999999999</v>
      </c>
      <c r="U124" s="4">
        <v>4.6346999999999996</v>
      </c>
      <c r="V124" s="4">
        <v>3.9727000000000001</v>
      </c>
      <c r="W124" s="8"/>
    </row>
    <row r="125" spans="1:24" ht="15.75" customHeight="1" x14ac:dyDescent="0.2">
      <c r="A125" s="1" t="s">
        <v>192</v>
      </c>
      <c r="C125" s="4">
        <v>300</v>
      </c>
      <c r="D125" s="4">
        <v>100</v>
      </c>
      <c r="E125" s="4">
        <v>8.7224000000000004</v>
      </c>
      <c r="F125" s="4">
        <v>22.2454</v>
      </c>
      <c r="G125" s="4">
        <v>1.4488000000000001</v>
      </c>
      <c r="H125" s="4">
        <v>32.717199999999998</v>
      </c>
      <c r="I125" s="4">
        <v>2.9706999999999999</v>
      </c>
      <c r="J125" s="4">
        <v>3.4729999999999999</v>
      </c>
      <c r="K125" s="4">
        <v>43.400799999999997</v>
      </c>
      <c r="L125" s="4">
        <v>2.0933000000000002</v>
      </c>
      <c r="M125" s="4">
        <v>1.8764000000000001</v>
      </c>
      <c r="N125" s="4">
        <v>1.1984999999999999</v>
      </c>
      <c r="O125" s="4">
        <v>14.677099999999999</v>
      </c>
      <c r="P125" s="4">
        <v>0.37319999999999998</v>
      </c>
      <c r="Q125" s="4">
        <v>1.7600000000000001E-2</v>
      </c>
      <c r="R125" s="4">
        <v>6.7237999999999998</v>
      </c>
      <c r="S125" s="4">
        <v>0.21560000000000001</v>
      </c>
      <c r="T125" s="4">
        <v>3.7336</v>
      </c>
      <c r="U125" s="4">
        <v>4.63</v>
      </c>
      <c r="V125" s="4">
        <v>4.2625000000000002</v>
      </c>
    </row>
    <row r="126" spans="1:24" ht="15.75" customHeight="1" x14ac:dyDescent="0.2">
      <c r="A126" s="1" t="s">
        <v>191</v>
      </c>
      <c r="C126" s="4">
        <v>300</v>
      </c>
      <c r="D126" s="4">
        <v>100</v>
      </c>
      <c r="E126" s="4">
        <v>8.5361999999999991</v>
      </c>
      <c r="F126" s="4">
        <v>22.360900000000001</v>
      </c>
      <c r="G126" s="4">
        <v>1.2926</v>
      </c>
      <c r="H126" s="4">
        <v>35.063299999999998</v>
      </c>
      <c r="I126" s="4">
        <v>3.7846000000000002</v>
      </c>
      <c r="J126" s="4">
        <v>4.3308</v>
      </c>
      <c r="K126" s="4">
        <v>42.7014</v>
      </c>
      <c r="L126" s="4">
        <v>2.105</v>
      </c>
      <c r="M126" s="4">
        <v>1.6641999999999999</v>
      </c>
      <c r="N126" s="4">
        <v>2.2227000000000001</v>
      </c>
      <c r="O126" s="4">
        <v>15.755000000000001</v>
      </c>
      <c r="P126" s="4">
        <v>0.9698</v>
      </c>
      <c r="Q126" s="4">
        <v>7.6600000000000001E-2</v>
      </c>
      <c r="R126" s="4">
        <v>7.0956000000000001</v>
      </c>
      <c r="S126" s="4">
        <v>0.74629999999999996</v>
      </c>
      <c r="T126" s="4">
        <v>3.8984000000000001</v>
      </c>
      <c r="U126" s="4">
        <v>5.0358999999999998</v>
      </c>
      <c r="V126" s="4">
        <v>4.5305999999999997</v>
      </c>
    </row>
    <row r="127" spans="1:24" ht="15.75" customHeight="1" x14ac:dyDescent="0.2">
      <c r="A127" s="1" t="s">
        <v>190</v>
      </c>
      <c r="C127" s="4">
        <v>300</v>
      </c>
      <c r="D127" s="4">
        <v>100</v>
      </c>
      <c r="E127" s="4">
        <v>1.8249</v>
      </c>
      <c r="F127" s="4">
        <v>1.8787</v>
      </c>
      <c r="G127" s="4">
        <v>3.2399999999999998E-2</v>
      </c>
      <c r="H127" s="4">
        <v>5.617</v>
      </c>
      <c r="I127" s="4">
        <v>1.4314</v>
      </c>
      <c r="J127" s="4">
        <v>1.3398000000000001</v>
      </c>
      <c r="K127" s="4">
        <v>10.073600000000001</v>
      </c>
      <c r="L127" s="4">
        <v>0.72070000000000001</v>
      </c>
      <c r="M127" s="4">
        <v>1.365</v>
      </c>
      <c r="N127" s="4">
        <v>0.31019999999999998</v>
      </c>
      <c r="O127" s="4">
        <v>3.9983</v>
      </c>
      <c r="P127" s="4">
        <v>0.2036</v>
      </c>
      <c r="Q127" s="4">
        <v>0.4325</v>
      </c>
      <c r="R127" s="4">
        <v>1.8553999999999999</v>
      </c>
      <c r="S127" s="4">
        <v>0.16209999999999999</v>
      </c>
      <c r="T127" s="4">
        <v>1.1467000000000001</v>
      </c>
      <c r="U127" s="4">
        <v>0.33400000000000002</v>
      </c>
      <c r="V127" s="4">
        <v>0.78779999999999994</v>
      </c>
    </row>
    <row r="128" spans="1:24" ht="15.75" customHeight="1" x14ac:dyDescent="0.2">
      <c r="A128" s="1" t="s">
        <v>189</v>
      </c>
      <c r="C128" s="4">
        <v>300</v>
      </c>
      <c r="D128" s="4">
        <v>100</v>
      </c>
      <c r="E128" s="4">
        <v>1.5162</v>
      </c>
      <c r="F128" s="4">
        <v>1.6701999999999999</v>
      </c>
      <c r="G128" s="4">
        <v>0.18920000000000001</v>
      </c>
      <c r="H128" s="4">
        <v>4.2846000000000002</v>
      </c>
      <c r="I128" s="4">
        <v>1.2509999999999999</v>
      </c>
      <c r="J128" s="4">
        <v>1.4080999999999999</v>
      </c>
      <c r="K128" s="4">
        <v>9.1356999999999999</v>
      </c>
      <c r="L128" s="4">
        <v>0.71879999999999999</v>
      </c>
      <c r="M128" s="4">
        <v>1.4452</v>
      </c>
      <c r="N128" s="4">
        <v>0.3831</v>
      </c>
      <c r="O128" s="4">
        <v>3.5674999999999999</v>
      </c>
      <c r="P128" s="4">
        <v>0.216</v>
      </c>
      <c r="Q128" s="4">
        <v>0.27110000000000001</v>
      </c>
      <c r="R128" s="4">
        <v>1.6913</v>
      </c>
      <c r="S128" s="4">
        <v>0.1585</v>
      </c>
      <c r="T128" s="4">
        <v>1.0004999999999999</v>
      </c>
      <c r="U128" s="4">
        <v>0.49590000000000001</v>
      </c>
      <c r="V128" s="4">
        <v>0.85640000000000005</v>
      </c>
      <c r="W128" s="8"/>
    </row>
    <row r="129" spans="1:23" ht="15.75" customHeight="1" x14ac:dyDescent="0.2">
      <c r="A129" s="1" t="s">
        <v>188</v>
      </c>
      <c r="C129" s="4">
        <v>300</v>
      </c>
      <c r="D129" s="4">
        <v>100</v>
      </c>
      <c r="E129" s="4">
        <v>1.7383999999999999</v>
      </c>
      <c r="F129" s="4">
        <v>1.4478</v>
      </c>
      <c r="G129" s="4">
        <v>0.126</v>
      </c>
      <c r="H129" s="4">
        <v>4.3785999999999996</v>
      </c>
      <c r="I129" s="4">
        <v>1.1277999999999999</v>
      </c>
      <c r="J129" s="4">
        <v>1.5336000000000001</v>
      </c>
      <c r="K129" s="4">
        <v>9.3651</v>
      </c>
      <c r="L129" s="4">
        <v>0.65339999999999998</v>
      </c>
      <c r="M129" s="4">
        <v>1.2878000000000001</v>
      </c>
      <c r="N129" s="4">
        <v>0.40610000000000002</v>
      </c>
      <c r="O129" s="4">
        <v>3.8334000000000001</v>
      </c>
      <c r="P129" s="4">
        <v>0.28010000000000002</v>
      </c>
      <c r="Q129" s="4">
        <v>0.40439999999999998</v>
      </c>
      <c r="R129" s="4">
        <v>2.0335999999999999</v>
      </c>
      <c r="S129" s="4">
        <v>0.27039999999999997</v>
      </c>
      <c r="T129" s="4">
        <v>0.81430000000000002</v>
      </c>
      <c r="U129" s="4">
        <v>0.63580000000000003</v>
      </c>
      <c r="V129" s="4">
        <v>0.81159999999999999</v>
      </c>
      <c r="W129" s="8"/>
    </row>
    <row r="130" spans="1:23" ht="15.75" customHeight="1" x14ac:dyDescent="0.2">
      <c r="A130" s="1" t="s">
        <v>187</v>
      </c>
      <c r="C130" s="4">
        <v>300</v>
      </c>
      <c r="D130" s="4">
        <v>100</v>
      </c>
      <c r="E130" s="4">
        <v>1.7346999999999999</v>
      </c>
      <c r="F130" s="4">
        <v>1.8621000000000001</v>
      </c>
      <c r="G130" s="4">
        <v>0.26790000000000003</v>
      </c>
      <c r="H130" s="4">
        <v>3.2503000000000002</v>
      </c>
      <c r="I130" s="4">
        <v>1.2423999999999999</v>
      </c>
      <c r="J130" s="4">
        <v>1.1892</v>
      </c>
      <c r="K130" s="4">
        <v>9.5602</v>
      </c>
      <c r="L130" s="4">
        <v>0.44990000000000002</v>
      </c>
      <c r="M130" s="4">
        <v>1.1367</v>
      </c>
      <c r="N130" s="4">
        <v>0.1605</v>
      </c>
      <c r="O130" s="4">
        <v>3.6427</v>
      </c>
      <c r="P130" s="4">
        <v>0.13270000000000001</v>
      </c>
      <c r="Q130" s="4">
        <v>0.25380000000000003</v>
      </c>
      <c r="R130" s="4">
        <v>2.3567</v>
      </c>
      <c r="S130" s="4">
        <v>8.3799999999999999E-2</v>
      </c>
      <c r="T130" s="4">
        <v>1.143</v>
      </c>
      <c r="U130" s="4">
        <v>0.96619999999999995</v>
      </c>
      <c r="V130" s="4">
        <v>0.98140000000000005</v>
      </c>
    </row>
    <row r="131" spans="1:23" ht="15.75" customHeight="1" x14ac:dyDescent="0.2">
      <c r="A131" s="1" t="s">
        <v>186</v>
      </c>
      <c r="C131" s="4">
        <v>300</v>
      </c>
      <c r="D131" s="4">
        <v>100</v>
      </c>
      <c r="E131" s="4">
        <v>2.0024000000000002</v>
      </c>
      <c r="F131" s="4">
        <v>2.3944999999999999</v>
      </c>
      <c r="G131" s="4">
        <v>0.1062</v>
      </c>
      <c r="H131" s="4">
        <v>3.8746</v>
      </c>
      <c r="I131" s="4">
        <v>1.1761999999999999</v>
      </c>
      <c r="J131" s="4">
        <v>1.087</v>
      </c>
      <c r="K131" s="4">
        <v>10.1671</v>
      </c>
      <c r="L131" s="4">
        <v>0.44850000000000001</v>
      </c>
      <c r="M131" s="4">
        <v>1.1064000000000001</v>
      </c>
      <c r="N131" s="4">
        <v>0.67889999999999995</v>
      </c>
      <c r="O131" s="4">
        <v>3.6383999999999999</v>
      </c>
      <c r="P131" s="4">
        <v>2.58E-2</v>
      </c>
      <c r="Q131" s="4">
        <v>2.5700000000000001E-2</v>
      </c>
      <c r="R131" s="4">
        <v>2.3294999999999999</v>
      </c>
      <c r="S131" s="4">
        <v>0.2707</v>
      </c>
      <c r="T131" s="4">
        <v>1.2289000000000001</v>
      </c>
      <c r="U131" s="4">
        <v>1.6820999999999999</v>
      </c>
      <c r="V131" s="4">
        <v>1.0905</v>
      </c>
    </row>
    <row r="132" spans="1:23" ht="15.75" customHeight="1" x14ac:dyDescent="0.2">
      <c r="A132" s="1" t="s">
        <v>185</v>
      </c>
      <c r="C132" s="4">
        <v>300</v>
      </c>
      <c r="D132" s="4">
        <v>100</v>
      </c>
      <c r="E132" s="4">
        <v>1.6817</v>
      </c>
      <c r="F132" s="4">
        <v>2.0573000000000001</v>
      </c>
      <c r="G132" s="4">
        <v>0.14910000000000001</v>
      </c>
      <c r="H132" s="4">
        <v>4.2084000000000001</v>
      </c>
      <c r="I132" s="4">
        <v>1.1055999999999999</v>
      </c>
      <c r="J132" s="4">
        <v>1.1117999999999999</v>
      </c>
      <c r="K132" s="4">
        <v>9.7384000000000004</v>
      </c>
      <c r="L132" s="4">
        <v>0.56479999999999997</v>
      </c>
      <c r="M132" s="4">
        <v>1.1897</v>
      </c>
      <c r="N132" s="4">
        <v>0.50529999999999997</v>
      </c>
      <c r="O132" s="4">
        <v>4.0224000000000002</v>
      </c>
      <c r="P132" s="4">
        <v>0.3054</v>
      </c>
      <c r="Q132" s="4">
        <v>0.30969999999999998</v>
      </c>
      <c r="R132" s="4">
        <v>1.7524</v>
      </c>
      <c r="S132" s="4">
        <v>0.21240000000000001</v>
      </c>
      <c r="T132" s="4">
        <v>0.99270000000000003</v>
      </c>
      <c r="U132" s="4">
        <v>1.1554</v>
      </c>
      <c r="V132" s="4">
        <v>1.0988</v>
      </c>
    </row>
    <row r="133" spans="1:23" ht="15.75" customHeight="1" x14ac:dyDescent="0.2">
      <c r="A133" s="1" t="s">
        <v>184</v>
      </c>
      <c r="C133" s="4">
        <v>300</v>
      </c>
      <c r="D133" s="4">
        <v>100</v>
      </c>
      <c r="E133" s="4">
        <v>0.81820000000000004</v>
      </c>
      <c r="F133" s="4">
        <v>1.4583999999999999</v>
      </c>
      <c r="G133" s="4">
        <v>0.12790000000000001</v>
      </c>
      <c r="H133" s="4">
        <v>2.4821</v>
      </c>
      <c r="I133" s="4">
        <v>0.69889999999999997</v>
      </c>
      <c r="J133" s="4">
        <v>0.39939999999999998</v>
      </c>
      <c r="K133" s="4">
        <v>7.6619000000000002</v>
      </c>
      <c r="L133" s="4">
        <v>0.43909999999999999</v>
      </c>
      <c r="M133" s="4">
        <v>0.97929999999999995</v>
      </c>
      <c r="N133" s="4">
        <v>1.38E-2</v>
      </c>
      <c r="O133" s="4">
        <v>2.5352999999999999</v>
      </c>
      <c r="P133" s="4">
        <v>0.21859999999999999</v>
      </c>
      <c r="Q133" s="4">
        <v>0.25750000000000001</v>
      </c>
      <c r="R133" s="4">
        <v>1.4738</v>
      </c>
      <c r="S133" s="4">
        <v>9.01E-2</v>
      </c>
      <c r="T133" s="4">
        <v>0.81489999999999996</v>
      </c>
      <c r="U133" s="4">
        <v>0.43919999999999998</v>
      </c>
      <c r="V133" s="4">
        <v>0.70940000000000003</v>
      </c>
    </row>
    <row r="134" spans="1:23" ht="15.75" customHeight="1" x14ac:dyDescent="0.2">
      <c r="A134" s="1" t="s">
        <v>183</v>
      </c>
      <c r="C134" s="4">
        <v>300</v>
      </c>
      <c r="D134" s="4">
        <v>100</v>
      </c>
      <c r="E134" s="4">
        <v>1.1839</v>
      </c>
      <c r="F134" s="4">
        <v>1.3131999999999999</v>
      </c>
      <c r="G134" s="4">
        <v>0.15010000000000001</v>
      </c>
      <c r="H134" s="4">
        <v>3.0682</v>
      </c>
      <c r="I134" s="4">
        <v>0.69289999999999996</v>
      </c>
      <c r="J134" s="4">
        <v>0.4304</v>
      </c>
      <c r="K134" s="4">
        <v>7.4522000000000004</v>
      </c>
      <c r="L134" s="4">
        <v>0.37109999999999999</v>
      </c>
      <c r="M134" s="4">
        <v>0.89680000000000004</v>
      </c>
      <c r="N134" s="4">
        <v>0.20810000000000001</v>
      </c>
      <c r="O134" s="4">
        <v>2.8203</v>
      </c>
      <c r="P134" s="4">
        <v>0.19339999999999999</v>
      </c>
      <c r="Q134" s="4">
        <v>0.18529999999999999</v>
      </c>
      <c r="R134" s="4">
        <v>1.7363999999999999</v>
      </c>
      <c r="S134" s="4">
        <v>0.14749999999999999</v>
      </c>
      <c r="T134" s="4">
        <v>0.84970000000000001</v>
      </c>
      <c r="U134" s="4">
        <v>0.77839999999999998</v>
      </c>
      <c r="V134" s="4">
        <v>0.76639999999999997</v>
      </c>
      <c r="W134" s="8"/>
    </row>
    <row r="135" spans="1:23" ht="15.75" customHeight="1" x14ac:dyDescent="0.2">
      <c r="A135" s="1" t="s">
        <v>182</v>
      </c>
      <c r="C135" s="4">
        <v>300</v>
      </c>
      <c r="D135" s="4">
        <v>100</v>
      </c>
      <c r="E135" s="4">
        <v>1.0044999999999999</v>
      </c>
      <c r="F135" s="4">
        <v>1.3078000000000001</v>
      </c>
      <c r="G135" s="4">
        <v>7.2999999999999995E-2</v>
      </c>
      <c r="H135" s="4">
        <v>3.0295000000000001</v>
      </c>
      <c r="I135" s="4">
        <v>0.75180000000000002</v>
      </c>
      <c r="J135" s="4">
        <v>0.71379999999999999</v>
      </c>
      <c r="K135" s="4">
        <v>7.7064000000000004</v>
      </c>
      <c r="L135" s="4">
        <v>0.41799999999999998</v>
      </c>
      <c r="M135" s="4">
        <v>0.80500000000000005</v>
      </c>
      <c r="N135" s="4">
        <v>0.29270000000000002</v>
      </c>
      <c r="O135" s="4">
        <v>2.7999000000000001</v>
      </c>
      <c r="P135" s="4">
        <v>0.13500000000000001</v>
      </c>
      <c r="Q135" s="4">
        <v>7.0999999999999994E-2</v>
      </c>
      <c r="R135" s="4">
        <v>1.4013</v>
      </c>
      <c r="S135" s="4">
        <v>0.29070000000000001</v>
      </c>
      <c r="T135" s="4">
        <v>0.78939999999999999</v>
      </c>
      <c r="U135" s="4">
        <v>0.65749999999999997</v>
      </c>
      <c r="V135" s="4">
        <v>0.75539999999999996</v>
      </c>
      <c r="W135" s="8"/>
    </row>
    <row r="136" spans="1:23" ht="15.75" customHeight="1" x14ac:dyDescent="0.2">
      <c r="A136" s="1" t="s">
        <v>181</v>
      </c>
      <c r="C136" s="4">
        <v>300</v>
      </c>
      <c r="D136" s="4">
        <v>100</v>
      </c>
      <c r="E136" s="4">
        <v>0.98740000000000006</v>
      </c>
      <c r="F136" s="4">
        <v>1.4124000000000001</v>
      </c>
      <c r="G136" s="4">
        <v>0.17649999999999999</v>
      </c>
      <c r="H136" s="4">
        <v>2.8847999999999998</v>
      </c>
      <c r="I136" s="4">
        <v>0.60799999999999998</v>
      </c>
      <c r="J136" s="4">
        <v>1.0257000000000001</v>
      </c>
      <c r="K136" s="4">
        <v>7.0659999999999998</v>
      </c>
      <c r="L136" s="4">
        <v>0.31969999999999998</v>
      </c>
      <c r="M136" s="4">
        <v>0.81089999999999995</v>
      </c>
      <c r="N136" s="4">
        <v>0.47399999999999998</v>
      </c>
      <c r="O136" s="4">
        <v>2.7502</v>
      </c>
      <c r="P136" s="4">
        <v>0.184</v>
      </c>
      <c r="Q136" s="4">
        <v>0.29239999999999999</v>
      </c>
      <c r="R136" s="4">
        <v>1.7488999999999999</v>
      </c>
      <c r="S136" s="4">
        <v>0.36940000000000001</v>
      </c>
      <c r="T136" s="4">
        <v>0.76490000000000002</v>
      </c>
      <c r="U136" s="4">
        <v>0.90910000000000002</v>
      </c>
      <c r="V136" s="4">
        <v>0.77929999999999999</v>
      </c>
      <c r="W136" s="8"/>
    </row>
    <row r="137" spans="1:23" ht="15.75" customHeight="1" x14ac:dyDescent="0.2">
      <c r="A137" s="1" t="s">
        <v>180</v>
      </c>
      <c r="C137" s="4">
        <v>300</v>
      </c>
      <c r="D137" s="4">
        <v>100</v>
      </c>
      <c r="E137" s="4">
        <v>1.0527</v>
      </c>
      <c r="F137" s="4">
        <v>1.2892999999999999</v>
      </c>
      <c r="G137" s="4">
        <v>0.3211</v>
      </c>
      <c r="H137" s="4">
        <v>2.7431000000000001</v>
      </c>
      <c r="I137" s="4">
        <v>0.76380000000000003</v>
      </c>
      <c r="J137" s="4">
        <v>0.95850000000000002</v>
      </c>
      <c r="K137" s="4">
        <v>7.1226000000000003</v>
      </c>
      <c r="L137" s="4">
        <v>0.2472</v>
      </c>
      <c r="M137" s="4">
        <v>0.85289999999999999</v>
      </c>
      <c r="N137" s="4">
        <v>0.3231</v>
      </c>
      <c r="O137" s="4">
        <v>2.9201999999999999</v>
      </c>
      <c r="P137" s="4">
        <v>0.42180000000000001</v>
      </c>
      <c r="Q137" s="4">
        <v>0.2364</v>
      </c>
      <c r="R137" s="4">
        <v>1.6354</v>
      </c>
      <c r="S137" s="4">
        <v>0.31190000000000001</v>
      </c>
      <c r="T137" s="4">
        <v>0.77880000000000005</v>
      </c>
      <c r="U137" s="4">
        <v>0.90939999999999999</v>
      </c>
      <c r="V137" s="4">
        <v>0.86990000000000001</v>
      </c>
      <c r="W137" s="8"/>
    </row>
    <row r="138" spans="1:23" ht="15.75" customHeight="1" x14ac:dyDescent="0.2">
      <c r="A138" s="1" t="s">
        <v>179</v>
      </c>
      <c r="C138" s="4">
        <v>300</v>
      </c>
      <c r="D138" s="4">
        <v>100</v>
      </c>
      <c r="E138" s="4">
        <v>1.1117999999999999</v>
      </c>
      <c r="F138" s="4">
        <v>1.2817000000000001</v>
      </c>
      <c r="G138" s="4">
        <v>9.6600000000000005E-2</v>
      </c>
      <c r="H138" s="4">
        <v>3.601</v>
      </c>
      <c r="I138" s="4">
        <v>0.75660000000000005</v>
      </c>
      <c r="J138" s="4">
        <v>0.68959999999999999</v>
      </c>
      <c r="K138" s="4">
        <v>8.2530999999999999</v>
      </c>
      <c r="L138" s="4">
        <v>0.59079999999999999</v>
      </c>
      <c r="M138" s="4">
        <v>1.1936</v>
      </c>
      <c r="N138" s="4">
        <v>0.43109999999999998</v>
      </c>
      <c r="O138" s="4">
        <v>3.0007999999999999</v>
      </c>
      <c r="P138" s="4">
        <v>0.25540000000000002</v>
      </c>
      <c r="Q138" s="4">
        <v>0.25080000000000002</v>
      </c>
      <c r="R138" s="4">
        <v>1.9537</v>
      </c>
      <c r="S138" s="4">
        <v>0.57530000000000003</v>
      </c>
      <c r="T138" s="4">
        <v>0.68869999999999998</v>
      </c>
      <c r="U138" s="4">
        <v>0.56200000000000006</v>
      </c>
      <c r="V138" s="4">
        <v>0.87839999999999996</v>
      </c>
      <c r="W138" s="8"/>
    </row>
    <row r="139" spans="1:23" ht="15.75" customHeight="1" x14ac:dyDescent="0.2">
      <c r="A139" s="1" t="s">
        <v>64</v>
      </c>
      <c r="C139" s="4">
        <v>300</v>
      </c>
      <c r="D139" s="4">
        <v>100</v>
      </c>
      <c r="E139" s="4">
        <v>1.7049000000000001</v>
      </c>
      <c r="F139" s="4">
        <v>2.5979999999999999</v>
      </c>
      <c r="G139" s="4">
        <v>0.12709999999999999</v>
      </c>
      <c r="H139" s="4">
        <v>4.4631999999999996</v>
      </c>
      <c r="I139" s="4">
        <v>1.5021</v>
      </c>
      <c r="J139" s="4">
        <v>1.3325</v>
      </c>
      <c r="K139" s="4">
        <v>10.4983</v>
      </c>
      <c r="L139" s="4">
        <v>0.5363</v>
      </c>
      <c r="M139" s="4">
        <v>0.94910000000000005</v>
      </c>
      <c r="N139" s="4">
        <v>0.64680000000000004</v>
      </c>
      <c r="O139" s="4">
        <v>4.2786999999999997</v>
      </c>
      <c r="P139" s="4">
        <v>0.43569999999999998</v>
      </c>
      <c r="Q139" s="4">
        <v>0.1905</v>
      </c>
      <c r="R139" s="4">
        <v>2.2801999999999998</v>
      </c>
      <c r="S139" s="4">
        <v>0.50990000000000002</v>
      </c>
      <c r="T139" s="4">
        <v>0.88019999999999998</v>
      </c>
      <c r="U139" s="4">
        <v>1.3629</v>
      </c>
      <c r="V139" s="4">
        <v>1.2646999999999999</v>
      </c>
      <c r="W139" s="8"/>
    </row>
    <row r="140" spans="1:23" ht="15.75" customHeight="1" x14ac:dyDescent="0.2">
      <c r="A140" s="1" t="s">
        <v>63</v>
      </c>
      <c r="C140" s="4">
        <v>300</v>
      </c>
      <c r="D140" s="4">
        <v>100</v>
      </c>
      <c r="E140" s="4">
        <v>1.5123</v>
      </c>
      <c r="F140" s="4">
        <v>2.09</v>
      </c>
      <c r="G140" s="4">
        <v>9.4799999999999995E-2</v>
      </c>
      <c r="H140" s="4">
        <v>3.7753000000000001</v>
      </c>
      <c r="I140" s="4">
        <v>1.1267</v>
      </c>
      <c r="J140" s="4">
        <v>0.73419999999999996</v>
      </c>
      <c r="K140" s="4">
        <v>9.5996000000000006</v>
      </c>
      <c r="L140" s="4">
        <v>0.63859999999999995</v>
      </c>
      <c r="M140" s="4">
        <v>1.0448</v>
      </c>
      <c r="N140" s="4">
        <v>0.28989999999999999</v>
      </c>
      <c r="O140" s="4">
        <v>3.8001999999999998</v>
      </c>
      <c r="P140" s="4">
        <v>0.248</v>
      </c>
      <c r="Q140" s="4">
        <v>4.02E-2</v>
      </c>
      <c r="R140" s="4">
        <v>2.1071</v>
      </c>
      <c r="S140" s="4">
        <v>0.73950000000000005</v>
      </c>
      <c r="T140" s="4">
        <v>0.79159999999999997</v>
      </c>
      <c r="U140" s="4">
        <v>0.73550000000000004</v>
      </c>
      <c r="V140" s="4">
        <v>0.87860000000000005</v>
      </c>
      <c r="W140" s="8"/>
    </row>
    <row r="141" spans="1:23" ht="15.75" customHeight="1" x14ac:dyDescent="0.2">
      <c r="A141" s="1" t="s">
        <v>62</v>
      </c>
      <c r="C141" s="4">
        <v>300</v>
      </c>
      <c r="D141" s="4">
        <v>100</v>
      </c>
      <c r="E141" s="4">
        <v>1.3895999999999999</v>
      </c>
      <c r="F141" s="4">
        <v>1.9663999999999999</v>
      </c>
      <c r="G141" s="4">
        <v>0.1101</v>
      </c>
      <c r="H141" s="4">
        <v>4.3773</v>
      </c>
      <c r="I141" s="4">
        <v>1.3869</v>
      </c>
      <c r="J141" s="4">
        <v>1.0319</v>
      </c>
      <c r="K141" s="4">
        <v>9.5649999999999995</v>
      </c>
      <c r="L141" s="4">
        <v>0.65439999999999998</v>
      </c>
      <c r="M141" s="4">
        <v>0.91420000000000001</v>
      </c>
      <c r="N141" s="4">
        <v>0.3906</v>
      </c>
      <c r="O141" s="4">
        <v>3.6726999999999999</v>
      </c>
      <c r="P141" s="4">
        <v>0.24990000000000001</v>
      </c>
      <c r="Q141" s="4">
        <v>0.3029</v>
      </c>
      <c r="R141" s="4">
        <v>1.8097000000000001</v>
      </c>
      <c r="S141" s="4">
        <v>0.46820000000000001</v>
      </c>
      <c r="T141" s="4">
        <v>0.68230000000000002</v>
      </c>
      <c r="U141" s="4">
        <v>1.3411</v>
      </c>
      <c r="V141" s="4">
        <v>0.91049999999999998</v>
      </c>
    </row>
    <row r="142" spans="1:23" ht="15.75" customHeight="1" x14ac:dyDescent="0.2"/>
    <row r="143" spans="1:23" ht="15.75" customHeight="1" x14ac:dyDescent="0.2">
      <c r="A143" s="5" t="s">
        <v>61</v>
      </c>
    </row>
    <row r="144" spans="1:23" ht="15.75" customHeight="1" x14ac:dyDescent="0.2">
      <c r="A144" s="1" t="s">
        <v>25</v>
      </c>
      <c r="C144" s="1" t="s">
        <v>53</v>
      </c>
      <c r="D144" s="1" t="s">
        <v>52</v>
      </c>
      <c r="E144" s="1" t="s">
        <v>23</v>
      </c>
      <c r="F144" s="1" t="s">
        <v>22</v>
      </c>
      <c r="G144" s="1" t="s">
        <v>21</v>
      </c>
      <c r="H144" s="1" t="s">
        <v>20</v>
      </c>
      <c r="I144" s="1" t="s">
        <v>19</v>
      </c>
      <c r="J144" s="1" t="s">
        <v>18</v>
      </c>
      <c r="K144" s="1" t="s">
        <v>17</v>
      </c>
      <c r="L144" s="1" t="s">
        <v>16</v>
      </c>
      <c r="M144" s="1" t="s">
        <v>15</v>
      </c>
      <c r="N144" s="1" t="s">
        <v>14</v>
      </c>
      <c r="O144" s="1" t="s">
        <v>13</v>
      </c>
      <c r="P144" s="1" t="s">
        <v>12</v>
      </c>
      <c r="Q144" s="1" t="s">
        <v>11</v>
      </c>
      <c r="R144" s="1" t="s">
        <v>10</v>
      </c>
      <c r="S144" s="1" t="s">
        <v>9</v>
      </c>
      <c r="T144" s="1" t="s">
        <v>8</v>
      </c>
      <c r="U144" s="1" t="s">
        <v>7</v>
      </c>
      <c r="V144" s="1" t="s">
        <v>6</v>
      </c>
    </row>
    <row r="145" spans="1:22" ht="15.75" customHeight="1" x14ac:dyDescent="0.2">
      <c r="A145" s="1" t="str">
        <f t="shared" ref="A145:A165" si="19">A121</f>
        <v>AT39_S2RD_2-1</v>
      </c>
      <c r="C145" s="1">
        <f t="shared" ref="C145:D165" si="20">C121</f>
        <v>300</v>
      </c>
      <c r="D145" s="1">
        <f t="shared" si="20"/>
        <v>100</v>
      </c>
      <c r="E145" s="1">
        <f t="shared" ref="E145:V145" si="21">E121-E$11</f>
        <v>2.3679000000000001</v>
      </c>
      <c r="F145" s="1">
        <f t="shared" si="21"/>
        <v>3.5137</v>
      </c>
      <c r="G145" s="1">
        <f t="shared" si="21"/>
        <v>0.10339999999999999</v>
      </c>
      <c r="H145" s="1">
        <f t="shared" si="21"/>
        <v>8.3201999999999998</v>
      </c>
      <c r="I145" s="1">
        <f t="shared" si="21"/>
        <v>2.4206999999999996</v>
      </c>
      <c r="J145" s="1">
        <f t="shared" si="21"/>
        <v>0.9113</v>
      </c>
      <c r="K145" s="1">
        <f t="shared" si="21"/>
        <v>14.360299999999999</v>
      </c>
      <c r="L145" s="1">
        <f t="shared" si="21"/>
        <v>0.78649999999999998</v>
      </c>
      <c r="M145" s="1">
        <f t="shared" si="21"/>
        <v>0.95569999999999999</v>
      </c>
      <c r="N145" s="1">
        <f t="shared" si="21"/>
        <v>0.91160000000000008</v>
      </c>
      <c r="O145" s="1">
        <f t="shared" si="21"/>
        <v>4.7658999999999994</v>
      </c>
      <c r="P145" s="1">
        <f t="shared" si="21"/>
        <v>0.26340000000000002</v>
      </c>
      <c r="Q145" s="1">
        <f t="shared" si="21"/>
        <v>-0.14830000000000002</v>
      </c>
      <c r="R145" s="1">
        <f t="shared" si="21"/>
        <v>2.1383999999999999</v>
      </c>
      <c r="S145" s="1">
        <f t="shared" si="21"/>
        <v>0.61430000000000007</v>
      </c>
      <c r="T145" s="1">
        <f t="shared" si="21"/>
        <v>1.4462000000000002</v>
      </c>
      <c r="U145" s="1">
        <f t="shared" si="21"/>
        <v>1.7061000000000002</v>
      </c>
      <c r="V145" s="1">
        <f t="shared" si="21"/>
        <v>0.69789999999999996</v>
      </c>
    </row>
    <row r="146" spans="1:22" ht="15.75" customHeight="1" x14ac:dyDescent="0.2">
      <c r="A146" s="1" t="str">
        <f t="shared" si="19"/>
        <v>AT39_S2RD_2-2</v>
      </c>
      <c r="C146" s="1">
        <f t="shared" si="20"/>
        <v>300</v>
      </c>
      <c r="D146" s="1">
        <f t="shared" si="20"/>
        <v>100</v>
      </c>
      <c r="E146" s="1">
        <f t="shared" ref="E146:V146" si="22">E122-E$11</f>
        <v>0.88959999999999995</v>
      </c>
      <c r="F146" s="1">
        <f t="shared" si="22"/>
        <v>1.3219000000000001</v>
      </c>
      <c r="G146" s="1">
        <f t="shared" si="22"/>
        <v>-2.8200000000000003E-2</v>
      </c>
      <c r="H146" s="1">
        <f t="shared" si="22"/>
        <v>2.5800999999999998</v>
      </c>
      <c r="I146" s="1">
        <f t="shared" si="22"/>
        <v>0.82069999999999999</v>
      </c>
      <c r="J146" s="1">
        <f t="shared" si="22"/>
        <v>0.15009999999999998</v>
      </c>
      <c r="K146" s="1">
        <f t="shared" si="22"/>
        <v>7.8895</v>
      </c>
      <c r="L146" s="1">
        <f t="shared" si="22"/>
        <v>0.77739999999999998</v>
      </c>
      <c r="M146" s="1">
        <f t="shared" si="22"/>
        <v>1.0310999999999999</v>
      </c>
      <c r="N146" s="1">
        <f t="shared" si="22"/>
        <v>0.26770000000000005</v>
      </c>
      <c r="O146" s="1">
        <f t="shared" si="22"/>
        <v>2.3115000000000001</v>
      </c>
      <c r="P146" s="1">
        <f t="shared" si="22"/>
        <v>0.1739</v>
      </c>
      <c r="Q146" s="1">
        <f t="shared" si="22"/>
        <v>-0.1028</v>
      </c>
      <c r="R146" s="1">
        <f t="shared" si="22"/>
        <v>0.64460000000000006</v>
      </c>
      <c r="S146" s="1">
        <f t="shared" si="22"/>
        <v>-2.0299999999999999E-2</v>
      </c>
      <c r="T146" s="1">
        <f t="shared" si="22"/>
        <v>0.62640000000000007</v>
      </c>
      <c r="U146" s="1">
        <f t="shared" si="22"/>
        <v>0.40839999999999999</v>
      </c>
      <c r="V146" s="1">
        <f t="shared" si="22"/>
        <v>-0.16139999999999999</v>
      </c>
    </row>
    <row r="147" spans="1:22" ht="15.75" customHeight="1" x14ac:dyDescent="0.2">
      <c r="A147" s="1" t="str">
        <f t="shared" si="19"/>
        <v>AT39_S2RD_2-3</v>
      </c>
      <c r="C147" s="1">
        <f t="shared" si="20"/>
        <v>300</v>
      </c>
      <c r="D147" s="1">
        <f t="shared" si="20"/>
        <v>100</v>
      </c>
      <c r="E147" s="1">
        <f t="shared" ref="E147:V147" si="23">E123-E$11</f>
        <v>0.76500000000000001</v>
      </c>
      <c r="F147" s="1">
        <f t="shared" si="23"/>
        <v>1.0205</v>
      </c>
      <c r="G147" s="1">
        <f t="shared" si="23"/>
        <v>7.6100000000000001E-2</v>
      </c>
      <c r="H147" s="1">
        <f t="shared" si="23"/>
        <v>2.528</v>
      </c>
      <c r="I147" s="1">
        <f t="shared" si="23"/>
        <v>0.62829999999999997</v>
      </c>
      <c r="J147" s="1">
        <f t="shared" si="23"/>
        <v>0.66350000000000009</v>
      </c>
      <c r="K147" s="1">
        <f t="shared" si="23"/>
        <v>7.2768000000000006</v>
      </c>
      <c r="L147" s="1">
        <f t="shared" si="23"/>
        <v>0.7077</v>
      </c>
      <c r="M147" s="1">
        <f t="shared" si="23"/>
        <v>0.89700000000000002</v>
      </c>
      <c r="N147" s="1">
        <f t="shared" si="23"/>
        <v>0.11679999999999999</v>
      </c>
      <c r="O147" s="1">
        <f t="shared" si="23"/>
        <v>2.3239000000000001</v>
      </c>
      <c r="P147" s="1">
        <f t="shared" si="23"/>
        <v>5.7400000000000007E-2</v>
      </c>
      <c r="Q147" s="1">
        <f t="shared" si="23"/>
        <v>-0.1706</v>
      </c>
      <c r="R147" s="1">
        <f t="shared" si="23"/>
        <v>0.55549999999999988</v>
      </c>
      <c r="S147" s="1">
        <f t="shared" si="23"/>
        <v>2.5000000000000022E-3</v>
      </c>
      <c r="T147" s="1">
        <f t="shared" si="23"/>
        <v>0.2752</v>
      </c>
      <c r="U147" s="1">
        <f t="shared" si="23"/>
        <v>0.49990000000000001</v>
      </c>
      <c r="V147" s="1">
        <f t="shared" si="23"/>
        <v>-0.21879999999999999</v>
      </c>
    </row>
    <row r="148" spans="1:22" ht="15.75" customHeight="1" x14ac:dyDescent="0.2">
      <c r="A148" s="1" t="str">
        <f t="shared" si="19"/>
        <v>AT39_S2RD_ML_1-1</v>
      </c>
      <c r="C148" s="1">
        <f t="shared" si="20"/>
        <v>300</v>
      </c>
      <c r="D148" s="1">
        <f t="shared" si="20"/>
        <v>100</v>
      </c>
      <c r="E148" s="1">
        <f t="shared" ref="E148:V148" si="24">E124-E$11</f>
        <v>7.2671000000000001</v>
      </c>
      <c r="F148" s="1">
        <f t="shared" si="24"/>
        <v>21.2836</v>
      </c>
      <c r="G148" s="1">
        <f t="shared" si="24"/>
        <v>1.327</v>
      </c>
      <c r="H148" s="1">
        <f t="shared" si="24"/>
        <v>30.943800000000003</v>
      </c>
      <c r="I148" s="1">
        <f t="shared" si="24"/>
        <v>2.6344999999999996</v>
      </c>
      <c r="J148" s="1">
        <f t="shared" si="24"/>
        <v>4.4543999999999997</v>
      </c>
      <c r="K148" s="1">
        <f t="shared" si="24"/>
        <v>37.991800000000005</v>
      </c>
      <c r="L148" s="1">
        <f t="shared" si="24"/>
        <v>1.9646999999999999</v>
      </c>
      <c r="M148" s="1">
        <f t="shared" si="24"/>
        <v>1.4500999999999999</v>
      </c>
      <c r="N148" s="1">
        <f t="shared" si="24"/>
        <v>1.8799000000000001</v>
      </c>
      <c r="O148" s="1">
        <f t="shared" si="24"/>
        <v>13.8558</v>
      </c>
      <c r="P148" s="1">
        <f t="shared" si="24"/>
        <v>0.52259999999999995</v>
      </c>
      <c r="Q148" s="1">
        <f t="shared" si="24"/>
        <v>-0.17220000000000002</v>
      </c>
      <c r="R148" s="1">
        <f t="shared" si="24"/>
        <v>5.7873000000000001</v>
      </c>
      <c r="S148" s="1">
        <f t="shared" si="24"/>
        <v>0.21540000000000001</v>
      </c>
      <c r="T148" s="1">
        <f t="shared" si="24"/>
        <v>3.3725000000000001</v>
      </c>
      <c r="U148" s="1">
        <f t="shared" si="24"/>
        <v>4.2596999999999996</v>
      </c>
      <c r="V148" s="1">
        <f t="shared" si="24"/>
        <v>3.0535000000000001</v>
      </c>
    </row>
    <row r="149" spans="1:22" ht="15.75" customHeight="1" x14ac:dyDescent="0.2">
      <c r="A149" s="1" t="str">
        <f t="shared" si="19"/>
        <v>AT39_S2RD_ML_1-2</v>
      </c>
      <c r="C149" s="1">
        <f t="shared" si="20"/>
        <v>300</v>
      </c>
      <c r="D149" s="1">
        <f t="shared" si="20"/>
        <v>100</v>
      </c>
      <c r="E149" s="1">
        <f t="shared" ref="E149:V149" si="25">E125-E$11</f>
        <v>8.64</v>
      </c>
      <c r="F149" s="1">
        <f t="shared" si="25"/>
        <v>22.180599999999998</v>
      </c>
      <c r="G149" s="1">
        <f t="shared" si="25"/>
        <v>1.3891</v>
      </c>
      <c r="H149" s="1">
        <f t="shared" si="25"/>
        <v>32.628099999999996</v>
      </c>
      <c r="I149" s="1">
        <f t="shared" si="25"/>
        <v>2.9261999999999997</v>
      </c>
      <c r="J149" s="1">
        <f t="shared" si="25"/>
        <v>3.4150999999999998</v>
      </c>
      <c r="K149" s="1">
        <f t="shared" si="25"/>
        <v>43.3142</v>
      </c>
      <c r="L149" s="1">
        <f t="shared" si="25"/>
        <v>2.0761000000000003</v>
      </c>
      <c r="M149" s="1">
        <f t="shared" si="25"/>
        <v>1.8124</v>
      </c>
      <c r="N149" s="1">
        <f t="shared" si="25"/>
        <v>1.1780999999999999</v>
      </c>
      <c r="O149" s="1">
        <f t="shared" si="25"/>
        <v>14.641399999999999</v>
      </c>
      <c r="P149" s="1">
        <f t="shared" si="25"/>
        <v>0.33789999999999998</v>
      </c>
      <c r="Q149" s="1">
        <f t="shared" si="25"/>
        <v>-0.158</v>
      </c>
      <c r="R149" s="1">
        <f t="shared" si="25"/>
        <v>6.2238999999999995</v>
      </c>
      <c r="S149" s="1">
        <f t="shared" si="25"/>
        <v>8.1200000000000022E-2</v>
      </c>
      <c r="T149" s="1">
        <f t="shared" si="25"/>
        <v>3.4986000000000002</v>
      </c>
      <c r="U149" s="1">
        <f t="shared" si="25"/>
        <v>4.2549999999999999</v>
      </c>
      <c r="V149" s="1">
        <f t="shared" si="25"/>
        <v>3.3433000000000002</v>
      </c>
    </row>
    <row r="150" spans="1:22" ht="15.75" customHeight="1" x14ac:dyDescent="0.2">
      <c r="A150" s="1" t="str">
        <f t="shared" si="19"/>
        <v>AT39_S2RD_ML_1-3</v>
      </c>
      <c r="C150" s="1">
        <f t="shared" si="20"/>
        <v>300</v>
      </c>
      <c r="D150" s="1">
        <f t="shared" si="20"/>
        <v>100</v>
      </c>
      <c r="E150" s="1">
        <f t="shared" ref="E150:V150" si="26">E126-E$11</f>
        <v>8.4537999999999993</v>
      </c>
      <c r="F150" s="1">
        <f t="shared" si="26"/>
        <v>22.296099999999999</v>
      </c>
      <c r="G150" s="1">
        <f t="shared" si="26"/>
        <v>1.2328999999999999</v>
      </c>
      <c r="H150" s="1">
        <f t="shared" si="26"/>
        <v>34.974199999999996</v>
      </c>
      <c r="I150" s="1">
        <f t="shared" si="26"/>
        <v>3.7401</v>
      </c>
      <c r="J150" s="1">
        <f t="shared" si="26"/>
        <v>4.2728999999999999</v>
      </c>
      <c r="K150" s="1">
        <f t="shared" si="26"/>
        <v>42.614800000000002</v>
      </c>
      <c r="L150" s="1">
        <f t="shared" si="26"/>
        <v>2.0878000000000001</v>
      </c>
      <c r="M150" s="1">
        <f t="shared" si="26"/>
        <v>1.6001999999999998</v>
      </c>
      <c r="N150" s="1">
        <f t="shared" si="26"/>
        <v>2.2023000000000001</v>
      </c>
      <c r="O150" s="1">
        <f t="shared" si="26"/>
        <v>15.7193</v>
      </c>
      <c r="P150" s="1">
        <f t="shared" si="26"/>
        <v>0.9345</v>
      </c>
      <c r="Q150" s="1">
        <f t="shared" si="26"/>
        <v>-9.9000000000000005E-2</v>
      </c>
      <c r="R150" s="1">
        <f t="shared" si="26"/>
        <v>6.5956999999999999</v>
      </c>
      <c r="S150" s="1">
        <f t="shared" si="26"/>
        <v>0.6119</v>
      </c>
      <c r="T150" s="1">
        <f t="shared" si="26"/>
        <v>3.6634000000000002</v>
      </c>
      <c r="U150" s="1">
        <f t="shared" si="26"/>
        <v>4.6608999999999998</v>
      </c>
      <c r="V150" s="1">
        <f t="shared" si="26"/>
        <v>3.6113999999999997</v>
      </c>
    </row>
    <row r="151" spans="1:22" ht="15.75" customHeight="1" x14ac:dyDescent="0.2">
      <c r="A151" s="1" t="str">
        <f t="shared" si="19"/>
        <v>AT38_S2_B0-1</v>
      </c>
      <c r="C151" s="1">
        <f t="shared" si="20"/>
        <v>300</v>
      </c>
      <c r="D151" s="1">
        <f t="shared" si="20"/>
        <v>100</v>
      </c>
      <c r="E151" s="1">
        <f t="shared" ref="E151:V151" si="27">E127-E$11</f>
        <v>1.7424999999999999</v>
      </c>
      <c r="F151" s="1">
        <f t="shared" si="27"/>
        <v>1.8139000000000001</v>
      </c>
      <c r="G151" s="1">
        <f t="shared" si="27"/>
        <v>-2.7300000000000005E-2</v>
      </c>
      <c r="H151" s="1">
        <f t="shared" si="27"/>
        <v>5.5278999999999998</v>
      </c>
      <c r="I151" s="1">
        <f t="shared" si="27"/>
        <v>1.3869</v>
      </c>
      <c r="J151" s="1">
        <f t="shared" si="27"/>
        <v>1.2819</v>
      </c>
      <c r="K151" s="1">
        <f t="shared" si="27"/>
        <v>9.9870000000000001</v>
      </c>
      <c r="L151" s="1">
        <f t="shared" si="27"/>
        <v>0.70350000000000001</v>
      </c>
      <c r="M151" s="1">
        <f t="shared" si="27"/>
        <v>1.3009999999999999</v>
      </c>
      <c r="N151" s="1">
        <f t="shared" si="27"/>
        <v>0.28979999999999995</v>
      </c>
      <c r="O151" s="1">
        <f t="shared" si="27"/>
        <v>3.9626000000000001</v>
      </c>
      <c r="P151" s="1">
        <f t="shared" si="27"/>
        <v>0.16830000000000001</v>
      </c>
      <c r="Q151" s="1">
        <f t="shared" si="27"/>
        <v>0.25690000000000002</v>
      </c>
      <c r="R151" s="1">
        <f t="shared" si="27"/>
        <v>1.3554999999999999</v>
      </c>
      <c r="S151" s="1">
        <f t="shared" si="27"/>
        <v>2.7700000000000002E-2</v>
      </c>
      <c r="T151" s="1">
        <f t="shared" si="27"/>
        <v>0.91170000000000007</v>
      </c>
      <c r="U151" s="1">
        <f t="shared" si="27"/>
        <v>-4.0999999999999981E-2</v>
      </c>
      <c r="V151" s="1">
        <f t="shared" si="27"/>
        <v>-0.13140000000000007</v>
      </c>
    </row>
    <row r="152" spans="1:22" ht="15.75" customHeight="1" x14ac:dyDescent="0.2">
      <c r="A152" s="1" t="str">
        <f t="shared" si="19"/>
        <v>AT38_S2_B0-2</v>
      </c>
      <c r="C152" s="1">
        <f t="shared" si="20"/>
        <v>300</v>
      </c>
      <c r="D152" s="1">
        <f t="shared" si="20"/>
        <v>100</v>
      </c>
      <c r="E152" s="1">
        <f t="shared" ref="E152:V152" si="28">E128-E$11</f>
        <v>1.4338</v>
      </c>
      <c r="F152" s="1">
        <f t="shared" si="28"/>
        <v>1.6053999999999999</v>
      </c>
      <c r="G152" s="1">
        <f t="shared" si="28"/>
        <v>0.1295</v>
      </c>
      <c r="H152" s="1">
        <f t="shared" si="28"/>
        <v>4.1955</v>
      </c>
      <c r="I152" s="1">
        <f t="shared" si="28"/>
        <v>1.2064999999999999</v>
      </c>
      <c r="J152" s="1">
        <f t="shared" si="28"/>
        <v>1.3501999999999998</v>
      </c>
      <c r="K152" s="1">
        <f t="shared" si="28"/>
        <v>9.0490999999999993</v>
      </c>
      <c r="L152" s="1">
        <f t="shared" si="28"/>
        <v>0.7016</v>
      </c>
      <c r="M152" s="1">
        <f t="shared" si="28"/>
        <v>1.3812</v>
      </c>
      <c r="N152" s="1">
        <f t="shared" si="28"/>
        <v>0.36270000000000002</v>
      </c>
      <c r="O152" s="1">
        <f t="shared" si="28"/>
        <v>3.5318000000000001</v>
      </c>
      <c r="P152" s="1">
        <f t="shared" si="28"/>
        <v>0.1807</v>
      </c>
      <c r="Q152" s="1">
        <f t="shared" si="28"/>
        <v>9.5500000000000002E-2</v>
      </c>
      <c r="R152" s="1">
        <f t="shared" si="28"/>
        <v>1.1914</v>
      </c>
      <c r="S152" s="1">
        <f t="shared" si="28"/>
        <v>2.410000000000001E-2</v>
      </c>
      <c r="T152" s="1">
        <f t="shared" si="28"/>
        <v>0.76549999999999996</v>
      </c>
      <c r="U152" s="1">
        <f t="shared" si="28"/>
        <v>0.12090000000000001</v>
      </c>
      <c r="V152" s="1">
        <f t="shared" si="28"/>
        <v>-6.2799999999999967E-2</v>
      </c>
    </row>
    <row r="153" spans="1:22" ht="15.75" customHeight="1" x14ac:dyDescent="0.2">
      <c r="A153" s="1" t="str">
        <f t="shared" si="19"/>
        <v>AT38_S2_B0-3</v>
      </c>
      <c r="C153" s="1">
        <f t="shared" si="20"/>
        <v>300</v>
      </c>
      <c r="D153" s="1">
        <f t="shared" si="20"/>
        <v>100</v>
      </c>
      <c r="E153" s="1">
        <f t="shared" ref="E153:V153" si="29">E129-E$11</f>
        <v>1.6559999999999999</v>
      </c>
      <c r="F153" s="1">
        <f t="shared" si="29"/>
        <v>1.383</v>
      </c>
      <c r="G153" s="1">
        <f t="shared" si="29"/>
        <v>6.6299999999999998E-2</v>
      </c>
      <c r="H153" s="1">
        <f t="shared" si="29"/>
        <v>4.2894999999999994</v>
      </c>
      <c r="I153" s="1">
        <f t="shared" si="29"/>
        <v>1.0832999999999999</v>
      </c>
      <c r="J153" s="1">
        <f t="shared" si="29"/>
        <v>1.4757</v>
      </c>
      <c r="K153" s="1">
        <f t="shared" si="29"/>
        <v>9.2784999999999993</v>
      </c>
      <c r="L153" s="1">
        <f t="shared" si="29"/>
        <v>0.63619999999999999</v>
      </c>
      <c r="M153" s="1">
        <f t="shared" si="29"/>
        <v>1.2238</v>
      </c>
      <c r="N153" s="1">
        <f t="shared" si="29"/>
        <v>0.38570000000000004</v>
      </c>
      <c r="O153" s="1">
        <f t="shared" si="29"/>
        <v>3.7977000000000003</v>
      </c>
      <c r="P153" s="1">
        <f t="shared" si="29"/>
        <v>0.24480000000000002</v>
      </c>
      <c r="Q153" s="1">
        <f t="shared" si="29"/>
        <v>0.22879999999999998</v>
      </c>
      <c r="R153" s="1">
        <f t="shared" si="29"/>
        <v>1.5336999999999998</v>
      </c>
      <c r="S153" s="1">
        <f t="shared" si="29"/>
        <v>0.13599999999999998</v>
      </c>
      <c r="T153" s="1">
        <f t="shared" si="29"/>
        <v>0.57930000000000004</v>
      </c>
      <c r="U153" s="1">
        <f t="shared" si="29"/>
        <v>0.26080000000000003</v>
      </c>
      <c r="V153" s="1">
        <f t="shared" si="29"/>
        <v>-0.10760000000000003</v>
      </c>
    </row>
    <row r="154" spans="1:22" ht="15.75" customHeight="1" x14ac:dyDescent="0.2">
      <c r="A154" s="1" t="str">
        <f t="shared" si="19"/>
        <v>AT38_S2_B14-1</v>
      </c>
      <c r="C154" s="1">
        <f t="shared" si="20"/>
        <v>300</v>
      </c>
      <c r="D154" s="1">
        <f t="shared" si="20"/>
        <v>100</v>
      </c>
      <c r="E154" s="1">
        <f t="shared" ref="E154:V154" si="30">E130-E$11</f>
        <v>1.6522999999999999</v>
      </c>
      <c r="F154" s="1">
        <f t="shared" si="30"/>
        <v>1.7973000000000001</v>
      </c>
      <c r="G154" s="1">
        <f t="shared" si="30"/>
        <v>0.20820000000000002</v>
      </c>
      <c r="H154" s="1">
        <f t="shared" si="30"/>
        <v>3.1612</v>
      </c>
      <c r="I154" s="1">
        <f t="shared" si="30"/>
        <v>1.1979</v>
      </c>
      <c r="J154" s="1">
        <f t="shared" si="30"/>
        <v>1.1313</v>
      </c>
      <c r="K154" s="1">
        <f t="shared" si="30"/>
        <v>9.4735999999999994</v>
      </c>
      <c r="L154" s="1">
        <f t="shared" si="30"/>
        <v>0.43270000000000003</v>
      </c>
      <c r="M154" s="1">
        <f t="shared" si="30"/>
        <v>1.0727</v>
      </c>
      <c r="N154" s="1">
        <f t="shared" si="30"/>
        <v>0.1401</v>
      </c>
      <c r="O154" s="1">
        <f t="shared" si="30"/>
        <v>3.6070000000000002</v>
      </c>
      <c r="P154" s="1">
        <f t="shared" si="30"/>
        <v>9.7400000000000014E-2</v>
      </c>
      <c r="Q154" s="1">
        <f t="shared" si="30"/>
        <v>7.8200000000000019E-2</v>
      </c>
      <c r="R154" s="1">
        <f t="shared" si="30"/>
        <v>1.8568</v>
      </c>
      <c r="S154" s="1">
        <f t="shared" si="30"/>
        <v>-5.0599999999999992E-2</v>
      </c>
      <c r="T154" s="1">
        <f t="shared" si="30"/>
        <v>0.90800000000000003</v>
      </c>
      <c r="U154" s="1">
        <f t="shared" si="30"/>
        <v>0.59119999999999995</v>
      </c>
      <c r="V154" s="1">
        <f t="shared" si="30"/>
        <v>6.2200000000000033E-2</v>
      </c>
    </row>
    <row r="155" spans="1:22" ht="15.75" customHeight="1" x14ac:dyDescent="0.2">
      <c r="A155" s="1" t="str">
        <f t="shared" si="19"/>
        <v>AT38_S2_B14-2</v>
      </c>
      <c r="C155" s="1">
        <f t="shared" si="20"/>
        <v>300</v>
      </c>
      <c r="D155" s="1">
        <f t="shared" si="20"/>
        <v>100</v>
      </c>
      <c r="E155" s="1">
        <f t="shared" ref="E155:V155" si="31">E131-E$11</f>
        <v>1.9200000000000002</v>
      </c>
      <c r="F155" s="1">
        <f t="shared" si="31"/>
        <v>2.3296999999999999</v>
      </c>
      <c r="G155" s="1">
        <f t="shared" si="31"/>
        <v>4.65E-2</v>
      </c>
      <c r="H155" s="1">
        <f t="shared" si="31"/>
        <v>3.7854999999999999</v>
      </c>
      <c r="I155" s="1">
        <f t="shared" si="31"/>
        <v>1.1316999999999999</v>
      </c>
      <c r="J155" s="1">
        <f t="shared" si="31"/>
        <v>1.0290999999999999</v>
      </c>
      <c r="K155" s="1">
        <f t="shared" si="31"/>
        <v>10.080499999999999</v>
      </c>
      <c r="L155" s="1">
        <f t="shared" si="31"/>
        <v>0.43130000000000002</v>
      </c>
      <c r="M155" s="1">
        <f t="shared" si="31"/>
        <v>1.0424</v>
      </c>
      <c r="N155" s="1">
        <f t="shared" si="31"/>
        <v>0.65849999999999997</v>
      </c>
      <c r="O155" s="1">
        <f t="shared" si="31"/>
        <v>3.6027</v>
      </c>
      <c r="P155" s="1">
        <f t="shared" si="31"/>
        <v>-9.499999999999998E-3</v>
      </c>
      <c r="Q155" s="1">
        <f t="shared" si="31"/>
        <v>-0.14990000000000001</v>
      </c>
      <c r="R155" s="1">
        <f t="shared" si="31"/>
        <v>1.8295999999999999</v>
      </c>
      <c r="S155" s="1">
        <f t="shared" si="31"/>
        <v>0.1363</v>
      </c>
      <c r="T155" s="1">
        <f t="shared" si="31"/>
        <v>0.99390000000000012</v>
      </c>
      <c r="U155" s="1">
        <f t="shared" si="31"/>
        <v>1.3070999999999999</v>
      </c>
      <c r="V155" s="1">
        <f t="shared" si="31"/>
        <v>0.17130000000000001</v>
      </c>
    </row>
    <row r="156" spans="1:22" ht="15.75" customHeight="1" x14ac:dyDescent="0.2">
      <c r="A156" s="1" t="str">
        <f t="shared" si="19"/>
        <v>AT38_S2_B14-3</v>
      </c>
      <c r="C156" s="1">
        <f t="shared" si="20"/>
        <v>300</v>
      </c>
      <c r="D156" s="1">
        <f t="shared" si="20"/>
        <v>100</v>
      </c>
      <c r="E156" s="1">
        <f t="shared" ref="E156:V156" si="32">E132-E$11</f>
        <v>1.5992999999999999</v>
      </c>
      <c r="F156" s="1">
        <f t="shared" si="32"/>
        <v>1.9925000000000002</v>
      </c>
      <c r="G156" s="1">
        <f t="shared" si="32"/>
        <v>8.9400000000000007E-2</v>
      </c>
      <c r="H156" s="1">
        <f t="shared" si="32"/>
        <v>4.1193</v>
      </c>
      <c r="I156" s="1">
        <f t="shared" si="32"/>
        <v>1.0610999999999999</v>
      </c>
      <c r="J156" s="1">
        <f t="shared" si="32"/>
        <v>1.0538999999999998</v>
      </c>
      <c r="K156" s="1">
        <f t="shared" si="32"/>
        <v>9.6517999999999997</v>
      </c>
      <c r="L156" s="1">
        <f t="shared" si="32"/>
        <v>0.54759999999999998</v>
      </c>
      <c r="M156" s="1">
        <f t="shared" si="32"/>
        <v>1.1256999999999999</v>
      </c>
      <c r="N156" s="1">
        <f t="shared" si="32"/>
        <v>0.4849</v>
      </c>
      <c r="O156" s="1">
        <f t="shared" si="32"/>
        <v>3.9867000000000004</v>
      </c>
      <c r="P156" s="1">
        <f t="shared" si="32"/>
        <v>0.27010000000000001</v>
      </c>
      <c r="Q156" s="1">
        <f t="shared" si="32"/>
        <v>0.13409999999999997</v>
      </c>
      <c r="R156" s="1">
        <f t="shared" si="32"/>
        <v>1.2524999999999999</v>
      </c>
      <c r="S156" s="1">
        <f t="shared" si="32"/>
        <v>7.8000000000000014E-2</v>
      </c>
      <c r="T156" s="1">
        <f t="shared" si="32"/>
        <v>0.75770000000000004</v>
      </c>
      <c r="U156" s="1">
        <f t="shared" si="32"/>
        <v>0.78039999999999998</v>
      </c>
      <c r="V156" s="1">
        <f t="shared" si="32"/>
        <v>0.17959999999999998</v>
      </c>
    </row>
    <row r="157" spans="1:22" ht="15.75" customHeight="1" x14ac:dyDescent="0.2">
      <c r="A157" s="1" t="str">
        <f t="shared" si="19"/>
        <v>AT39_S4_A0-1</v>
      </c>
      <c r="C157" s="1">
        <f t="shared" si="20"/>
        <v>300</v>
      </c>
      <c r="D157" s="1">
        <f t="shared" si="20"/>
        <v>100</v>
      </c>
      <c r="E157" s="1">
        <f t="shared" ref="E157:V157" si="33">E133-E$11</f>
        <v>0.73580000000000001</v>
      </c>
      <c r="F157" s="1">
        <f t="shared" si="33"/>
        <v>1.3935999999999999</v>
      </c>
      <c r="G157" s="1">
        <f t="shared" si="33"/>
        <v>6.8200000000000011E-2</v>
      </c>
      <c r="H157" s="1">
        <f t="shared" si="33"/>
        <v>2.3929999999999998</v>
      </c>
      <c r="I157" s="1">
        <f t="shared" si="33"/>
        <v>0.65439999999999998</v>
      </c>
      <c r="J157" s="1">
        <f t="shared" si="33"/>
        <v>0.34149999999999997</v>
      </c>
      <c r="K157" s="1">
        <f t="shared" si="33"/>
        <v>7.5753000000000004</v>
      </c>
      <c r="L157" s="1">
        <f t="shared" si="33"/>
        <v>0.4219</v>
      </c>
      <c r="M157" s="1">
        <f t="shared" si="33"/>
        <v>0.9153</v>
      </c>
      <c r="N157" s="1">
        <f t="shared" si="33"/>
        <v>-6.6000000000000017E-3</v>
      </c>
      <c r="O157" s="1">
        <f t="shared" si="33"/>
        <v>2.4996</v>
      </c>
      <c r="P157" s="1">
        <f t="shared" si="33"/>
        <v>0.18329999999999999</v>
      </c>
      <c r="Q157" s="1">
        <f t="shared" si="33"/>
        <v>8.1900000000000001E-2</v>
      </c>
      <c r="R157" s="1">
        <f t="shared" si="33"/>
        <v>0.97389999999999999</v>
      </c>
      <c r="S157" s="1">
        <f t="shared" si="33"/>
        <v>-4.4299999999999992E-2</v>
      </c>
      <c r="T157" s="1">
        <f t="shared" si="33"/>
        <v>0.57989999999999997</v>
      </c>
      <c r="U157" s="1">
        <f t="shared" si="33"/>
        <v>6.4199999999999979E-2</v>
      </c>
      <c r="V157" s="1">
        <f t="shared" si="33"/>
        <v>-0.20979999999999999</v>
      </c>
    </row>
    <row r="158" spans="1:22" ht="15.75" customHeight="1" x14ac:dyDescent="0.2">
      <c r="A158" s="1" t="str">
        <f t="shared" si="19"/>
        <v>AT39_S4_A0-2</v>
      </c>
      <c r="C158" s="1">
        <f t="shared" si="20"/>
        <v>300</v>
      </c>
      <c r="D158" s="1">
        <f t="shared" si="20"/>
        <v>100</v>
      </c>
      <c r="E158" s="1">
        <f t="shared" ref="E158:V158" si="34">E134-E$11</f>
        <v>1.1014999999999999</v>
      </c>
      <c r="F158" s="1">
        <f t="shared" si="34"/>
        <v>1.2484</v>
      </c>
      <c r="G158" s="1">
        <f t="shared" si="34"/>
        <v>9.0400000000000008E-2</v>
      </c>
      <c r="H158" s="1">
        <f t="shared" si="34"/>
        <v>2.9790999999999999</v>
      </c>
      <c r="I158" s="1">
        <f t="shared" si="34"/>
        <v>0.64839999999999998</v>
      </c>
      <c r="J158" s="1">
        <f t="shared" si="34"/>
        <v>0.3725</v>
      </c>
      <c r="K158" s="1">
        <f t="shared" si="34"/>
        <v>7.3656000000000006</v>
      </c>
      <c r="L158" s="1">
        <f t="shared" si="34"/>
        <v>0.35389999999999999</v>
      </c>
      <c r="M158" s="1">
        <f t="shared" si="34"/>
        <v>0.83279999999999998</v>
      </c>
      <c r="N158" s="1">
        <f t="shared" si="34"/>
        <v>0.18770000000000001</v>
      </c>
      <c r="O158" s="1">
        <f t="shared" si="34"/>
        <v>2.7846000000000002</v>
      </c>
      <c r="P158" s="1">
        <f t="shared" si="34"/>
        <v>0.15809999999999999</v>
      </c>
      <c r="Q158" s="1">
        <f t="shared" si="34"/>
        <v>9.6999999999999864E-3</v>
      </c>
      <c r="R158" s="1">
        <f t="shared" si="34"/>
        <v>1.2364999999999999</v>
      </c>
      <c r="S158" s="1">
        <f t="shared" si="34"/>
        <v>1.3100000000000001E-2</v>
      </c>
      <c r="T158" s="1">
        <f t="shared" si="34"/>
        <v>0.61470000000000002</v>
      </c>
      <c r="U158" s="1">
        <f t="shared" si="34"/>
        <v>0.40339999999999998</v>
      </c>
      <c r="V158" s="1">
        <f t="shared" si="34"/>
        <v>-0.15280000000000005</v>
      </c>
    </row>
    <row r="159" spans="1:22" ht="15.75" customHeight="1" x14ac:dyDescent="0.2">
      <c r="A159" s="1" t="str">
        <f t="shared" si="19"/>
        <v>AT39_S4_A0-3</v>
      </c>
      <c r="C159" s="1">
        <f t="shared" si="20"/>
        <v>300</v>
      </c>
      <c r="D159" s="1">
        <f t="shared" si="20"/>
        <v>100</v>
      </c>
      <c r="E159" s="1">
        <f t="shared" ref="E159:V159" si="35">E135-E$11</f>
        <v>0.92209999999999992</v>
      </c>
      <c r="F159" s="1">
        <f t="shared" si="35"/>
        <v>1.2430000000000001</v>
      </c>
      <c r="G159" s="1">
        <f t="shared" si="35"/>
        <v>1.3299999999999992E-2</v>
      </c>
      <c r="H159" s="1">
        <f t="shared" si="35"/>
        <v>2.9403999999999999</v>
      </c>
      <c r="I159" s="1">
        <f t="shared" si="35"/>
        <v>0.70730000000000004</v>
      </c>
      <c r="J159" s="1">
        <f t="shared" si="35"/>
        <v>0.65590000000000004</v>
      </c>
      <c r="K159" s="1">
        <f t="shared" si="35"/>
        <v>7.6198000000000006</v>
      </c>
      <c r="L159" s="1">
        <f t="shared" si="35"/>
        <v>0.40079999999999999</v>
      </c>
      <c r="M159" s="1">
        <f t="shared" si="35"/>
        <v>0.7410000000000001</v>
      </c>
      <c r="N159" s="1">
        <f t="shared" si="35"/>
        <v>0.27229999999999999</v>
      </c>
      <c r="O159" s="1">
        <f t="shared" si="35"/>
        <v>2.7642000000000002</v>
      </c>
      <c r="P159" s="1">
        <f t="shared" si="35"/>
        <v>9.9700000000000011E-2</v>
      </c>
      <c r="Q159" s="1">
        <f t="shared" si="35"/>
        <v>-0.10460000000000001</v>
      </c>
      <c r="R159" s="1">
        <f t="shared" si="35"/>
        <v>0.90139999999999998</v>
      </c>
      <c r="S159" s="1">
        <f t="shared" si="35"/>
        <v>0.15630000000000002</v>
      </c>
      <c r="T159" s="1">
        <f t="shared" si="35"/>
        <v>0.5544</v>
      </c>
      <c r="U159" s="1">
        <f t="shared" si="35"/>
        <v>0.28249999999999997</v>
      </c>
      <c r="V159" s="1">
        <f t="shared" si="35"/>
        <v>-0.16380000000000006</v>
      </c>
    </row>
    <row r="160" spans="1:22" ht="15.75" customHeight="1" x14ac:dyDescent="0.2">
      <c r="A160" s="1" t="str">
        <f t="shared" si="19"/>
        <v>AT39_S4_A11-1</v>
      </c>
      <c r="C160" s="1">
        <f t="shared" si="20"/>
        <v>300</v>
      </c>
      <c r="D160" s="1">
        <f t="shared" si="20"/>
        <v>100</v>
      </c>
      <c r="E160" s="1">
        <f t="shared" ref="E160:V160" si="36">E136-E$11</f>
        <v>0.90500000000000003</v>
      </c>
      <c r="F160" s="1">
        <f t="shared" si="36"/>
        <v>1.3476000000000001</v>
      </c>
      <c r="G160" s="1">
        <f t="shared" si="36"/>
        <v>0.11679999999999999</v>
      </c>
      <c r="H160" s="1">
        <f t="shared" si="36"/>
        <v>2.7956999999999996</v>
      </c>
      <c r="I160" s="1">
        <f t="shared" si="36"/>
        <v>0.5635</v>
      </c>
      <c r="J160" s="1">
        <f t="shared" si="36"/>
        <v>0.9678000000000001</v>
      </c>
      <c r="K160" s="1">
        <f t="shared" si="36"/>
        <v>6.9794</v>
      </c>
      <c r="L160" s="1">
        <f t="shared" si="36"/>
        <v>0.30249999999999999</v>
      </c>
      <c r="M160" s="1">
        <f t="shared" si="36"/>
        <v>0.7468999999999999</v>
      </c>
      <c r="N160" s="1">
        <f t="shared" si="36"/>
        <v>0.4536</v>
      </c>
      <c r="O160" s="1">
        <f t="shared" si="36"/>
        <v>2.7145000000000001</v>
      </c>
      <c r="P160" s="1">
        <f t="shared" si="36"/>
        <v>0.1487</v>
      </c>
      <c r="Q160" s="1">
        <f t="shared" si="36"/>
        <v>0.11679999999999999</v>
      </c>
      <c r="R160" s="1">
        <f t="shared" si="36"/>
        <v>1.2489999999999999</v>
      </c>
      <c r="S160" s="1">
        <f t="shared" si="36"/>
        <v>0.23500000000000001</v>
      </c>
      <c r="T160" s="1">
        <f t="shared" si="36"/>
        <v>0.52990000000000004</v>
      </c>
      <c r="U160" s="1">
        <f t="shared" si="36"/>
        <v>0.53410000000000002</v>
      </c>
      <c r="V160" s="1">
        <f t="shared" si="36"/>
        <v>-0.13990000000000002</v>
      </c>
    </row>
    <row r="161" spans="1:22" ht="15.75" customHeight="1" x14ac:dyDescent="0.2">
      <c r="A161" s="1" t="str">
        <f t="shared" si="19"/>
        <v>AT39_S4_A11-2</v>
      </c>
      <c r="C161" s="1">
        <f t="shared" si="20"/>
        <v>300</v>
      </c>
      <c r="D161" s="1">
        <f t="shared" si="20"/>
        <v>100</v>
      </c>
      <c r="E161" s="1">
        <f t="shared" ref="E161:V161" si="37">E137-E$11</f>
        <v>0.97029999999999994</v>
      </c>
      <c r="F161" s="1">
        <f t="shared" si="37"/>
        <v>1.2244999999999999</v>
      </c>
      <c r="G161" s="1">
        <f t="shared" si="37"/>
        <v>0.26139999999999997</v>
      </c>
      <c r="H161" s="1">
        <f t="shared" si="37"/>
        <v>2.6539999999999999</v>
      </c>
      <c r="I161" s="1">
        <f t="shared" si="37"/>
        <v>0.71930000000000005</v>
      </c>
      <c r="J161" s="1">
        <f t="shared" si="37"/>
        <v>0.90060000000000007</v>
      </c>
      <c r="K161" s="1">
        <f t="shared" si="37"/>
        <v>7.0360000000000005</v>
      </c>
      <c r="L161" s="1">
        <f t="shared" si="37"/>
        <v>0.23</v>
      </c>
      <c r="M161" s="1">
        <f t="shared" si="37"/>
        <v>0.78889999999999993</v>
      </c>
      <c r="N161" s="1">
        <f t="shared" si="37"/>
        <v>0.30269999999999997</v>
      </c>
      <c r="O161" s="1">
        <f t="shared" si="37"/>
        <v>2.8845000000000001</v>
      </c>
      <c r="P161" s="1">
        <f t="shared" si="37"/>
        <v>0.38650000000000001</v>
      </c>
      <c r="Q161" s="1">
        <f t="shared" si="37"/>
        <v>6.0799999999999993E-2</v>
      </c>
      <c r="R161" s="1">
        <f t="shared" si="37"/>
        <v>1.1355</v>
      </c>
      <c r="S161" s="1">
        <f t="shared" si="37"/>
        <v>0.17750000000000002</v>
      </c>
      <c r="T161" s="1">
        <f t="shared" si="37"/>
        <v>0.54380000000000006</v>
      </c>
      <c r="U161" s="1">
        <f t="shared" si="37"/>
        <v>0.53439999999999999</v>
      </c>
      <c r="V161" s="1">
        <f t="shared" si="37"/>
        <v>-4.930000000000001E-2</v>
      </c>
    </row>
    <row r="162" spans="1:22" ht="15.75" customHeight="1" x14ac:dyDescent="0.2">
      <c r="A162" s="1" t="str">
        <f t="shared" si="19"/>
        <v>AT39_S4_A11-3</v>
      </c>
      <c r="C162" s="1">
        <f t="shared" si="20"/>
        <v>300</v>
      </c>
      <c r="D162" s="1">
        <f t="shared" si="20"/>
        <v>100</v>
      </c>
      <c r="E162" s="1">
        <f t="shared" ref="E162:V162" si="38">E138-E$11</f>
        <v>1.0293999999999999</v>
      </c>
      <c r="F162" s="1">
        <f t="shared" si="38"/>
        <v>1.2169000000000001</v>
      </c>
      <c r="G162" s="1">
        <f t="shared" si="38"/>
        <v>3.6900000000000002E-2</v>
      </c>
      <c r="H162" s="1">
        <f t="shared" si="38"/>
        <v>3.5118999999999998</v>
      </c>
      <c r="I162" s="1">
        <f t="shared" si="38"/>
        <v>0.71210000000000007</v>
      </c>
      <c r="J162" s="1">
        <f t="shared" si="38"/>
        <v>0.63170000000000004</v>
      </c>
      <c r="K162" s="1">
        <f t="shared" si="38"/>
        <v>8.1664999999999992</v>
      </c>
      <c r="L162" s="1">
        <f t="shared" si="38"/>
        <v>0.5736</v>
      </c>
      <c r="M162" s="1">
        <f t="shared" si="38"/>
        <v>1.1295999999999999</v>
      </c>
      <c r="N162" s="1">
        <f t="shared" si="38"/>
        <v>0.41069999999999995</v>
      </c>
      <c r="O162" s="1">
        <f t="shared" si="38"/>
        <v>2.9651000000000001</v>
      </c>
      <c r="P162" s="1">
        <f t="shared" si="38"/>
        <v>0.22010000000000002</v>
      </c>
      <c r="Q162" s="1">
        <f t="shared" si="38"/>
        <v>7.5200000000000017E-2</v>
      </c>
      <c r="R162" s="1">
        <f t="shared" si="38"/>
        <v>1.4538</v>
      </c>
      <c r="S162" s="1">
        <f t="shared" si="38"/>
        <v>0.44090000000000007</v>
      </c>
      <c r="T162" s="1">
        <f t="shared" si="38"/>
        <v>0.45369999999999999</v>
      </c>
      <c r="U162" s="1">
        <f t="shared" si="38"/>
        <v>0.18700000000000006</v>
      </c>
      <c r="V162" s="1">
        <f t="shared" si="38"/>
        <v>-4.0800000000000058E-2</v>
      </c>
    </row>
    <row r="163" spans="1:22" ht="15.75" customHeight="1" x14ac:dyDescent="0.2">
      <c r="A163" s="1" t="str">
        <f t="shared" si="19"/>
        <v>Ref-1</v>
      </c>
      <c r="C163" s="1">
        <f t="shared" si="20"/>
        <v>300</v>
      </c>
      <c r="D163" s="1">
        <f t="shared" si="20"/>
        <v>100</v>
      </c>
      <c r="E163" s="1">
        <f t="shared" ref="E163:V163" si="39">E139-E$11</f>
        <v>1.6225000000000001</v>
      </c>
      <c r="F163" s="1">
        <f t="shared" si="39"/>
        <v>2.5331999999999999</v>
      </c>
      <c r="G163" s="1">
        <f t="shared" si="39"/>
        <v>6.7399999999999988E-2</v>
      </c>
      <c r="H163" s="1">
        <f t="shared" si="39"/>
        <v>4.3740999999999994</v>
      </c>
      <c r="I163" s="1">
        <f t="shared" si="39"/>
        <v>1.4576</v>
      </c>
      <c r="J163" s="1">
        <f t="shared" si="39"/>
        <v>1.2746</v>
      </c>
      <c r="K163" s="1">
        <f t="shared" si="39"/>
        <v>10.4117</v>
      </c>
      <c r="L163" s="1">
        <f t="shared" si="39"/>
        <v>0.51910000000000001</v>
      </c>
      <c r="M163" s="1">
        <f t="shared" si="39"/>
        <v>0.8851</v>
      </c>
      <c r="N163" s="1">
        <f t="shared" si="39"/>
        <v>0.62640000000000007</v>
      </c>
      <c r="O163" s="1">
        <f t="shared" si="39"/>
        <v>4.2429999999999994</v>
      </c>
      <c r="P163" s="1">
        <f t="shared" si="39"/>
        <v>0.40039999999999998</v>
      </c>
      <c r="Q163" s="1">
        <f t="shared" si="39"/>
        <v>1.4899999999999997E-2</v>
      </c>
      <c r="R163" s="1">
        <f t="shared" si="39"/>
        <v>1.7802999999999998</v>
      </c>
      <c r="S163" s="1">
        <f t="shared" si="39"/>
        <v>0.37550000000000006</v>
      </c>
      <c r="T163" s="1">
        <f t="shared" si="39"/>
        <v>0.6452</v>
      </c>
      <c r="U163" s="1">
        <f t="shared" si="39"/>
        <v>0.9879</v>
      </c>
      <c r="V163" s="1">
        <f t="shared" si="39"/>
        <v>0.34549999999999992</v>
      </c>
    </row>
    <row r="164" spans="1:22" ht="15.75" customHeight="1" x14ac:dyDescent="0.2">
      <c r="A164" s="1" t="str">
        <f t="shared" si="19"/>
        <v>Ref-2</v>
      </c>
      <c r="C164" s="1">
        <f t="shared" si="20"/>
        <v>300</v>
      </c>
      <c r="D164" s="1">
        <f t="shared" si="20"/>
        <v>100</v>
      </c>
      <c r="E164" s="1">
        <f t="shared" ref="E164:V164" si="40">E140-E$11</f>
        <v>1.4298999999999999</v>
      </c>
      <c r="F164" s="1">
        <f t="shared" si="40"/>
        <v>2.0251999999999999</v>
      </c>
      <c r="G164" s="1">
        <f t="shared" si="40"/>
        <v>3.5099999999999992E-2</v>
      </c>
      <c r="H164" s="1">
        <f t="shared" si="40"/>
        <v>3.6861999999999999</v>
      </c>
      <c r="I164" s="1">
        <f t="shared" si="40"/>
        <v>1.0822000000000001</v>
      </c>
      <c r="J164" s="1">
        <f t="shared" si="40"/>
        <v>0.67630000000000001</v>
      </c>
      <c r="K164" s="1">
        <f t="shared" si="40"/>
        <v>9.5129999999999999</v>
      </c>
      <c r="L164" s="1">
        <f t="shared" si="40"/>
        <v>0.62139999999999995</v>
      </c>
      <c r="M164" s="1">
        <f t="shared" si="40"/>
        <v>0.98079999999999989</v>
      </c>
      <c r="N164" s="1">
        <f t="shared" si="40"/>
        <v>0.26949999999999996</v>
      </c>
      <c r="O164" s="1">
        <f t="shared" si="40"/>
        <v>3.7645</v>
      </c>
      <c r="P164" s="1">
        <f t="shared" si="40"/>
        <v>0.2127</v>
      </c>
      <c r="Q164" s="1">
        <f t="shared" si="40"/>
        <v>-0.13540000000000002</v>
      </c>
      <c r="R164" s="1">
        <f t="shared" si="40"/>
        <v>1.6072</v>
      </c>
      <c r="S164" s="1">
        <f t="shared" si="40"/>
        <v>0.60510000000000008</v>
      </c>
      <c r="T164" s="1">
        <f t="shared" si="40"/>
        <v>0.55659999999999998</v>
      </c>
      <c r="U164" s="1">
        <f t="shared" si="40"/>
        <v>0.36050000000000004</v>
      </c>
      <c r="V164" s="1">
        <f t="shared" si="40"/>
        <v>-4.0599999999999969E-2</v>
      </c>
    </row>
    <row r="165" spans="1:22" ht="15.75" customHeight="1" x14ac:dyDescent="0.2">
      <c r="A165" s="1" t="str">
        <f t="shared" si="19"/>
        <v>Ref-3</v>
      </c>
      <c r="C165" s="1">
        <f t="shared" si="20"/>
        <v>300</v>
      </c>
      <c r="D165" s="1">
        <f t="shared" si="20"/>
        <v>100</v>
      </c>
      <c r="E165" s="1">
        <f t="shared" ref="E165:V165" si="41">E141-E$11</f>
        <v>1.3071999999999999</v>
      </c>
      <c r="F165" s="1">
        <f t="shared" si="41"/>
        <v>1.9016</v>
      </c>
      <c r="G165" s="1">
        <f t="shared" si="41"/>
        <v>5.04E-2</v>
      </c>
      <c r="H165" s="1">
        <f t="shared" si="41"/>
        <v>4.2881999999999998</v>
      </c>
      <c r="I165" s="1">
        <f t="shared" si="41"/>
        <v>1.3424</v>
      </c>
      <c r="J165" s="1">
        <f t="shared" si="41"/>
        <v>0.97400000000000009</v>
      </c>
      <c r="K165" s="1">
        <f t="shared" si="41"/>
        <v>9.4783999999999988</v>
      </c>
      <c r="L165" s="1">
        <f t="shared" si="41"/>
        <v>0.63719999999999999</v>
      </c>
      <c r="M165" s="1">
        <f t="shared" si="41"/>
        <v>0.85020000000000007</v>
      </c>
      <c r="N165" s="1">
        <f t="shared" si="41"/>
        <v>0.37019999999999997</v>
      </c>
      <c r="O165" s="1">
        <f t="shared" si="41"/>
        <v>3.637</v>
      </c>
      <c r="P165" s="1">
        <f t="shared" si="41"/>
        <v>0.21460000000000001</v>
      </c>
      <c r="Q165" s="1">
        <f t="shared" si="41"/>
        <v>0.1273</v>
      </c>
      <c r="R165" s="1">
        <f t="shared" si="41"/>
        <v>1.3098000000000001</v>
      </c>
      <c r="S165" s="1">
        <f t="shared" si="41"/>
        <v>0.33379999999999999</v>
      </c>
      <c r="T165" s="1">
        <f t="shared" si="41"/>
        <v>0.44730000000000003</v>
      </c>
      <c r="U165" s="1">
        <f t="shared" si="41"/>
        <v>0.96609999999999996</v>
      </c>
      <c r="V165" s="1">
        <f t="shared" si="41"/>
        <v>-8.700000000000041E-3</v>
      </c>
    </row>
    <row r="166" spans="1:22" ht="15.75" customHeight="1" x14ac:dyDescent="0.2"/>
    <row r="167" spans="1:22" ht="15.75" customHeight="1" x14ac:dyDescent="0.2">
      <c r="A167" s="5" t="s">
        <v>60</v>
      </c>
    </row>
    <row r="168" spans="1:22" ht="15.75" customHeight="1" x14ac:dyDescent="0.2">
      <c r="A168" s="1" t="s">
        <v>25</v>
      </c>
      <c r="C168" s="1" t="s">
        <v>53</v>
      </c>
      <c r="D168" s="1" t="s">
        <v>52</v>
      </c>
      <c r="E168" s="1" t="s">
        <v>23</v>
      </c>
      <c r="F168" s="1" t="s">
        <v>22</v>
      </c>
      <c r="G168" s="1" t="s">
        <v>21</v>
      </c>
      <c r="H168" s="1" t="s">
        <v>20</v>
      </c>
      <c r="I168" s="1" t="s">
        <v>19</v>
      </c>
      <c r="J168" s="1" t="s">
        <v>18</v>
      </c>
      <c r="K168" s="1" t="s">
        <v>17</v>
      </c>
      <c r="L168" s="1" t="s">
        <v>16</v>
      </c>
      <c r="M168" s="1" t="s">
        <v>15</v>
      </c>
      <c r="N168" s="1" t="s">
        <v>14</v>
      </c>
      <c r="O168" s="1" t="s">
        <v>13</v>
      </c>
      <c r="P168" s="1" t="s">
        <v>12</v>
      </c>
      <c r="Q168" s="1" t="s">
        <v>11</v>
      </c>
      <c r="R168" s="1" t="s">
        <v>10</v>
      </c>
      <c r="S168" s="1" t="s">
        <v>9</v>
      </c>
      <c r="T168" s="1" t="s">
        <v>8</v>
      </c>
      <c r="U168" s="1" t="s">
        <v>7</v>
      </c>
      <c r="V168" s="1" t="s">
        <v>6</v>
      </c>
    </row>
    <row r="169" spans="1:22" ht="15.75" customHeight="1" x14ac:dyDescent="0.2">
      <c r="A169" s="1" t="str">
        <f t="shared" ref="A169:A189" si="42">A145</f>
        <v>AT39_S2RD_2-1</v>
      </c>
      <c r="C169" s="1">
        <f t="shared" ref="C169:D189" si="43">C145</f>
        <v>300</v>
      </c>
      <c r="D169" s="1">
        <f t="shared" si="43"/>
        <v>100</v>
      </c>
      <c r="E169" s="15">
        <f t="shared" ref="E169:V169" si="44">E145-E$117*$C169/$C$115</f>
        <v>2.3019000000000003</v>
      </c>
      <c r="F169" s="15">
        <f t="shared" si="44"/>
        <v>3.0402499999999999</v>
      </c>
      <c r="G169" s="15">
        <f t="shared" si="44"/>
        <v>3.6549999999999999E-2</v>
      </c>
      <c r="H169" s="15">
        <f t="shared" si="44"/>
        <v>6.95655</v>
      </c>
      <c r="I169" s="15">
        <f t="shared" si="44"/>
        <v>2.0402499999999995</v>
      </c>
      <c r="J169" s="15">
        <f t="shared" si="44"/>
        <v>0.64029999999999998</v>
      </c>
      <c r="K169" s="15">
        <f t="shared" si="44"/>
        <v>11.929549999999999</v>
      </c>
      <c r="L169" s="15">
        <f t="shared" si="44"/>
        <v>0.64189999999999992</v>
      </c>
      <c r="M169" s="15">
        <f t="shared" si="44"/>
        <v>0.82630000000000003</v>
      </c>
      <c r="N169" s="15">
        <f t="shared" si="44"/>
        <v>0.73605000000000009</v>
      </c>
      <c r="O169" s="15">
        <f t="shared" si="44"/>
        <v>4.0450999999999997</v>
      </c>
      <c r="P169" s="15">
        <f t="shared" si="44"/>
        <v>0.14805000000000001</v>
      </c>
      <c r="Q169" s="15">
        <f t="shared" si="44"/>
        <v>-0.1018</v>
      </c>
      <c r="R169" s="15">
        <f t="shared" si="44"/>
        <v>1.4484499999999998</v>
      </c>
      <c r="S169" s="15">
        <f t="shared" si="44"/>
        <v>0.65265000000000006</v>
      </c>
      <c r="T169" s="15">
        <f t="shared" si="44"/>
        <v>1.0558500000000002</v>
      </c>
      <c r="U169" s="15">
        <f t="shared" si="44"/>
        <v>1.8417500000000002</v>
      </c>
      <c r="V169" s="15">
        <f t="shared" si="44"/>
        <v>1.319</v>
      </c>
    </row>
    <row r="170" spans="1:22" ht="15.75" customHeight="1" x14ac:dyDescent="0.2">
      <c r="A170" s="1" t="str">
        <f t="shared" si="42"/>
        <v>AT39_S2RD_2-2</v>
      </c>
      <c r="C170" s="1">
        <f t="shared" si="43"/>
        <v>300</v>
      </c>
      <c r="D170" s="1">
        <f t="shared" si="43"/>
        <v>100</v>
      </c>
      <c r="E170" s="15">
        <f t="shared" ref="E170:V170" si="45">E146-E$117*$C170/$C$115</f>
        <v>0.82359999999999989</v>
      </c>
      <c r="F170" s="15">
        <f t="shared" si="45"/>
        <v>0.84845000000000015</v>
      </c>
      <c r="G170" s="15">
        <f t="shared" si="45"/>
        <v>-9.5049999999999996E-2</v>
      </c>
      <c r="H170" s="15">
        <f t="shared" si="45"/>
        <v>1.2164499999999998</v>
      </c>
      <c r="I170" s="15">
        <f t="shared" si="45"/>
        <v>0.44024999999999992</v>
      </c>
      <c r="J170" s="15">
        <f t="shared" si="45"/>
        <v>-0.12090000000000004</v>
      </c>
      <c r="K170" s="15">
        <f t="shared" si="45"/>
        <v>5.4587500000000002</v>
      </c>
      <c r="L170" s="15">
        <f t="shared" si="45"/>
        <v>0.63280000000000003</v>
      </c>
      <c r="M170" s="15">
        <f t="shared" si="45"/>
        <v>0.90169999999999995</v>
      </c>
      <c r="N170" s="15">
        <f t="shared" si="45"/>
        <v>9.2150000000000065E-2</v>
      </c>
      <c r="O170" s="15">
        <f t="shared" si="45"/>
        <v>1.5907</v>
      </c>
      <c r="P170" s="15">
        <f t="shared" si="45"/>
        <v>5.8550000000000005E-2</v>
      </c>
      <c r="Q170" s="15">
        <f t="shared" si="45"/>
        <v>-5.6299999999999996E-2</v>
      </c>
      <c r="R170" s="15">
        <f t="shared" si="45"/>
        <v>-4.534999999999989E-2</v>
      </c>
      <c r="S170" s="15">
        <f t="shared" si="45"/>
        <v>1.804999999999999E-2</v>
      </c>
      <c r="T170" s="15">
        <f t="shared" si="45"/>
        <v>0.23605000000000004</v>
      </c>
      <c r="U170" s="15">
        <f t="shared" si="45"/>
        <v>0.54404999999999992</v>
      </c>
      <c r="V170" s="15">
        <f t="shared" si="45"/>
        <v>0.4597</v>
      </c>
    </row>
    <row r="171" spans="1:22" ht="15.75" customHeight="1" x14ac:dyDescent="0.2">
      <c r="A171" s="1" t="str">
        <f t="shared" si="42"/>
        <v>AT39_S2RD_2-3</v>
      </c>
      <c r="C171" s="1">
        <f t="shared" si="43"/>
        <v>300</v>
      </c>
      <c r="D171" s="1">
        <f t="shared" si="43"/>
        <v>100</v>
      </c>
      <c r="E171" s="15">
        <f t="shared" ref="E171:V171" si="46">E147-E$117*$C171/$C$115</f>
        <v>0.69900000000000007</v>
      </c>
      <c r="F171" s="15">
        <f t="shared" si="46"/>
        <v>0.54705000000000004</v>
      </c>
      <c r="G171" s="15">
        <f t="shared" si="46"/>
        <v>9.2500000000000082E-3</v>
      </c>
      <c r="H171" s="15">
        <f t="shared" si="46"/>
        <v>1.16435</v>
      </c>
      <c r="I171" s="15">
        <f t="shared" si="46"/>
        <v>0.2478499999999999</v>
      </c>
      <c r="J171" s="15">
        <f t="shared" si="46"/>
        <v>0.39250000000000007</v>
      </c>
      <c r="K171" s="15">
        <f t="shared" si="46"/>
        <v>4.84605</v>
      </c>
      <c r="L171" s="15">
        <f t="shared" si="46"/>
        <v>0.56309999999999993</v>
      </c>
      <c r="M171" s="15">
        <f t="shared" si="46"/>
        <v>0.76760000000000006</v>
      </c>
      <c r="N171" s="15">
        <f t="shared" si="46"/>
        <v>-5.8749999999999997E-2</v>
      </c>
      <c r="O171" s="15">
        <f t="shared" si="46"/>
        <v>1.6031</v>
      </c>
      <c r="P171" s="15">
        <f t="shared" si="46"/>
        <v>-5.7949999999999988E-2</v>
      </c>
      <c r="Q171" s="15">
        <f t="shared" si="46"/>
        <v>-0.12409999999999999</v>
      </c>
      <c r="R171" s="15">
        <f t="shared" si="46"/>
        <v>-0.13445000000000007</v>
      </c>
      <c r="S171" s="15">
        <f t="shared" si="46"/>
        <v>4.084999999999999E-2</v>
      </c>
      <c r="T171" s="15">
        <f t="shared" si="46"/>
        <v>-0.11515000000000003</v>
      </c>
      <c r="U171" s="15">
        <f t="shared" si="46"/>
        <v>0.63555000000000006</v>
      </c>
      <c r="V171" s="15">
        <f t="shared" si="46"/>
        <v>0.40229999999999999</v>
      </c>
    </row>
    <row r="172" spans="1:22" ht="15.75" customHeight="1" x14ac:dyDescent="0.2">
      <c r="A172" s="1" t="str">
        <f t="shared" si="42"/>
        <v>AT39_S2RD_ML_1-1</v>
      </c>
      <c r="C172" s="1">
        <f t="shared" si="43"/>
        <v>300</v>
      </c>
      <c r="D172" s="1">
        <f t="shared" si="43"/>
        <v>100</v>
      </c>
      <c r="E172" s="15">
        <f t="shared" ref="E172:V172" si="47">E148-E$117*$C172/$C$115</f>
        <v>7.2011000000000003</v>
      </c>
      <c r="F172" s="15">
        <f t="shared" si="47"/>
        <v>20.81015</v>
      </c>
      <c r="G172" s="15">
        <f t="shared" si="47"/>
        <v>1.2601499999999999</v>
      </c>
      <c r="H172" s="15">
        <f t="shared" si="47"/>
        <v>29.580150000000003</v>
      </c>
      <c r="I172" s="15">
        <f t="shared" si="47"/>
        <v>2.2540499999999994</v>
      </c>
      <c r="J172" s="15">
        <f t="shared" si="47"/>
        <v>4.1833999999999998</v>
      </c>
      <c r="K172" s="15">
        <f t="shared" si="47"/>
        <v>35.561050000000002</v>
      </c>
      <c r="L172" s="15">
        <f t="shared" si="47"/>
        <v>1.8200999999999998</v>
      </c>
      <c r="M172" s="15">
        <f t="shared" si="47"/>
        <v>1.3207</v>
      </c>
      <c r="N172" s="15">
        <f t="shared" si="47"/>
        <v>1.7043500000000003</v>
      </c>
      <c r="O172" s="15">
        <f t="shared" si="47"/>
        <v>13.135</v>
      </c>
      <c r="P172" s="15">
        <f t="shared" si="47"/>
        <v>0.40724999999999995</v>
      </c>
      <c r="Q172" s="15">
        <f t="shared" si="47"/>
        <v>-0.12570000000000001</v>
      </c>
      <c r="R172" s="15">
        <f t="shared" si="47"/>
        <v>5.0973500000000005</v>
      </c>
      <c r="S172" s="15">
        <f t="shared" si="47"/>
        <v>0.25374999999999998</v>
      </c>
      <c r="T172" s="15">
        <f t="shared" si="47"/>
        <v>2.9821499999999999</v>
      </c>
      <c r="U172" s="15">
        <f t="shared" si="47"/>
        <v>4.3953499999999996</v>
      </c>
      <c r="V172" s="15">
        <f t="shared" si="47"/>
        <v>3.6745999999999999</v>
      </c>
    </row>
    <row r="173" spans="1:22" ht="15.75" customHeight="1" x14ac:dyDescent="0.2">
      <c r="A173" s="1" t="str">
        <f t="shared" si="42"/>
        <v>AT39_S2RD_ML_1-2</v>
      </c>
      <c r="C173" s="1">
        <f t="shared" si="43"/>
        <v>300</v>
      </c>
      <c r="D173" s="1">
        <f t="shared" si="43"/>
        <v>100</v>
      </c>
      <c r="E173" s="15">
        <f t="shared" ref="E173:V173" si="48">E149-E$117*$C173/$C$115</f>
        <v>8.5739999999999998</v>
      </c>
      <c r="F173" s="15">
        <f t="shared" si="48"/>
        <v>21.707149999999999</v>
      </c>
      <c r="G173" s="15">
        <f t="shared" si="48"/>
        <v>1.3222499999999999</v>
      </c>
      <c r="H173" s="15">
        <f t="shared" si="48"/>
        <v>31.264449999999997</v>
      </c>
      <c r="I173" s="15">
        <f t="shared" si="48"/>
        <v>2.5457499999999995</v>
      </c>
      <c r="J173" s="15">
        <f t="shared" si="48"/>
        <v>3.1440999999999999</v>
      </c>
      <c r="K173" s="15">
        <f t="shared" si="48"/>
        <v>40.883449999999996</v>
      </c>
      <c r="L173" s="15">
        <f t="shared" si="48"/>
        <v>1.9315000000000002</v>
      </c>
      <c r="M173" s="15">
        <f t="shared" si="48"/>
        <v>1.6830000000000001</v>
      </c>
      <c r="N173" s="15">
        <f t="shared" si="48"/>
        <v>1.0025499999999998</v>
      </c>
      <c r="O173" s="15">
        <f t="shared" si="48"/>
        <v>13.920599999999999</v>
      </c>
      <c r="P173" s="15">
        <f t="shared" si="48"/>
        <v>0.22254999999999997</v>
      </c>
      <c r="Q173" s="15">
        <f t="shared" si="48"/>
        <v>-0.11149999999999999</v>
      </c>
      <c r="R173" s="15">
        <f t="shared" si="48"/>
        <v>5.5339499999999999</v>
      </c>
      <c r="S173" s="15">
        <f t="shared" si="48"/>
        <v>0.11955000000000002</v>
      </c>
      <c r="T173" s="15">
        <f t="shared" si="48"/>
        <v>3.10825</v>
      </c>
      <c r="U173" s="15">
        <f t="shared" si="48"/>
        <v>4.3906499999999999</v>
      </c>
      <c r="V173" s="15">
        <f t="shared" si="48"/>
        <v>3.9644000000000004</v>
      </c>
    </row>
    <row r="174" spans="1:22" ht="15.75" customHeight="1" x14ac:dyDescent="0.2">
      <c r="A174" s="1" t="str">
        <f t="shared" si="42"/>
        <v>AT39_S2RD_ML_1-3</v>
      </c>
      <c r="C174" s="1">
        <f t="shared" si="43"/>
        <v>300</v>
      </c>
      <c r="D174" s="1">
        <f t="shared" si="43"/>
        <v>100</v>
      </c>
      <c r="E174" s="15">
        <f t="shared" ref="E174:V174" si="49">E150-E$117*$C174/$C$115</f>
        <v>8.3877999999999986</v>
      </c>
      <c r="F174" s="15">
        <f t="shared" si="49"/>
        <v>21.822649999999999</v>
      </c>
      <c r="G174" s="15">
        <f t="shared" si="49"/>
        <v>1.1660499999999998</v>
      </c>
      <c r="H174" s="15">
        <f t="shared" si="49"/>
        <v>33.610549999999996</v>
      </c>
      <c r="I174" s="15">
        <f t="shared" si="49"/>
        <v>3.3596499999999998</v>
      </c>
      <c r="J174" s="15">
        <f t="shared" si="49"/>
        <v>4.0019</v>
      </c>
      <c r="K174" s="15">
        <f t="shared" si="49"/>
        <v>40.184049999999999</v>
      </c>
      <c r="L174" s="15">
        <f t="shared" si="49"/>
        <v>1.9432</v>
      </c>
      <c r="M174" s="15">
        <f t="shared" si="49"/>
        <v>1.4707999999999999</v>
      </c>
      <c r="N174" s="15">
        <f t="shared" si="49"/>
        <v>2.0267500000000003</v>
      </c>
      <c r="O174" s="15">
        <f t="shared" si="49"/>
        <v>14.9985</v>
      </c>
      <c r="P174" s="15">
        <f t="shared" si="49"/>
        <v>0.81915000000000004</v>
      </c>
      <c r="Q174" s="15">
        <f t="shared" si="49"/>
        <v>-5.2499999999999998E-2</v>
      </c>
      <c r="R174" s="15">
        <f t="shared" si="49"/>
        <v>5.9057500000000003</v>
      </c>
      <c r="S174" s="15">
        <f t="shared" si="49"/>
        <v>0.65024999999999999</v>
      </c>
      <c r="T174" s="15">
        <f t="shared" si="49"/>
        <v>3.27305</v>
      </c>
      <c r="U174" s="15">
        <f t="shared" si="49"/>
        <v>4.7965499999999999</v>
      </c>
      <c r="V174" s="15">
        <f t="shared" si="49"/>
        <v>4.2324999999999999</v>
      </c>
    </row>
    <row r="175" spans="1:22" ht="15.75" customHeight="1" x14ac:dyDescent="0.2">
      <c r="A175" s="1" t="str">
        <f t="shared" si="42"/>
        <v>AT38_S2_B0-1</v>
      </c>
      <c r="C175" s="1">
        <f t="shared" si="43"/>
        <v>300</v>
      </c>
      <c r="D175" s="1">
        <f t="shared" si="43"/>
        <v>100</v>
      </c>
      <c r="E175" s="15">
        <f t="shared" ref="E175:V175" si="50">E151-E$117*$C175/$C$115</f>
        <v>1.6764999999999999</v>
      </c>
      <c r="F175" s="15">
        <f t="shared" si="50"/>
        <v>1.3404500000000001</v>
      </c>
      <c r="G175" s="15">
        <f t="shared" si="50"/>
        <v>-9.4149999999999998E-2</v>
      </c>
      <c r="H175" s="15">
        <f t="shared" si="50"/>
        <v>4.16425</v>
      </c>
      <c r="I175" s="15">
        <f t="shared" si="50"/>
        <v>1.0064500000000001</v>
      </c>
      <c r="J175" s="15">
        <f t="shared" si="50"/>
        <v>1.0108999999999999</v>
      </c>
      <c r="K175" s="15">
        <f t="shared" si="50"/>
        <v>7.5562500000000004</v>
      </c>
      <c r="L175" s="15">
        <f t="shared" si="50"/>
        <v>0.55889999999999995</v>
      </c>
      <c r="M175" s="15">
        <f t="shared" si="50"/>
        <v>1.1716</v>
      </c>
      <c r="N175" s="15">
        <f t="shared" si="50"/>
        <v>0.11424999999999996</v>
      </c>
      <c r="O175" s="15">
        <f t="shared" si="50"/>
        <v>3.2418</v>
      </c>
      <c r="P175" s="15">
        <f t="shared" si="50"/>
        <v>5.2950000000000011E-2</v>
      </c>
      <c r="Q175" s="15">
        <f t="shared" si="50"/>
        <v>0.3034</v>
      </c>
      <c r="R175" s="15">
        <f t="shared" si="50"/>
        <v>0.66554999999999997</v>
      </c>
      <c r="S175" s="15">
        <f t="shared" si="50"/>
        <v>6.6049999999999998E-2</v>
      </c>
      <c r="T175" s="15">
        <f t="shared" si="50"/>
        <v>0.52134999999999998</v>
      </c>
      <c r="U175" s="15">
        <f t="shared" si="50"/>
        <v>9.4650000000000012E-2</v>
      </c>
      <c r="V175" s="15">
        <f t="shared" si="50"/>
        <v>0.48969999999999991</v>
      </c>
    </row>
    <row r="176" spans="1:22" ht="15.75" customHeight="1" x14ac:dyDescent="0.2">
      <c r="A176" s="1" t="str">
        <f t="shared" si="42"/>
        <v>AT38_S2_B0-2</v>
      </c>
      <c r="C176" s="1">
        <f t="shared" si="43"/>
        <v>300</v>
      </c>
      <c r="D176" s="1">
        <f t="shared" si="43"/>
        <v>100</v>
      </c>
      <c r="E176" s="15">
        <f t="shared" ref="E176:V176" si="51">E152-E$117*$C176/$C$115</f>
        <v>1.3677999999999999</v>
      </c>
      <c r="F176" s="15">
        <f t="shared" si="51"/>
        <v>1.13195</v>
      </c>
      <c r="G176" s="15">
        <f t="shared" si="51"/>
        <v>6.2650000000000011E-2</v>
      </c>
      <c r="H176" s="15">
        <f t="shared" si="51"/>
        <v>2.8318500000000002</v>
      </c>
      <c r="I176" s="15">
        <f t="shared" si="51"/>
        <v>0.82604999999999984</v>
      </c>
      <c r="J176" s="15">
        <f t="shared" si="51"/>
        <v>1.0791999999999997</v>
      </c>
      <c r="K176" s="15">
        <f t="shared" si="51"/>
        <v>6.6183499999999995</v>
      </c>
      <c r="L176" s="15">
        <f t="shared" si="51"/>
        <v>0.55699999999999994</v>
      </c>
      <c r="M176" s="15">
        <f t="shared" si="51"/>
        <v>1.2518</v>
      </c>
      <c r="N176" s="15">
        <f t="shared" si="51"/>
        <v>0.18715000000000004</v>
      </c>
      <c r="O176" s="15">
        <f t="shared" si="51"/>
        <v>2.8109999999999999</v>
      </c>
      <c r="P176" s="15">
        <f t="shared" si="51"/>
        <v>6.5350000000000005E-2</v>
      </c>
      <c r="Q176" s="15">
        <f t="shared" si="51"/>
        <v>0.14200000000000002</v>
      </c>
      <c r="R176" s="15">
        <f t="shared" si="51"/>
        <v>0.50145000000000006</v>
      </c>
      <c r="S176" s="15">
        <f t="shared" si="51"/>
        <v>6.2449999999999999E-2</v>
      </c>
      <c r="T176" s="15">
        <f t="shared" si="51"/>
        <v>0.37514999999999993</v>
      </c>
      <c r="U176" s="15">
        <f t="shared" si="51"/>
        <v>0.25655</v>
      </c>
      <c r="V176" s="15">
        <f t="shared" si="51"/>
        <v>0.55830000000000002</v>
      </c>
    </row>
    <row r="177" spans="1:22" ht="15.75" customHeight="1" x14ac:dyDescent="0.2">
      <c r="A177" s="1" t="str">
        <f t="shared" si="42"/>
        <v>AT38_S2_B0-3</v>
      </c>
      <c r="C177" s="1">
        <f t="shared" si="43"/>
        <v>300</v>
      </c>
      <c r="D177" s="1">
        <f t="shared" si="43"/>
        <v>100</v>
      </c>
      <c r="E177" s="15">
        <f t="shared" ref="E177:V177" si="52">E153-E$117*$C177/$C$115</f>
        <v>1.5899999999999999</v>
      </c>
      <c r="F177" s="15">
        <f t="shared" si="52"/>
        <v>0.90955000000000008</v>
      </c>
      <c r="G177" s="15">
        <f t="shared" si="52"/>
        <v>-5.4999999999999494E-4</v>
      </c>
      <c r="H177" s="15">
        <f t="shared" si="52"/>
        <v>2.9258499999999996</v>
      </c>
      <c r="I177" s="15">
        <f t="shared" si="52"/>
        <v>0.70284999999999986</v>
      </c>
      <c r="J177" s="15">
        <f t="shared" si="52"/>
        <v>1.2046999999999999</v>
      </c>
      <c r="K177" s="15">
        <f t="shared" si="52"/>
        <v>6.8477499999999996</v>
      </c>
      <c r="L177" s="15">
        <f t="shared" si="52"/>
        <v>0.49159999999999998</v>
      </c>
      <c r="M177" s="15">
        <f t="shared" si="52"/>
        <v>1.0944</v>
      </c>
      <c r="N177" s="15">
        <f t="shared" si="52"/>
        <v>0.21015000000000006</v>
      </c>
      <c r="O177" s="15">
        <f t="shared" si="52"/>
        <v>3.0769000000000002</v>
      </c>
      <c r="P177" s="15">
        <f t="shared" si="52"/>
        <v>0.12945000000000001</v>
      </c>
      <c r="Q177" s="15">
        <f t="shared" si="52"/>
        <v>0.27529999999999999</v>
      </c>
      <c r="R177" s="15">
        <f t="shared" si="52"/>
        <v>0.84374999999999989</v>
      </c>
      <c r="S177" s="15">
        <f t="shared" si="52"/>
        <v>0.17434999999999998</v>
      </c>
      <c r="T177" s="15">
        <f t="shared" si="52"/>
        <v>0.18895000000000001</v>
      </c>
      <c r="U177" s="15">
        <f t="shared" si="52"/>
        <v>0.39645000000000002</v>
      </c>
      <c r="V177" s="15">
        <f t="shared" si="52"/>
        <v>0.51349999999999996</v>
      </c>
    </row>
    <row r="178" spans="1:22" ht="15.75" customHeight="1" x14ac:dyDescent="0.2">
      <c r="A178" s="1" t="str">
        <f t="shared" si="42"/>
        <v>AT38_S2_B14-1</v>
      </c>
      <c r="C178" s="1">
        <f t="shared" si="43"/>
        <v>300</v>
      </c>
      <c r="D178" s="1">
        <f t="shared" si="43"/>
        <v>100</v>
      </c>
      <c r="E178" s="15">
        <f t="shared" ref="E178:V178" si="53">E154-E$117*$C178/$C$115</f>
        <v>1.5862999999999998</v>
      </c>
      <c r="F178" s="15">
        <f t="shared" si="53"/>
        <v>1.3238500000000002</v>
      </c>
      <c r="G178" s="15">
        <f t="shared" si="53"/>
        <v>0.14135000000000003</v>
      </c>
      <c r="H178" s="15">
        <f t="shared" si="53"/>
        <v>1.79755</v>
      </c>
      <c r="I178" s="15">
        <f t="shared" si="53"/>
        <v>0.8174499999999999</v>
      </c>
      <c r="J178" s="15">
        <f t="shared" si="53"/>
        <v>0.86029999999999995</v>
      </c>
      <c r="K178" s="15">
        <f t="shared" si="53"/>
        <v>7.0428499999999996</v>
      </c>
      <c r="L178" s="15">
        <f t="shared" si="53"/>
        <v>0.28810000000000002</v>
      </c>
      <c r="M178" s="15">
        <f t="shared" si="53"/>
        <v>0.94330000000000003</v>
      </c>
      <c r="N178" s="15">
        <f t="shared" si="53"/>
        <v>-3.5449999999999982E-2</v>
      </c>
      <c r="O178" s="15">
        <f t="shared" si="53"/>
        <v>2.8862000000000001</v>
      </c>
      <c r="P178" s="15">
        <f t="shared" si="53"/>
        <v>-1.794999999999998E-2</v>
      </c>
      <c r="Q178" s="15">
        <f t="shared" si="53"/>
        <v>0.12470000000000003</v>
      </c>
      <c r="R178" s="15">
        <f t="shared" si="53"/>
        <v>1.1668500000000002</v>
      </c>
      <c r="S178" s="15">
        <f t="shared" si="53"/>
        <v>-1.2250000000000004E-2</v>
      </c>
      <c r="T178" s="15">
        <f t="shared" si="53"/>
        <v>0.51764999999999994</v>
      </c>
      <c r="U178" s="15">
        <f t="shared" si="53"/>
        <v>0.72685</v>
      </c>
      <c r="V178" s="15">
        <f t="shared" si="53"/>
        <v>0.68330000000000002</v>
      </c>
    </row>
    <row r="179" spans="1:22" ht="15.75" customHeight="1" x14ac:dyDescent="0.2">
      <c r="A179" s="1" t="str">
        <f t="shared" si="42"/>
        <v>AT38_S2_B14-2</v>
      </c>
      <c r="C179" s="1">
        <f t="shared" si="43"/>
        <v>300</v>
      </c>
      <c r="D179" s="1">
        <f t="shared" si="43"/>
        <v>100</v>
      </c>
      <c r="E179" s="15">
        <f t="shared" ref="E179:V179" si="54">E155-E$117*$C179/$C$115</f>
        <v>1.8540000000000001</v>
      </c>
      <c r="F179" s="15">
        <f t="shared" si="54"/>
        <v>1.85625</v>
      </c>
      <c r="G179" s="15">
        <f t="shared" si="54"/>
        <v>-2.0349999999999993E-2</v>
      </c>
      <c r="H179" s="15">
        <f t="shared" si="54"/>
        <v>2.4218500000000001</v>
      </c>
      <c r="I179" s="15">
        <f t="shared" si="54"/>
        <v>0.75124999999999986</v>
      </c>
      <c r="J179" s="15">
        <f t="shared" si="54"/>
        <v>0.75809999999999989</v>
      </c>
      <c r="K179" s="15">
        <f t="shared" si="54"/>
        <v>7.6497499999999992</v>
      </c>
      <c r="L179" s="15">
        <f t="shared" si="54"/>
        <v>0.28670000000000001</v>
      </c>
      <c r="M179" s="15">
        <f t="shared" si="54"/>
        <v>0.91300000000000003</v>
      </c>
      <c r="N179" s="15">
        <f t="shared" si="54"/>
        <v>0.48294999999999999</v>
      </c>
      <c r="O179" s="15">
        <f t="shared" si="54"/>
        <v>2.8818999999999999</v>
      </c>
      <c r="P179" s="15">
        <f t="shared" si="54"/>
        <v>-0.12484999999999999</v>
      </c>
      <c r="Q179" s="15">
        <f t="shared" si="54"/>
        <v>-0.10339999999999999</v>
      </c>
      <c r="R179" s="15">
        <f t="shared" si="54"/>
        <v>1.1396500000000001</v>
      </c>
      <c r="S179" s="15">
        <f t="shared" si="54"/>
        <v>0.17465</v>
      </c>
      <c r="T179" s="15">
        <f t="shared" si="54"/>
        <v>0.60355000000000003</v>
      </c>
      <c r="U179" s="15">
        <f t="shared" si="54"/>
        <v>1.44275</v>
      </c>
      <c r="V179" s="15">
        <f t="shared" si="54"/>
        <v>0.79239999999999999</v>
      </c>
    </row>
    <row r="180" spans="1:22" ht="15.75" customHeight="1" x14ac:dyDescent="0.2">
      <c r="A180" s="1" t="str">
        <f t="shared" si="42"/>
        <v>AT38_S2_B14-3</v>
      </c>
      <c r="C180" s="1">
        <f t="shared" si="43"/>
        <v>300</v>
      </c>
      <c r="D180" s="1">
        <f t="shared" si="43"/>
        <v>100</v>
      </c>
      <c r="E180" s="15">
        <f t="shared" ref="E180:V180" si="55">E156-E$117*$C180/$C$115</f>
        <v>1.5332999999999999</v>
      </c>
      <c r="F180" s="15">
        <f t="shared" si="55"/>
        <v>1.5190500000000002</v>
      </c>
      <c r="G180" s="15">
        <f t="shared" si="55"/>
        <v>2.2550000000000014E-2</v>
      </c>
      <c r="H180" s="15">
        <f t="shared" si="55"/>
        <v>2.7556500000000002</v>
      </c>
      <c r="I180" s="15">
        <f t="shared" si="55"/>
        <v>0.68064999999999987</v>
      </c>
      <c r="J180" s="15">
        <f t="shared" si="55"/>
        <v>0.78289999999999982</v>
      </c>
      <c r="K180" s="15">
        <f t="shared" si="55"/>
        <v>7.22105</v>
      </c>
      <c r="L180" s="15">
        <f t="shared" si="55"/>
        <v>0.40299999999999997</v>
      </c>
      <c r="M180" s="15">
        <f t="shared" si="55"/>
        <v>0.99629999999999996</v>
      </c>
      <c r="N180" s="15">
        <f t="shared" si="55"/>
        <v>0.30935000000000001</v>
      </c>
      <c r="O180" s="15">
        <f t="shared" si="55"/>
        <v>3.2659000000000002</v>
      </c>
      <c r="P180" s="15">
        <f t="shared" si="55"/>
        <v>0.15475</v>
      </c>
      <c r="Q180" s="15">
        <f t="shared" si="55"/>
        <v>0.18059999999999998</v>
      </c>
      <c r="R180" s="15">
        <f t="shared" si="55"/>
        <v>0.56254999999999999</v>
      </c>
      <c r="S180" s="15">
        <f t="shared" si="55"/>
        <v>0.11635000000000001</v>
      </c>
      <c r="T180" s="15">
        <f t="shared" si="55"/>
        <v>0.36735000000000001</v>
      </c>
      <c r="U180" s="15">
        <f t="shared" si="55"/>
        <v>0.91605000000000003</v>
      </c>
      <c r="V180" s="15">
        <f t="shared" si="55"/>
        <v>0.80069999999999997</v>
      </c>
    </row>
    <row r="181" spans="1:22" ht="15.75" customHeight="1" x14ac:dyDescent="0.2">
      <c r="A181" s="1" t="str">
        <f t="shared" si="42"/>
        <v>AT39_S4_A0-1</v>
      </c>
      <c r="C181" s="1">
        <f t="shared" si="43"/>
        <v>300</v>
      </c>
      <c r="D181" s="1">
        <f t="shared" si="43"/>
        <v>100</v>
      </c>
      <c r="E181" s="15">
        <f t="shared" ref="E181:V181" si="56">E157-E$117*$C181/$C$115</f>
        <v>0.66979999999999995</v>
      </c>
      <c r="F181" s="15">
        <f t="shared" si="56"/>
        <v>0.92015000000000002</v>
      </c>
      <c r="G181" s="15">
        <f t="shared" si="56"/>
        <v>1.3500000000000179E-3</v>
      </c>
      <c r="H181" s="15">
        <f t="shared" si="56"/>
        <v>1.0293499999999998</v>
      </c>
      <c r="I181" s="15">
        <f t="shared" si="56"/>
        <v>0.27394999999999992</v>
      </c>
      <c r="J181" s="15">
        <f t="shared" si="56"/>
        <v>7.0499999999999952E-2</v>
      </c>
      <c r="K181" s="15">
        <f t="shared" si="56"/>
        <v>5.1445500000000006</v>
      </c>
      <c r="L181" s="15">
        <f t="shared" si="56"/>
        <v>0.27729999999999999</v>
      </c>
      <c r="M181" s="15">
        <f t="shared" si="56"/>
        <v>0.78590000000000004</v>
      </c>
      <c r="N181" s="15">
        <f t="shared" si="56"/>
        <v>-0.18214999999999998</v>
      </c>
      <c r="O181" s="15">
        <f t="shared" si="56"/>
        <v>1.7787999999999999</v>
      </c>
      <c r="P181" s="15">
        <f t="shared" si="56"/>
        <v>6.7949999999999997E-2</v>
      </c>
      <c r="Q181" s="15">
        <f t="shared" si="56"/>
        <v>0.12840000000000001</v>
      </c>
      <c r="R181" s="15">
        <f t="shared" si="56"/>
        <v>0.28395000000000004</v>
      </c>
      <c r="S181" s="15">
        <f t="shared" si="56"/>
        <v>-5.9500000000000039E-3</v>
      </c>
      <c r="T181" s="15">
        <f t="shared" si="56"/>
        <v>0.18954999999999994</v>
      </c>
      <c r="U181" s="15">
        <f t="shared" si="56"/>
        <v>0.19984999999999997</v>
      </c>
      <c r="V181" s="15">
        <f t="shared" si="56"/>
        <v>0.4113</v>
      </c>
    </row>
    <row r="182" spans="1:22" ht="15.75" customHeight="1" x14ac:dyDescent="0.2">
      <c r="A182" s="1" t="str">
        <f t="shared" si="42"/>
        <v>AT39_S4_A0-2</v>
      </c>
      <c r="C182" s="1">
        <f t="shared" si="43"/>
        <v>300</v>
      </c>
      <c r="D182" s="1">
        <f t="shared" si="43"/>
        <v>100</v>
      </c>
      <c r="E182" s="15">
        <f t="shared" ref="E182:V182" si="57">E158-E$117*$C182/$C$115</f>
        <v>1.0354999999999999</v>
      </c>
      <c r="F182" s="15">
        <f t="shared" si="57"/>
        <v>0.77495000000000003</v>
      </c>
      <c r="G182" s="15">
        <f t="shared" si="57"/>
        <v>2.3550000000000015E-2</v>
      </c>
      <c r="H182" s="15">
        <f t="shared" si="57"/>
        <v>1.6154499999999998</v>
      </c>
      <c r="I182" s="15">
        <f t="shared" si="57"/>
        <v>0.26794999999999991</v>
      </c>
      <c r="J182" s="15">
        <f t="shared" si="57"/>
        <v>0.10149999999999998</v>
      </c>
      <c r="K182" s="15">
        <f t="shared" si="57"/>
        <v>4.9348500000000008</v>
      </c>
      <c r="L182" s="15">
        <f t="shared" si="57"/>
        <v>0.20929999999999999</v>
      </c>
      <c r="M182" s="15">
        <f t="shared" si="57"/>
        <v>0.70340000000000003</v>
      </c>
      <c r="N182" s="15">
        <f t="shared" si="57"/>
        <v>1.2150000000000022E-2</v>
      </c>
      <c r="O182" s="15">
        <f t="shared" si="57"/>
        <v>2.0638000000000001</v>
      </c>
      <c r="P182" s="15">
        <f t="shared" si="57"/>
        <v>4.2749999999999996E-2</v>
      </c>
      <c r="Q182" s="15">
        <f t="shared" si="57"/>
        <v>5.6199999999999993E-2</v>
      </c>
      <c r="R182" s="15">
        <f t="shared" si="57"/>
        <v>0.54654999999999998</v>
      </c>
      <c r="S182" s="15">
        <f t="shared" si="57"/>
        <v>5.1449999999999989E-2</v>
      </c>
      <c r="T182" s="15">
        <f t="shared" si="57"/>
        <v>0.22434999999999999</v>
      </c>
      <c r="U182" s="15">
        <f t="shared" si="57"/>
        <v>0.53905000000000003</v>
      </c>
      <c r="V182" s="15">
        <f t="shared" si="57"/>
        <v>0.46829999999999994</v>
      </c>
    </row>
    <row r="183" spans="1:22" ht="15.75" customHeight="1" x14ac:dyDescent="0.2">
      <c r="A183" s="1" t="str">
        <f t="shared" si="42"/>
        <v>AT39_S4_A0-3</v>
      </c>
      <c r="C183" s="1">
        <f t="shared" si="43"/>
        <v>300</v>
      </c>
      <c r="D183" s="1">
        <f t="shared" si="43"/>
        <v>100</v>
      </c>
      <c r="E183" s="15">
        <f t="shared" ref="E183:V183" si="58">E159-E$117*$C183/$C$115</f>
        <v>0.85609999999999986</v>
      </c>
      <c r="F183" s="15">
        <f t="shared" si="58"/>
        <v>0.76955000000000018</v>
      </c>
      <c r="G183" s="15">
        <f t="shared" si="58"/>
        <v>-5.355E-2</v>
      </c>
      <c r="H183" s="15">
        <f t="shared" si="58"/>
        <v>1.5767499999999999</v>
      </c>
      <c r="I183" s="15">
        <f t="shared" si="58"/>
        <v>0.32684999999999997</v>
      </c>
      <c r="J183" s="15">
        <f t="shared" si="58"/>
        <v>0.38490000000000002</v>
      </c>
      <c r="K183" s="15">
        <f t="shared" si="58"/>
        <v>5.1890499999999999</v>
      </c>
      <c r="L183" s="15">
        <f t="shared" si="58"/>
        <v>0.25619999999999998</v>
      </c>
      <c r="M183" s="15">
        <f t="shared" si="58"/>
        <v>0.61160000000000014</v>
      </c>
      <c r="N183" s="15">
        <f t="shared" si="58"/>
        <v>9.6750000000000003E-2</v>
      </c>
      <c r="O183" s="15">
        <f t="shared" si="58"/>
        <v>2.0434000000000001</v>
      </c>
      <c r="P183" s="15">
        <f t="shared" si="58"/>
        <v>-1.5649999999999983E-2</v>
      </c>
      <c r="Q183" s="15">
        <f t="shared" si="58"/>
        <v>-5.8100000000000006E-2</v>
      </c>
      <c r="R183" s="15">
        <f t="shared" si="58"/>
        <v>0.21145000000000003</v>
      </c>
      <c r="S183" s="15">
        <f t="shared" si="58"/>
        <v>0.19465000000000002</v>
      </c>
      <c r="T183" s="15">
        <f t="shared" si="58"/>
        <v>0.16404999999999997</v>
      </c>
      <c r="U183" s="15">
        <f t="shared" si="58"/>
        <v>0.41814999999999997</v>
      </c>
      <c r="V183" s="15">
        <f t="shared" si="58"/>
        <v>0.45729999999999993</v>
      </c>
    </row>
    <row r="184" spans="1:22" ht="15.75" customHeight="1" x14ac:dyDescent="0.2">
      <c r="A184" s="1" t="str">
        <f t="shared" si="42"/>
        <v>AT39_S4_A11-1</v>
      </c>
      <c r="C184" s="1">
        <f t="shared" si="43"/>
        <v>300</v>
      </c>
      <c r="D184" s="1">
        <f t="shared" si="43"/>
        <v>100</v>
      </c>
      <c r="E184" s="15">
        <f t="shared" ref="E184:V184" si="59">E160-E$117*$C184/$C$115</f>
        <v>0.83899999999999997</v>
      </c>
      <c r="F184" s="15">
        <f t="shared" si="59"/>
        <v>0.8741500000000002</v>
      </c>
      <c r="G184" s="15">
        <f t="shared" si="59"/>
        <v>4.9949999999999994E-2</v>
      </c>
      <c r="H184" s="15">
        <f t="shared" si="59"/>
        <v>1.4320499999999996</v>
      </c>
      <c r="I184" s="15">
        <f t="shared" si="59"/>
        <v>0.18304999999999993</v>
      </c>
      <c r="J184" s="15">
        <f t="shared" si="59"/>
        <v>0.69680000000000009</v>
      </c>
      <c r="K184" s="15">
        <f t="shared" si="59"/>
        <v>4.5486500000000003</v>
      </c>
      <c r="L184" s="15">
        <f t="shared" si="59"/>
        <v>0.15789999999999998</v>
      </c>
      <c r="M184" s="15">
        <f t="shared" si="59"/>
        <v>0.61749999999999994</v>
      </c>
      <c r="N184" s="15">
        <f t="shared" si="59"/>
        <v>0.27805000000000002</v>
      </c>
      <c r="O184" s="15">
        <f t="shared" si="59"/>
        <v>1.9937</v>
      </c>
      <c r="P184" s="15">
        <f t="shared" si="59"/>
        <v>3.3350000000000005E-2</v>
      </c>
      <c r="Q184" s="15">
        <f t="shared" si="59"/>
        <v>0.1633</v>
      </c>
      <c r="R184" s="15">
        <f t="shared" si="59"/>
        <v>0.55904999999999994</v>
      </c>
      <c r="S184" s="15">
        <f t="shared" si="59"/>
        <v>0.27334999999999998</v>
      </c>
      <c r="T184" s="15">
        <f t="shared" si="59"/>
        <v>0.13955000000000001</v>
      </c>
      <c r="U184" s="15">
        <f t="shared" si="59"/>
        <v>0.66975000000000007</v>
      </c>
      <c r="V184" s="15">
        <f t="shared" si="59"/>
        <v>0.48119999999999996</v>
      </c>
    </row>
    <row r="185" spans="1:22" ht="15.75" customHeight="1" x14ac:dyDescent="0.2">
      <c r="A185" s="1" t="str">
        <f t="shared" si="42"/>
        <v>AT39_S4_A11-2</v>
      </c>
      <c r="C185" s="1">
        <f t="shared" si="43"/>
        <v>300</v>
      </c>
      <c r="D185" s="1">
        <f t="shared" si="43"/>
        <v>100</v>
      </c>
      <c r="E185" s="15">
        <f t="shared" ref="E185:V185" si="60">E161-E$117*$C185/$C$115</f>
        <v>0.90429999999999988</v>
      </c>
      <c r="F185" s="15">
        <f t="shared" si="60"/>
        <v>0.75105</v>
      </c>
      <c r="G185" s="15">
        <f t="shared" si="60"/>
        <v>0.19454999999999997</v>
      </c>
      <c r="H185" s="15">
        <f t="shared" si="60"/>
        <v>1.2903499999999999</v>
      </c>
      <c r="I185" s="15">
        <f t="shared" si="60"/>
        <v>0.33884999999999998</v>
      </c>
      <c r="J185" s="15">
        <f t="shared" si="60"/>
        <v>0.62960000000000005</v>
      </c>
      <c r="K185" s="15">
        <f t="shared" si="60"/>
        <v>4.6052499999999998</v>
      </c>
      <c r="L185" s="15">
        <f t="shared" si="60"/>
        <v>8.5400000000000004E-2</v>
      </c>
      <c r="M185" s="15">
        <f t="shared" si="60"/>
        <v>0.65949999999999998</v>
      </c>
      <c r="N185" s="15">
        <f t="shared" si="60"/>
        <v>0.12714999999999999</v>
      </c>
      <c r="O185" s="15">
        <f t="shared" si="60"/>
        <v>2.1637</v>
      </c>
      <c r="P185" s="15">
        <f t="shared" si="60"/>
        <v>0.27115</v>
      </c>
      <c r="Q185" s="15">
        <f t="shared" si="60"/>
        <v>0.10730000000000001</v>
      </c>
      <c r="R185" s="15">
        <f t="shared" si="60"/>
        <v>0.44555</v>
      </c>
      <c r="S185" s="15">
        <f t="shared" si="60"/>
        <v>0.21585000000000001</v>
      </c>
      <c r="T185" s="15">
        <f t="shared" si="60"/>
        <v>0.15345000000000003</v>
      </c>
      <c r="U185" s="15">
        <f t="shared" si="60"/>
        <v>0.67005000000000003</v>
      </c>
      <c r="V185" s="15">
        <f t="shared" si="60"/>
        <v>0.57179999999999997</v>
      </c>
    </row>
    <row r="186" spans="1:22" ht="15.75" customHeight="1" x14ac:dyDescent="0.2">
      <c r="A186" s="1" t="str">
        <f t="shared" si="42"/>
        <v>AT39_S4_A11-3</v>
      </c>
      <c r="C186" s="1">
        <f t="shared" si="43"/>
        <v>300</v>
      </c>
      <c r="D186" s="1">
        <f t="shared" si="43"/>
        <v>100</v>
      </c>
      <c r="E186" s="15">
        <f t="shared" ref="E186:V186" si="61">E162-E$117*$C186/$C$115</f>
        <v>0.96339999999999981</v>
      </c>
      <c r="F186" s="15">
        <f t="shared" si="61"/>
        <v>0.74345000000000017</v>
      </c>
      <c r="G186" s="15">
        <f t="shared" si="61"/>
        <v>-2.9949999999999991E-2</v>
      </c>
      <c r="H186" s="15">
        <f t="shared" si="61"/>
        <v>2.14825</v>
      </c>
      <c r="I186" s="15">
        <f t="shared" si="61"/>
        <v>0.33165</v>
      </c>
      <c r="J186" s="15">
        <f t="shared" si="61"/>
        <v>0.36070000000000002</v>
      </c>
      <c r="K186" s="15">
        <f t="shared" si="61"/>
        <v>5.7357499999999995</v>
      </c>
      <c r="L186" s="15">
        <f t="shared" si="61"/>
        <v>0.42899999999999999</v>
      </c>
      <c r="M186" s="15">
        <f t="shared" si="61"/>
        <v>1.0002</v>
      </c>
      <c r="N186" s="15">
        <f t="shared" si="61"/>
        <v>0.23514999999999997</v>
      </c>
      <c r="O186" s="15">
        <f t="shared" si="61"/>
        <v>2.2443</v>
      </c>
      <c r="P186" s="15">
        <f t="shared" si="61"/>
        <v>0.10475000000000002</v>
      </c>
      <c r="Q186" s="15">
        <f t="shared" si="61"/>
        <v>0.12170000000000003</v>
      </c>
      <c r="R186" s="15">
        <f t="shared" si="61"/>
        <v>0.76385000000000003</v>
      </c>
      <c r="S186" s="15">
        <f t="shared" si="61"/>
        <v>0.47925000000000006</v>
      </c>
      <c r="T186" s="15">
        <f t="shared" si="61"/>
        <v>6.3349999999999962E-2</v>
      </c>
      <c r="U186" s="15">
        <f t="shared" si="61"/>
        <v>0.32265000000000005</v>
      </c>
      <c r="V186" s="15">
        <f t="shared" si="61"/>
        <v>0.58029999999999993</v>
      </c>
    </row>
    <row r="187" spans="1:22" ht="15.75" customHeight="1" x14ac:dyDescent="0.2">
      <c r="A187" s="1" t="str">
        <f t="shared" si="42"/>
        <v>Ref-1</v>
      </c>
      <c r="C187" s="1">
        <f t="shared" si="43"/>
        <v>300</v>
      </c>
      <c r="D187" s="1">
        <f t="shared" si="43"/>
        <v>100</v>
      </c>
      <c r="E187" s="15">
        <f t="shared" ref="E187:V187" si="62">E163-E$117*$C187/$C$115</f>
        <v>1.5565</v>
      </c>
      <c r="F187" s="15">
        <f t="shared" si="62"/>
        <v>2.0597499999999997</v>
      </c>
      <c r="G187" s="15">
        <f t="shared" si="62"/>
        <v>5.4999999999999494E-4</v>
      </c>
      <c r="H187" s="15">
        <f t="shared" si="62"/>
        <v>3.0104499999999996</v>
      </c>
      <c r="I187" s="15">
        <f t="shared" si="62"/>
        <v>1.0771500000000001</v>
      </c>
      <c r="J187" s="15">
        <f t="shared" si="62"/>
        <v>1.0036</v>
      </c>
      <c r="K187" s="15">
        <f t="shared" si="62"/>
        <v>7.98095</v>
      </c>
      <c r="L187" s="15">
        <f t="shared" si="62"/>
        <v>0.3745</v>
      </c>
      <c r="M187" s="15">
        <f t="shared" si="62"/>
        <v>0.75570000000000004</v>
      </c>
      <c r="N187" s="15">
        <f t="shared" si="62"/>
        <v>0.45085000000000008</v>
      </c>
      <c r="O187" s="15">
        <f t="shared" si="62"/>
        <v>3.5221999999999993</v>
      </c>
      <c r="P187" s="15">
        <f t="shared" si="62"/>
        <v>0.28504999999999997</v>
      </c>
      <c r="Q187" s="15">
        <f t="shared" si="62"/>
        <v>6.1400000000000003E-2</v>
      </c>
      <c r="R187" s="15">
        <f t="shared" si="62"/>
        <v>1.0903499999999999</v>
      </c>
      <c r="S187" s="15">
        <f t="shared" si="62"/>
        <v>0.41385000000000005</v>
      </c>
      <c r="T187" s="15">
        <f t="shared" si="62"/>
        <v>0.25484999999999997</v>
      </c>
      <c r="U187" s="15">
        <f t="shared" si="62"/>
        <v>1.12355</v>
      </c>
      <c r="V187" s="15">
        <f t="shared" si="62"/>
        <v>0.9665999999999999</v>
      </c>
    </row>
    <row r="188" spans="1:22" ht="15.75" customHeight="1" x14ac:dyDescent="0.2">
      <c r="A188" s="1" t="str">
        <f t="shared" si="42"/>
        <v>Ref-2</v>
      </c>
      <c r="C188" s="1">
        <f t="shared" si="43"/>
        <v>300</v>
      </c>
      <c r="D188" s="1">
        <f t="shared" si="43"/>
        <v>100</v>
      </c>
      <c r="E188" s="15">
        <f t="shared" ref="E188:V188" si="63">E164-E$117*$C188/$C$115</f>
        <v>1.3638999999999999</v>
      </c>
      <c r="F188" s="15">
        <f t="shared" si="63"/>
        <v>1.55175</v>
      </c>
      <c r="G188" s="15">
        <f t="shared" si="63"/>
        <v>-3.175E-2</v>
      </c>
      <c r="H188" s="15">
        <f t="shared" si="63"/>
        <v>2.3225499999999997</v>
      </c>
      <c r="I188" s="15">
        <f t="shared" si="63"/>
        <v>0.70174999999999998</v>
      </c>
      <c r="J188" s="15">
        <f t="shared" si="63"/>
        <v>0.40529999999999999</v>
      </c>
      <c r="K188" s="15">
        <f t="shared" si="63"/>
        <v>7.0822500000000002</v>
      </c>
      <c r="L188" s="15">
        <f t="shared" si="63"/>
        <v>0.47679999999999995</v>
      </c>
      <c r="M188" s="15">
        <f t="shared" si="63"/>
        <v>0.85139999999999993</v>
      </c>
      <c r="N188" s="15">
        <f t="shared" si="63"/>
        <v>9.3949999999999978E-2</v>
      </c>
      <c r="O188" s="15">
        <f t="shared" si="63"/>
        <v>3.0436999999999999</v>
      </c>
      <c r="P188" s="15">
        <f t="shared" si="63"/>
        <v>9.7350000000000006E-2</v>
      </c>
      <c r="Q188" s="15">
        <f t="shared" si="63"/>
        <v>-8.8900000000000007E-2</v>
      </c>
      <c r="R188" s="15">
        <f t="shared" si="63"/>
        <v>0.91725000000000001</v>
      </c>
      <c r="S188" s="15">
        <f t="shared" si="63"/>
        <v>0.64345000000000008</v>
      </c>
      <c r="T188" s="15">
        <f t="shared" si="63"/>
        <v>0.16624999999999995</v>
      </c>
      <c r="U188" s="15">
        <f t="shared" si="63"/>
        <v>0.49615000000000004</v>
      </c>
      <c r="V188" s="15">
        <f t="shared" si="63"/>
        <v>0.58050000000000002</v>
      </c>
    </row>
    <row r="189" spans="1:22" ht="15.75" customHeight="1" x14ac:dyDescent="0.2">
      <c r="A189" s="1" t="str">
        <f t="shared" si="42"/>
        <v>Ref-3</v>
      </c>
      <c r="C189" s="1">
        <f t="shared" si="43"/>
        <v>300</v>
      </c>
      <c r="D189" s="1">
        <f t="shared" si="43"/>
        <v>100</v>
      </c>
      <c r="E189" s="15">
        <f t="shared" ref="E189:V189" si="64">E165-E$117*$C189/$C$115</f>
        <v>1.2411999999999999</v>
      </c>
      <c r="F189" s="15">
        <f t="shared" si="64"/>
        <v>1.42815</v>
      </c>
      <c r="G189" s="15">
        <f t="shared" si="64"/>
        <v>-1.6449999999999992E-2</v>
      </c>
      <c r="H189" s="15">
        <f t="shared" si="64"/>
        <v>2.92455</v>
      </c>
      <c r="I189" s="15">
        <f t="shared" si="64"/>
        <v>0.96194999999999997</v>
      </c>
      <c r="J189" s="15">
        <f t="shared" si="64"/>
        <v>0.70300000000000007</v>
      </c>
      <c r="K189" s="15">
        <f t="shared" si="64"/>
        <v>7.0476499999999991</v>
      </c>
      <c r="L189" s="15">
        <f t="shared" si="64"/>
        <v>0.49259999999999998</v>
      </c>
      <c r="M189" s="15">
        <f t="shared" si="64"/>
        <v>0.72080000000000011</v>
      </c>
      <c r="N189" s="15">
        <f t="shared" si="64"/>
        <v>0.19464999999999999</v>
      </c>
      <c r="O189" s="15">
        <f t="shared" si="64"/>
        <v>2.9161999999999999</v>
      </c>
      <c r="P189" s="15">
        <f t="shared" si="64"/>
        <v>9.9250000000000019E-2</v>
      </c>
      <c r="Q189" s="15">
        <f t="shared" si="64"/>
        <v>0.17380000000000001</v>
      </c>
      <c r="R189" s="15">
        <f t="shared" si="64"/>
        <v>0.61985000000000012</v>
      </c>
      <c r="S189" s="15">
        <f t="shared" si="64"/>
        <v>0.37214999999999998</v>
      </c>
      <c r="T189" s="15">
        <f t="shared" si="64"/>
        <v>5.6950000000000001E-2</v>
      </c>
      <c r="U189" s="15">
        <f t="shared" si="64"/>
        <v>1.10175</v>
      </c>
      <c r="V189" s="15">
        <f t="shared" si="64"/>
        <v>0.61239999999999994</v>
      </c>
    </row>
    <row r="190" spans="1:22" ht="15.75" customHeight="1" x14ac:dyDescent="0.2"/>
    <row r="191" spans="1:22" ht="15.75" customHeight="1" x14ac:dyDescent="0.2">
      <c r="A191" s="5" t="s">
        <v>59</v>
      </c>
    </row>
    <row r="192" spans="1:22" ht="15.75" customHeight="1" x14ac:dyDescent="0.2">
      <c r="A192" s="1" t="s">
        <v>25</v>
      </c>
      <c r="C192" s="1" t="s">
        <v>53</v>
      </c>
      <c r="D192" s="1" t="s">
        <v>52</v>
      </c>
      <c r="E192" s="1" t="s">
        <v>23</v>
      </c>
      <c r="F192" s="1" t="s">
        <v>22</v>
      </c>
      <c r="G192" s="1" t="s">
        <v>21</v>
      </c>
      <c r="H192" s="1" t="s">
        <v>20</v>
      </c>
      <c r="I192" s="1" t="s">
        <v>19</v>
      </c>
      <c r="J192" s="1" t="s">
        <v>18</v>
      </c>
      <c r="K192" s="1" t="s">
        <v>17</v>
      </c>
      <c r="L192" s="1" t="s">
        <v>16</v>
      </c>
      <c r="M192" s="1" t="s">
        <v>15</v>
      </c>
      <c r="N192" s="1" t="s">
        <v>14</v>
      </c>
      <c r="O192" s="1" t="s">
        <v>13</v>
      </c>
      <c r="P192" s="1" t="s">
        <v>12</v>
      </c>
      <c r="Q192" s="1" t="s">
        <v>11</v>
      </c>
      <c r="R192" s="1" t="s">
        <v>10</v>
      </c>
      <c r="S192" s="1" t="s">
        <v>9</v>
      </c>
      <c r="T192" s="1" t="s">
        <v>8</v>
      </c>
      <c r="U192" s="1" t="s">
        <v>7</v>
      </c>
      <c r="V192" s="1" t="s">
        <v>6</v>
      </c>
    </row>
    <row r="193" spans="1:22" ht="15.75" customHeight="1" x14ac:dyDescent="0.2">
      <c r="A193" s="1" t="str">
        <f t="shared" ref="A193:A213" si="65">A169</f>
        <v>AT39_S2RD_2-1</v>
      </c>
      <c r="C193" s="1">
        <f t="shared" ref="C193:D213" si="66">C169</f>
        <v>300</v>
      </c>
      <c r="D193" s="1">
        <f t="shared" si="66"/>
        <v>100</v>
      </c>
      <c r="E193" s="2">
        <f t="shared" ref="E193:V193" si="67">E169*$C$25/$C193/E$26</f>
        <v>16.559159585402277</v>
      </c>
      <c r="F193" s="2">
        <f t="shared" si="67"/>
        <v>17.413122537927705</v>
      </c>
      <c r="G193" s="2">
        <f t="shared" si="67"/>
        <v>0.26745254544712938</v>
      </c>
      <c r="H193" s="2">
        <f t="shared" si="67"/>
        <v>32.53689318926709</v>
      </c>
      <c r="I193" s="2">
        <f t="shared" si="67"/>
        <v>9.3495847635862912</v>
      </c>
      <c r="J193" s="2">
        <f t="shared" si="67"/>
        <v>4.1404970222281579</v>
      </c>
      <c r="K193" s="2">
        <f t="shared" si="67"/>
        <v>43.195915414890081</v>
      </c>
      <c r="L193" s="2">
        <f t="shared" si="67"/>
        <v>2.0472596187099326</v>
      </c>
      <c r="M193" s="2">
        <f t="shared" si="67"/>
        <v>3.1435968295848005</v>
      </c>
      <c r="N193" s="2">
        <f t="shared" si="67"/>
        <v>3.6340917601059779</v>
      </c>
      <c r="O193" s="2">
        <f t="shared" si="67"/>
        <v>19.258020969994998</v>
      </c>
      <c r="P193" s="2">
        <f t="shared" si="67"/>
        <v>0.39864080269774232</v>
      </c>
      <c r="Q193" s="2">
        <f t="shared" si="67"/>
        <v>-0.47170927983948502</v>
      </c>
      <c r="R193" s="2">
        <f t="shared" si="67"/>
        <v>5.4741580862021886</v>
      </c>
      <c r="S193" s="2">
        <f t="shared" si="67"/>
        <v>2.8708527434244226</v>
      </c>
      <c r="T193" s="2">
        <f t="shared" si="67"/>
        <v>3.8357413597245915</v>
      </c>
      <c r="U193" s="2">
        <f t="shared" si="67"/>
        <v>7.5757141396681345</v>
      </c>
      <c r="V193" s="2">
        <f t="shared" si="67"/>
        <v>5.3891106099178465</v>
      </c>
    </row>
    <row r="194" spans="1:22" ht="15.75" customHeight="1" x14ac:dyDescent="0.2">
      <c r="A194" s="1" t="str">
        <f t="shared" si="65"/>
        <v>AT39_S2RD_2-2</v>
      </c>
      <c r="C194" s="1">
        <f t="shared" si="66"/>
        <v>300</v>
      </c>
      <c r="D194" s="1">
        <f t="shared" si="66"/>
        <v>100</v>
      </c>
      <c r="E194" s="2">
        <f t="shared" ref="E194:V194" si="68">E170*$C$25/$C194/E$26</f>
        <v>5.9247247206817466</v>
      </c>
      <c r="F194" s="2">
        <f t="shared" si="68"/>
        <v>4.8595226765248789</v>
      </c>
      <c r="G194" s="2">
        <f t="shared" si="68"/>
        <v>-0.69552296702461414</v>
      </c>
      <c r="H194" s="2">
        <f t="shared" si="68"/>
        <v>5.6895305460442227</v>
      </c>
      <c r="I194" s="2">
        <f t="shared" si="68"/>
        <v>2.0174756486552456</v>
      </c>
      <c r="J194" s="2">
        <f t="shared" si="68"/>
        <v>-0.78179929718473284</v>
      </c>
      <c r="K194" s="2">
        <f t="shared" si="68"/>
        <v>19.765682969687145</v>
      </c>
      <c r="L194" s="2">
        <f t="shared" si="68"/>
        <v>2.0182363089572295</v>
      </c>
      <c r="M194" s="2">
        <f t="shared" si="68"/>
        <v>3.4304505158376064</v>
      </c>
      <c r="N194" s="2">
        <f t="shared" si="68"/>
        <v>0.45497120534442775</v>
      </c>
      <c r="O194" s="2">
        <f t="shared" si="68"/>
        <v>7.5730473800328904</v>
      </c>
      <c r="P194" s="2">
        <f t="shared" si="68"/>
        <v>0.15765227286695585</v>
      </c>
      <c r="Q194" s="2">
        <f t="shared" si="68"/>
        <v>-0.26087654670887034</v>
      </c>
      <c r="R194" s="2">
        <f t="shared" si="68"/>
        <v>-0.17139222562688991</v>
      </c>
      <c r="S194" s="2">
        <f t="shared" si="68"/>
        <v>7.9397674126730711E-2</v>
      </c>
      <c r="T194" s="2">
        <f t="shared" si="68"/>
        <v>0.8575335018828335</v>
      </c>
      <c r="U194" s="2">
        <f t="shared" si="68"/>
        <v>2.2378538225527067</v>
      </c>
      <c r="V194" s="2">
        <f t="shared" si="68"/>
        <v>1.8782214915687903</v>
      </c>
    </row>
    <row r="195" spans="1:22" ht="15.75" customHeight="1" x14ac:dyDescent="0.2">
      <c r="A195" s="1" t="str">
        <f t="shared" si="65"/>
        <v>AT39_S2RD_2-3</v>
      </c>
      <c r="C195" s="1">
        <f t="shared" si="66"/>
        <v>300</v>
      </c>
      <c r="D195" s="1">
        <f t="shared" si="66"/>
        <v>100</v>
      </c>
      <c r="E195" s="2">
        <f t="shared" ref="E195:V195" si="69">E171*$C$25/$C195/E$26</f>
        <v>5.0283906990730225</v>
      </c>
      <c r="F195" s="2">
        <f t="shared" si="69"/>
        <v>3.1332451885119155</v>
      </c>
      <c r="G195" s="2">
        <f t="shared" si="69"/>
        <v>6.7686348710969874E-2</v>
      </c>
      <c r="H195" s="2">
        <f t="shared" si="69"/>
        <v>5.4458505415648748</v>
      </c>
      <c r="I195" s="2">
        <f t="shared" si="69"/>
        <v>1.1357895275847871</v>
      </c>
      <c r="J195" s="2">
        <f t="shared" si="69"/>
        <v>2.5380994552936942</v>
      </c>
      <c r="K195" s="2">
        <f t="shared" si="69"/>
        <v>17.547146866086994</v>
      </c>
      <c r="L195" s="2">
        <f t="shared" si="69"/>
        <v>1.7959368924997088</v>
      </c>
      <c r="M195" s="2">
        <f t="shared" si="69"/>
        <v>2.9202770499688886</v>
      </c>
      <c r="N195" s="2">
        <f t="shared" si="69"/>
        <v>-0.29006574404758667</v>
      </c>
      <c r="O195" s="2">
        <f t="shared" si="69"/>
        <v>7.6320816338283315</v>
      </c>
      <c r="P195" s="2">
        <f t="shared" si="69"/>
        <v>-0.15603670730384439</v>
      </c>
      <c r="Q195" s="2">
        <f t="shared" si="69"/>
        <v>-0.57504048750569825</v>
      </c>
      <c r="R195" s="2">
        <f t="shared" si="69"/>
        <v>-0.50812976263584164</v>
      </c>
      <c r="S195" s="2">
        <f t="shared" si="69"/>
        <v>0.17968947302365376</v>
      </c>
      <c r="T195" s="2">
        <f t="shared" si="69"/>
        <v>-0.41832231621185467</v>
      </c>
      <c r="U195" s="2">
        <f t="shared" si="69"/>
        <v>2.6142229517937192</v>
      </c>
      <c r="V195" s="2">
        <f t="shared" si="69"/>
        <v>1.6436991647990522</v>
      </c>
    </row>
    <row r="196" spans="1:22" ht="15.75" customHeight="1" x14ac:dyDescent="0.2">
      <c r="A196" s="1" t="str">
        <f t="shared" si="65"/>
        <v>AT39_S2RD_ML_1-1</v>
      </c>
      <c r="C196" s="1">
        <f t="shared" si="66"/>
        <v>300</v>
      </c>
      <c r="D196" s="1">
        <f t="shared" si="66"/>
        <v>100</v>
      </c>
      <c r="E196" s="2">
        <f t="shared" ref="E196:V196" si="70">E172*$C$25/$C196/E$26</f>
        <v>51.802495369234251</v>
      </c>
      <c r="F196" s="2">
        <f t="shared" si="70"/>
        <v>119.19075470196735</v>
      </c>
      <c r="G196" s="2">
        <f t="shared" si="70"/>
        <v>9.2210759273652556</v>
      </c>
      <c r="H196" s="2">
        <f t="shared" si="70"/>
        <v>138.35107647792353</v>
      </c>
      <c r="I196" s="2">
        <f t="shared" si="70"/>
        <v>10.329337844068952</v>
      </c>
      <c r="J196" s="2">
        <f t="shared" si="70"/>
        <v>27.051936971402899</v>
      </c>
      <c r="K196" s="2">
        <f t="shared" si="70"/>
        <v>128.76362543974224</v>
      </c>
      <c r="L196" s="2">
        <f t="shared" si="70"/>
        <v>5.8049808880105136</v>
      </c>
      <c r="M196" s="2">
        <f t="shared" si="70"/>
        <v>5.0245048200806552</v>
      </c>
      <c r="N196" s="2">
        <f t="shared" si="70"/>
        <v>8.4148689509362455</v>
      </c>
      <c r="O196" s="2">
        <f t="shared" si="70"/>
        <v>62.533461580896471</v>
      </c>
      <c r="P196" s="2">
        <f t="shared" si="70"/>
        <v>1.0965651259618745</v>
      </c>
      <c r="Q196" s="2">
        <f t="shared" si="70"/>
        <v>-0.5824543858135881</v>
      </c>
      <c r="R196" s="2">
        <f t="shared" si="70"/>
        <v>19.264523953676505</v>
      </c>
      <c r="S196" s="2">
        <f t="shared" si="70"/>
        <v>1.1161861390392203</v>
      </c>
      <c r="T196" s="2">
        <f t="shared" si="70"/>
        <v>10.833694270874355</v>
      </c>
      <c r="U196" s="2">
        <f t="shared" si="70"/>
        <v>18.079497838355003</v>
      </c>
      <c r="V196" s="2">
        <f t="shared" si="70"/>
        <v>15.013514668085003</v>
      </c>
    </row>
    <row r="197" spans="1:22" ht="15.75" customHeight="1" x14ac:dyDescent="0.2">
      <c r="A197" s="1" t="str">
        <f t="shared" si="65"/>
        <v>AT39_S2RD_ML_1-2</v>
      </c>
      <c r="C197" s="1">
        <f t="shared" si="66"/>
        <v>300</v>
      </c>
      <c r="D197" s="1">
        <f t="shared" si="66"/>
        <v>100</v>
      </c>
      <c r="E197" s="2">
        <f t="shared" ref="E197:V197" si="71">E173*$C$25/$C197/E$26</f>
        <v>61.678715098500852</v>
      </c>
      <c r="F197" s="2">
        <f t="shared" si="71"/>
        <v>124.32834895129589</v>
      </c>
      <c r="G197" s="2">
        <f t="shared" si="71"/>
        <v>9.6754891441167388</v>
      </c>
      <c r="H197" s="2">
        <f t="shared" si="71"/>
        <v>146.2288160469171</v>
      </c>
      <c r="I197" s="2">
        <f t="shared" si="71"/>
        <v>11.666072987084819</v>
      </c>
      <c r="J197" s="2">
        <f t="shared" si="71"/>
        <v>20.3313082736023</v>
      </c>
      <c r="K197" s="2">
        <f t="shared" si="71"/>
        <v>148.03559631913089</v>
      </c>
      <c r="L197" s="2">
        <f t="shared" si="71"/>
        <v>6.1602772293787753</v>
      </c>
      <c r="M197" s="2">
        <f t="shared" si="71"/>
        <v>6.402848195802032</v>
      </c>
      <c r="N197" s="2">
        <f t="shared" si="71"/>
        <v>4.9498793479984338</v>
      </c>
      <c r="O197" s="2">
        <f t="shared" si="71"/>
        <v>66.273567208452789</v>
      </c>
      <c r="P197" s="2">
        <f t="shared" si="71"/>
        <v>0.5992401934507432</v>
      </c>
      <c r="Q197" s="2">
        <f t="shared" si="71"/>
        <v>-0.51665603833106655</v>
      </c>
      <c r="R197" s="2">
        <f t="shared" si="71"/>
        <v>20.914575678234392</v>
      </c>
      <c r="S197" s="2">
        <f t="shared" si="71"/>
        <v>0.52587212974241893</v>
      </c>
      <c r="T197" s="2">
        <f t="shared" si="71"/>
        <v>11.291796260230107</v>
      </c>
      <c r="U197" s="2">
        <f t="shared" si="71"/>
        <v>18.06016521641585</v>
      </c>
      <c r="V197" s="2">
        <f t="shared" si="71"/>
        <v>16.197566415434657</v>
      </c>
    </row>
    <row r="198" spans="1:22" ht="15.75" customHeight="1" x14ac:dyDescent="0.2">
      <c r="A198" s="1" t="str">
        <f t="shared" si="65"/>
        <v>AT39_S2RD_ML_1-3</v>
      </c>
      <c r="C198" s="1">
        <f t="shared" si="66"/>
        <v>300</v>
      </c>
      <c r="D198" s="1">
        <f t="shared" si="66"/>
        <v>100</v>
      </c>
      <c r="E198" s="2">
        <f t="shared" ref="E198:V198" si="72">E174*$C$25/$C198/E$26</f>
        <v>60.339249650478813</v>
      </c>
      <c r="F198" s="2">
        <f t="shared" si="72"/>
        <v>124.98987864560743</v>
      </c>
      <c r="G198" s="2">
        <f t="shared" si="72"/>
        <v>8.5325045312893337</v>
      </c>
      <c r="H198" s="2">
        <f t="shared" si="72"/>
        <v>157.20189970351981</v>
      </c>
      <c r="I198" s="2">
        <f t="shared" si="72"/>
        <v>15.395825242486307</v>
      </c>
      <c r="J198" s="2">
        <f t="shared" si="72"/>
        <v>25.878268051311675</v>
      </c>
      <c r="K198" s="2">
        <f t="shared" si="72"/>
        <v>145.50312667516494</v>
      </c>
      <c r="L198" s="2">
        <f t="shared" si="72"/>
        <v>6.1975929133465364</v>
      </c>
      <c r="M198" s="2">
        <f t="shared" si="72"/>
        <v>5.5955490947032844</v>
      </c>
      <c r="N198" s="2">
        <f t="shared" si="72"/>
        <v>10.006651008484194</v>
      </c>
      <c r="O198" s="2">
        <f t="shared" si="72"/>
        <v>71.405262544429064</v>
      </c>
      <c r="P198" s="2">
        <f t="shared" si="72"/>
        <v>2.2056508850378629</v>
      </c>
      <c r="Q198" s="2">
        <f t="shared" si="72"/>
        <v>-0.24326853822763225</v>
      </c>
      <c r="R198" s="2">
        <f t="shared" si="72"/>
        <v>22.319727375876685</v>
      </c>
      <c r="S198" s="2">
        <f t="shared" si="72"/>
        <v>2.8602957119615886</v>
      </c>
      <c r="T198" s="2">
        <f t="shared" si="72"/>
        <v>11.890489423162922</v>
      </c>
      <c r="U198" s="2">
        <f t="shared" si="72"/>
        <v>19.729763353671881</v>
      </c>
      <c r="V198" s="2">
        <f t="shared" si="72"/>
        <v>17.29295728315185</v>
      </c>
    </row>
    <row r="199" spans="1:22" ht="15.75" customHeight="1" x14ac:dyDescent="0.2">
      <c r="A199" s="1" t="str">
        <f t="shared" si="65"/>
        <v>AT38_S2_B0-1</v>
      </c>
      <c r="C199" s="1">
        <f t="shared" si="66"/>
        <v>300</v>
      </c>
      <c r="D199" s="1">
        <f t="shared" si="66"/>
        <v>100</v>
      </c>
      <c r="E199" s="2">
        <f t="shared" ref="E199:V199" si="73">E175*$C$25/$C199/E$26</f>
        <v>12.0602246165893</v>
      </c>
      <c r="F199" s="2">
        <f t="shared" si="73"/>
        <v>7.6774673483973999</v>
      </c>
      <c r="G199" s="2">
        <f t="shared" si="73"/>
        <v>-0.68893726823111445</v>
      </c>
      <c r="H199" s="2">
        <f t="shared" si="73"/>
        <v>19.47686101061668</v>
      </c>
      <c r="I199" s="2">
        <f t="shared" si="73"/>
        <v>4.6121257617014706</v>
      </c>
      <c r="J199" s="2">
        <f t="shared" si="73"/>
        <v>6.5369802276596047</v>
      </c>
      <c r="K199" s="2">
        <f t="shared" si="73"/>
        <v>27.360557259390607</v>
      </c>
      <c r="L199" s="2">
        <f t="shared" si="73"/>
        <v>1.7825415187676918</v>
      </c>
      <c r="M199" s="2">
        <f t="shared" si="73"/>
        <v>4.457264971005146</v>
      </c>
      <c r="N199" s="2">
        <f t="shared" si="73"/>
        <v>0.56408529799892382</v>
      </c>
      <c r="O199" s="2">
        <f t="shared" si="73"/>
        <v>15.433648705972606</v>
      </c>
      <c r="P199" s="2">
        <f t="shared" si="73"/>
        <v>0.14257366094458263</v>
      </c>
      <c r="Q199" s="2">
        <f t="shared" si="73"/>
        <v>1.405860466633593</v>
      </c>
      <c r="R199" s="2">
        <f t="shared" si="73"/>
        <v>2.5153273597789823</v>
      </c>
      <c r="S199" s="2">
        <f t="shared" si="73"/>
        <v>0.29053830338341086</v>
      </c>
      <c r="T199" s="2">
        <f t="shared" si="73"/>
        <v>1.8939847117416444</v>
      </c>
      <c r="U199" s="2">
        <f t="shared" si="73"/>
        <v>0.38932609926406347</v>
      </c>
      <c r="V199" s="2">
        <f t="shared" si="73"/>
        <v>2.000794136221963</v>
      </c>
    </row>
    <row r="200" spans="1:22" ht="15.75" customHeight="1" x14ac:dyDescent="0.2">
      <c r="A200" s="1" t="str">
        <f t="shared" si="65"/>
        <v>AT38_S2_B0-2</v>
      </c>
      <c r="C200" s="1">
        <f t="shared" si="66"/>
        <v>300</v>
      </c>
      <c r="D200" s="1">
        <f t="shared" si="66"/>
        <v>100</v>
      </c>
      <c r="E200" s="2">
        <f t="shared" ref="E200:V200" si="74">E176*$C$25/$C200/E$26</f>
        <v>9.8395319001317301</v>
      </c>
      <c r="F200" s="2">
        <f t="shared" si="74"/>
        <v>6.4832773807441049</v>
      </c>
      <c r="G200" s="2">
        <f t="shared" si="74"/>
        <v>0.4584378104586227</v>
      </c>
      <c r="H200" s="2">
        <f t="shared" si="74"/>
        <v>13.245013832722542</v>
      </c>
      <c r="I200" s="2">
        <f t="shared" si="74"/>
        <v>3.7854304589929941</v>
      </c>
      <c r="J200" s="2">
        <f t="shared" si="74"/>
        <v>6.9786418653578437</v>
      </c>
      <c r="K200" s="2">
        <f t="shared" si="74"/>
        <v>23.964498810612117</v>
      </c>
      <c r="L200" s="2">
        <f t="shared" si="74"/>
        <v>1.776481706841303</v>
      </c>
      <c r="M200" s="2">
        <f t="shared" si="74"/>
        <v>4.7623798998841256</v>
      </c>
      <c r="N200" s="2">
        <f t="shared" si="74"/>
        <v>0.92401368508095083</v>
      </c>
      <c r="O200" s="2">
        <f t="shared" si="74"/>
        <v>13.382684469272933</v>
      </c>
      <c r="P200" s="2">
        <f t="shared" si="74"/>
        <v>0.17596201591555191</v>
      </c>
      <c r="Q200" s="2">
        <f t="shared" si="74"/>
        <v>0.65798347482521491</v>
      </c>
      <c r="R200" s="2">
        <f t="shared" si="74"/>
        <v>1.8951407175436421</v>
      </c>
      <c r="S200" s="2">
        <f t="shared" si="74"/>
        <v>0.27470275618915985</v>
      </c>
      <c r="T200" s="2">
        <f t="shared" si="74"/>
        <v>1.3628625004505184</v>
      </c>
      <c r="U200" s="2">
        <f t="shared" si="74"/>
        <v>1.0552732252107286</v>
      </c>
      <c r="V200" s="2">
        <f t="shared" si="74"/>
        <v>2.2810769169955529</v>
      </c>
    </row>
    <row r="201" spans="1:22" ht="15.75" customHeight="1" x14ac:dyDescent="0.2">
      <c r="A201" s="1" t="str">
        <f t="shared" si="65"/>
        <v>AT38_S2_B0-3</v>
      </c>
      <c r="C201" s="1">
        <f t="shared" si="66"/>
        <v>300</v>
      </c>
      <c r="D201" s="1">
        <f t="shared" si="66"/>
        <v>100</v>
      </c>
      <c r="E201" s="2">
        <f t="shared" ref="E201:V201" si="75">E177*$C$25/$C201/E$26</f>
        <v>11.437970259693998</v>
      </c>
      <c r="F201" s="2">
        <f t="shared" si="75"/>
        <v>5.2094747485805923</v>
      </c>
      <c r="G201" s="2">
        <f t="shared" si="75"/>
        <v>-4.0245937071387086E-3</v>
      </c>
      <c r="H201" s="2">
        <f t="shared" si="75"/>
        <v>13.684666815852268</v>
      </c>
      <c r="I201" s="2">
        <f t="shared" si="75"/>
        <v>3.2208580571433036</v>
      </c>
      <c r="J201" s="2">
        <f t="shared" si="75"/>
        <v>7.7901870415090766</v>
      </c>
      <c r="K201" s="2">
        <f t="shared" si="75"/>
        <v>24.795137266897207</v>
      </c>
      <c r="L201" s="2">
        <f t="shared" si="75"/>
        <v>1.5678966015856097</v>
      </c>
      <c r="M201" s="2">
        <f t="shared" si="75"/>
        <v>4.1635633187675243</v>
      </c>
      <c r="N201" s="2">
        <f t="shared" si="75"/>
        <v>1.0375713380697933</v>
      </c>
      <c r="O201" s="2">
        <f t="shared" si="75"/>
        <v>14.648588347031623</v>
      </c>
      <c r="P201" s="2">
        <f t="shared" si="75"/>
        <v>0.34855827024128838</v>
      </c>
      <c r="Q201" s="2">
        <f t="shared" si="75"/>
        <v>1.2756538776012791</v>
      </c>
      <c r="R201" s="2">
        <f t="shared" si="75"/>
        <v>3.1888024337968841</v>
      </c>
      <c r="S201" s="2">
        <f t="shared" si="75"/>
        <v>0.76692434814379529</v>
      </c>
      <c r="T201" s="2">
        <f t="shared" si="75"/>
        <v>0.68642641466113696</v>
      </c>
      <c r="U201" s="2">
        <f t="shared" si="75"/>
        <v>1.6307272271868776</v>
      </c>
      <c r="V201" s="2">
        <f t="shared" si="75"/>
        <v>2.0980351009801472</v>
      </c>
    </row>
    <row r="202" spans="1:22" ht="15.75" customHeight="1" x14ac:dyDescent="0.2">
      <c r="A202" s="1" t="str">
        <f t="shared" si="65"/>
        <v>AT38_S2_B14-1</v>
      </c>
      <c r="C202" s="1">
        <f t="shared" si="66"/>
        <v>300</v>
      </c>
      <c r="D202" s="1">
        <f t="shared" si="66"/>
        <v>100</v>
      </c>
      <c r="E202" s="2">
        <f t="shared" ref="E202:V202" si="76">E178*$C$25/$C202/E$26</f>
        <v>11.41135359934125</v>
      </c>
      <c r="F202" s="2">
        <f t="shared" si="76"/>
        <v>7.5823903533708066</v>
      </c>
      <c r="G202" s="2">
        <f t="shared" si="76"/>
        <v>1.034320582734658</v>
      </c>
      <c r="H202" s="2">
        <f t="shared" si="76"/>
        <v>8.40742787047704</v>
      </c>
      <c r="I202" s="2">
        <f t="shared" si="76"/>
        <v>3.7460203725002401</v>
      </c>
      <c r="J202" s="2">
        <f t="shared" si="76"/>
        <v>5.563126016278126</v>
      </c>
      <c r="K202" s="2">
        <f t="shared" si="76"/>
        <v>25.501578255655801</v>
      </c>
      <c r="L202" s="2">
        <f t="shared" si="76"/>
        <v>0.9188588505224049</v>
      </c>
      <c r="M202" s="2">
        <f t="shared" si="76"/>
        <v>3.5887146185977756</v>
      </c>
      <c r="N202" s="2">
        <f t="shared" si="76"/>
        <v>-0.17502690428062881</v>
      </c>
      <c r="O202" s="2">
        <f t="shared" si="76"/>
        <v>13.740698653580768</v>
      </c>
      <c r="P202" s="2">
        <f t="shared" si="76"/>
        <v>-4.8332336429749857E-2</v>
      </c>
      <c r="Q202" s="2">
        <f t="shared" si="76"/>
        <v>0.5778206993711571</v>
      </c>
      <c r="R202" s="2">
        <f t="shared" si="76"/>
        <v>4.4099011791121718</v>
      </c>
      <c r="S202" s="2">
        <f t="shared" si="76"/>
        <v>-5.3884848091548594E-2</v>
      </c>
      <c r="T202" s="2">
        <f t="shared" si="76"/>
        <v>1.8805431783505555</v>
      </c>
      <c r="U202" s="2">
        <f t="shared" si="76"/>
        <v>2.9897694162713631</v>
      </c>
      <c r="V202" s="2">
        <f t="shared" si="76"/>
        <v>2.7917962697171075</v>
      </c>
    </row>
    <row r="203" spans="1:22" ht="15.75" customHeight="1" x14ac:dyDescent="0.2">
      <c r="A203" s="1" t="str">
        <f t="shared" si="65"/>
        <v>AT38_S2_B14-2</v>
      </c>
      <c r="C203" s="1">
        <f t="shared" si="66"/>
        <v>300</v>
      </c>
      <c r="D203" s="1">
        <f t="shared" si="66"/>
        <v>100</v>
      </c>
      <c r="E203" s="2">
        <f t="shared" ref="E203:V203" si="77">E179*$C$25/$C203/E$26</f>
        <v>13.337104944322437</v>
      </c>
      <c r="F203" s="2">
        <f t="shared" si="77"/>
        <v>10.631727230006842</v>
      </c>
      <c r="G203" s="2">
        <f t="shared" si="77"/>
        <v>-0.14890996716413354</v>
      </c>
      <c r="H203" s="2">
        <f t="shared" si="77"/>
        <v>11.32737848077373</v>
      </c>
      <c r="I203" s="2">
        <f t="shared" si="77"/>
        <v>3.4426543578699675</v>
      </c>
      <c r="J203" s="2">
        <f t="shared" si="77"/>
        <v>4.9022501835876406</v>
      </c>
      <c r="K203" s="2">
        <f t="shared" si="77"/>
        <v>27.699113038216481</v>
      </c>
      <c r="L203" s="2">
        <f t="shared" si="77"/>
        <v>0.91439372594506585</v>
      </c>
      <c r="M203" s="2">
        <f t="shared" si="77"/>
        <v>3.4734405245200568</v>
      </c>
      <c r="N203" s="2">
        <f t="shared" si="77"/>
        <v>2.3844638483026719</v>
      </c>
      <c r="O203" s="2">
        <f t="shared" si="77"/>
        <v>13.720227097829124</v>
      </c>
      <c r="P203" s="2">
        <f t="shared" si="77"/>
        <v>-0.33617226759076746</v>
      </c>
      <c r="Q203" s="2">
        <f t="shared" si="77"/>
        <v>-0.47912317814737471</v>
      </c>
      <c r="R203" s="2">
        <f t="shared" si="77"/>
        <v>4.3071036369500675</v>
      </c>
      <c r="S203" s="2">
        <f t="shared" si="77"/>
        <v>0.76824397707664971</v>
      </c>
      <c r="T203" s="2">
        <f t="shared" si="77"/>
        <v>2.1926047238355606</v>
      </c>
      <c r="U203" s="2">
        <f t="shared" si="77"/>
        <v>5.9344979367483095</v>
      </c>
      <c r="V203" s="2">
        <f t="shared" si="77"/>
        <v>3.2375521207724809</v>
      </c>
    </row>
    <row r="204" spans="1:22" ht="15.75" customHeight="1" x14ac:dyDescent="0.2">
      <c r="A204" s="1" t="str">
        <f t="shared" si="65"/>
        <v>AT38_S2_B14-3</v>
      </c>
      <c r="C204" s="1">
        <f t="shared" si="66"/>
        <v>300</v>
      </c>
      <c r="D204" s="1">
        <f t="shared" si="66"/>
        <v>100</v>
      </c>
      <c r="E204" s="2">
        <f t="shared" ref="E204:V204" si="78">E180*$C$25/$C204/E$26</f>
        <v>11.030087924018119</v>
      </c>
      <c r="F204" s="2">
        <f t="shared" si="78"/>
        <v>8.7004041744064082</v>
      </c>
      <c r="G204" s="2">
        <f t="shared" si="78"/>
        <v>0.16500834199268868</v>
      </c>
      <c r="H204" s="2">
        <f t="shared" si="78"/>
        <v>12.888614286823763</v>
      </c>
      <c r="I204" s="2">
        <f t="shared" si="78"/>
        <v>3.1191250431736353</v>
      </c>
      <c r="J204" s="2">
        <f t="shared" si="78"/>
        <v>5.0626192701896366</v>
      </c>
      <c r="K204" s="2">
        <f t="shared" si="78"/>
        <v>26.146825740006292</v>
      </c>
      <c r="L204" s="2">
        <f t="shared" si="78"/>
        <v>1.2853180033340128</v>
      </c>
      <c r="M204" s="2">
        <f t="shared" si="78"/>
        <v>3.7903491725951062</v>
      </c>
      <c r="N204" s="2">
        <f t="shared" si="78"/>
        <v>1.527350432699931</v>
      </c>
      <c r="O204" s="2">
        <f t="shared" si="78"/>
        <v>15.548384634720199</v>
      </c>
      <c r="P204" s="2">
        <f t="shared" si="78"/>
        <v>0.41668128481915312</v>
      </c>
      <c r="Q204" s="2">
        <f t="shared" si="78"/>
        <v>0.83684377150305489</v>
      </c>
      <c r="R204" s="2">
        <f t="shared" si="78"/>
        <v>2.1260572552680741</v>
      </c>
      <c r="S204" s="2">
        <f t="shared" si="78"/>
        <v>0.51179608779197361</v>
      </c>
      <c r="T204" s="2">
        <f t="shared" si="78"/>
        <v>1.3345262949233587</v>
      </c>
      <c r="U204" s="2">
        <f t="shared" si="78"/>
        <v>3.7680102824178059</v>
      </c>
      <c r="V204" s="2">
        <f t="shared" si="78"/>
        <v>3.2714638857931919</v>
      </c>
    </row>
    <row r="205" spans="1:22" ht="15.75" customHeight="1" x14ac:dyDescent="0.2">
      <c r="A205" s="1" t="str">
        <f t="shared" si="65"/>
        <v>AT39_S4_A0-1</v>
      </c>
      <c r="C205" s="1">
        <f t="shared" si="66"/>
        <v>300</v>
      </c>
      <c r="D205" s="1">
        <f t="shared" si="66"/>
        <v>100</v>
      </c>
      <c r="E205" s="2">
        <f t="shared" ref="E205:V205" si="79">E181*$C$25/$C205/E$26</f>
        <v>4.8183348930459369</v>
      </c>
      <c r="F205" s="2">
        <f t="shared" si="79"/>
        <v>5.2701865646819099</v>
      </c>
      <c r="G205" s="2">
        <f t="shared" si="79"/>
        <v>9.8785481902497804E-3</v>
      </c>
      <c r="H205" s="2">
        <f t="shared" si="79"/>
        <v>4.8144340232402651</v>
      </c>
      <c r="I205" s="2">
        <f t="shared" si="79"/>
        <v>1.2553945575220999</v>
      </c>
      <c r="J205" s="2">
        <f t="shared" si="79"/>
        <v>0.45588792763873959</v>
      </c>
      <c r="K205" s="2">
        <f t="shared" si="79"/>
        <v>18.627990716135379</v>
      </c>
      <c r="L205" s="2">
        <f t="shared" si="79"/>
        <v>0.88441360378293243</v>
      </c>
      <c r="M205" s="2">
        <f t="shared" si="79"/>
        <v>2.9898980374811748</v>
      </c>
      <c r="N205" s="2">
        <f t="shared" si="79"/>
        <v>-0.8993272387790282</v>
      </c>
      <c r="O205" s="2">
        <f t="shared" si="79"/>
        <v>8.4685589234943759</v>
      </c>
      <c r="P205" s="2">
        <f t="shared" si="79"/>
        <v>0.18296280002236803</v>
      </c>
      <c r="Q205" s="2">
        <f t="shared" si="79"/>
        <v>0.59496533920815209</v>
      </c>
      <c r="R205" s="2">
        <f t="shared" si="79"/>
        <v>1.0731383123871117</v>
      </c>
      <c r="S205" s="2">
        <f t="shared" si="79"/>
        <v>-2.6172640501609324E-2</v>
      </c>
      <c r="T205" s="2">
        <f t="shared" si="79"/>
        <v>0.68860612277861055</v>
      </c>
      <c r="U205" s="2">
        <f t="shared" si="79"/>
        <v>0.82204776479580632</v>
      </c>
      <c r="V205" s="2">
        <f t="shared" si="79"/>
        <v>1.6804709581950041</v>
      </c>
    </row>
    <row r="206" spans="1:22" ht="15.75" customHeight="1" x14ac:dyDescent="0.2">
      <c r="A206" s="1" t="str">
        <f t="shared" si="65"/>
        <v>AT39_S4_A0-2</v>
      </c>
      <c r="C206" s="1">
        <f t="shared" si="66"/>
        <v>300</v>
      </c>
      <c r="D206" s="1">
        <f t="shared" si="66"/>
        <v>100</v>
      </c>
      <c r="E206" s="2">
        <f t="shared" ref="E206:V206" si="80">E182*$C$25/$C206/E$26</f>
        <v>7.4490680527755568</v>
      </c>
      <c r="F206" s="2">
        <f t="shared" si="80"/>
        <v>4.4385492346902637</v>
      </c>
      <c r="G206" s="2">
        <f t="shared" si="80"/>
        <v>0.17232578509657734</v>
      </c>
      <c r="H206" s="2">
        <f t="shared" si="80"/>
        <v>7.5557171446480664</v>
      </c>
      <c r="I206" s="2">
        <f t="shared" si="80"/>
        <v>1.2278991483411084</v>
      </c>
      <c r="J206" s="2">
        <f t="shared" si="80"/>
        <v>0.65634928589123531</v>
      </c>
      <c r="K206" s="2">
        <f t="shared" si="80"/>
        <v>17.868684333036065</v>
      </c>
      <c r="L206" s="2">
        <f t="shared" si="80"/>
        <v>0.6675361243121809</v>
      </c>
      <c r="M206" s="2">
        <f t="shared" si="80"/>
        <v>2.6760329298438199</v>
      </c>
      <c r="N206" s="2">
        <f t="shared" si="80"/>
        <v>5.9988064513671224E-2</v>
      </c>
      <c r="O206" s="2">
        <f t="shared" si="80"/>
        <v>9.8253945954057205</v>
      </c>
      <c r="P206" s="2">
        <f t="shared" si="80"/>
        <v>0.11510904637168849</v>
      </c>
      <c r="Q206" s="2">
        <f t="shared" si="80"/>
        <v>0.26041317806462727</v>
      </c>
      <c r="R206" s="2">
        <f t="shared" si="80"/>
        <v>2.0655881128197775</v>
      </c>
      <c r="S206" s="2">
        <f t="shared" si="80"/>
        <v>0.22631636198450397</v>
      </c>
      <c r="T206" s="2">
        <f t="shared" si="80"/>
        <v>0.81502919359209336</v>
      </c>
      <c r="U206" s="2">
        <f t="shared" si="80"/>
        <v>2.2172872034684987</v>
      </c>
      <c r="V206" s="2">
        <f t="shared" si="80"/>
        <v>1.9133589830360329</v>
      </c>
    </row>
    <row r="207" spans="1:22" ht="15.75" customHeight="1" x14ac:dyDescent="0.2">
      <c r="A207" s="1" t="str">
        <f t="shared" si="65"/>
        <v>AT39_S4_A0-3</v>
      </c>
      <c r="C207" s="1">
        <f t="shared" si="66"/>
        <v>300</v>
      </c>
      <c r="D207" s="1">
        <f t="shared" si="66"/>
        <v>100</v>
      </c>
      <c r="E207" s="2">
        <f t="shared" ref="E207:V207" si="81">E183*$C$25/$C207/E$26</f>
        <v>6.1585197102666873</v>
      </c>
      <c r="F207" s="2">
        <f t="shared" si="81"/>
        <v>4.4076205736575176</v>
      </c>
      <c r="G207" s="2">
        <f t="shared" si="81"/>
        <v>-0.39184907821323617</v>
      </c>
      <c r="H207" s="2">
        <f t="shared" si="81"/>
        <v>7.3747110760616792</v>
      </c>
      <c r="I207" s="2">
        <f t="shared" si="81"/>
        <v>1.4978124151345078</v>
      </c>
      <c r="J207" s="2">
        <f t="shared" si="81"/>
        <v>2.4889540900446949</v>
      </c>
      <c r="K207" s="2">
        <f t="shared" si="81"/>
        <v>18.789121541351971</v>
      </c>
      <c r="L207" s="2">
        <f t="shared" si="81"/>
        <v>0.81711779765303749</v>
      </c>
      <c r="M207" s="2">
        <f t="shared" si="81"/>
        <v>2.3267866646182553</v>
      </c>
      <c r="N207" s="2">
        <f t="shared" si="81"/>
        <v>0.47768273594219596</v>
      </c>
      <c r="O207" s="2">
        <f t="shared" si="81"/>
        <v>9.7282737262583829</v>
      </c>
      <c r="P207" s="2">
        <f t="shared" si="81"/>
        <v>-4.2139335104489431E-2</v>
      </c>
      <c r="Q207" s="2">
        <f t="shared" si="81"/>
        <v>-0.26921718230524644</v>
      </c>
      <c r="R207" s="2">
        <f t="shared" si="81"/>
        <v>0.79913751066826821</v>
      </c>
      <c r="S207" s="2">
        <f t="shared" si="81"/>
        <v>0.85621923926693311</v>
      </c>
      <c r="T207" s="2">
        <f t="shared" si="81"/>
        <v>0.59596852778597242</v>
      </c>
      <c r="U207" s="2">
        <f t="shared" si="81"/>
        <v>1.7199863540123415</v>
      </c>
      <c r="V207" s="2">
        <f t="shared" si="81"/>
        <v>1.8684156799965359</v>
      </c>
    </row>
    <row r="208" spans="1:22" ht="15.75" customHeight="1" x14ac:dyDescent="0.2">
      <c r="A208" s="1" t="str">
        <f t="shared" si="65"/>
        <v>AT39_S4_A11-1</v>
      </c>
      <c r="C208" s="1">
        <f t="shared" si="66"/>
        <v>300</v>
      </c>
      <c r="D208" s="1">
        <f t="shared" si="66"/>
        <v>100</v>
      </c>
      <c r="E208" s="2">
        <f t="shared" ref="E208:V208" si="82">E184*$C$25/$C208/E$26</f>
        <v>6.0355075772850721</v>
      </c>
      <c r="F208" s="2">
        <f t="shared" si="82"/>
        <v>5.0067201929214722</v>
      </c>
      <c r="G208" s="2">
        <f t="shared" si="82"/>
        <v>0.36550628303923699</v>
      </c>
      <c r="H208" s="2">
        <f t="shared" si="82"/>
        <v>6.6979261116055966</v>
      </c>
      <c r="I208" s="2">
        <f t="shared" si="82"/>
        <v>0.83883910843007981</v>
      </c>
      <c r="J208" s="2">
        <f t="shared" si="82"/>
        <v>4.5058540138819003</v>
      </c>
      <c r="K208" s="2">
        <f t="shared" si="82"/>
        <v>16.470286025201268</v>
      </c>
      <c r="L208" s="2">
        <f t="shared" si="82"/>
        <v>0.50360226482987747</v>
      </c>
      <c r="M208" s="2">
        <f t="shared" si="82"/>
        <v>2.349232775346259</v>
      </c>
      <c r="N208" s="2">
        <f t="shared" si="82"/>
        <v>1.3728132788498975</v>
      </c>
      <c r="O208" s="2">
        <f t="shared" si="82"/>
        <v>9.4916606283847198</v>
      </c>
      <c r="P208" s="2">
        <f t="shared" si="82"/>
        <v>8.979851921627631E-2</v>
      </c>
      <c r="Q208" s="2">
        <f t="shared" si="82"/>
        <v>0.75668099604899708</v>
      </c>
      <c r="R208" s="2">
        <f t="shared" si="82"/>
        <v>2.1128296303575089</v>
      </c>
      <c r="S208" s="2">
        <f t="shared" si="82"/>
        <v>1.2024018959856981</v>
      </c>
      <c r="T208" s="2">
        <f t="shared" si="82"/>
        <v>0.50696377965579076</v>
      </c>
      <c r="U208" s="2">
        <f t="shared" si="82"/>
        <v>2.7548986263297044</v>
      </c>
      <c r="V208" s="2">
        <f t="shared" si="82"/>
        <v>1.9660652202368976</v>
      </c>
    </row>
    <row r="209" spans="1:24" ht="15.75" customHeight="1" x14ac:dyDescent="0.2">
      <c r="A209" s="1" t="str">
        <f t="shared" si="65"/>
        <v>AT39_S4_A11-2</v>
      </c>
      <c r="C209" s="1">
        <f t="shared" si="66"/>
        <v>300</v>
      </c>
      <c r="D209" s="1">
        <f t="shared" si="66"/>
        <v>100</v>
      </c>
      <c r="E209" s="2">
        <f t="shared" ref="E209:V209" si="83">E185*$C$25/$C209/E$26</f>
        <v>6.5052556640511208</v>
      </c>
      <c r="F209" s="2">
        <f t="shared" si="83"/>
        <v>4.3016612719712528</v>
      </c>
      <c r="G209" s="2">
        <f t="shared" si="83"/>
        <v>1.4236085558615326</v>
      </c>
      <c r="H209" s="2">
        <f t="shared" si="83"/>
        <v>6.0351726253345088</v>
      </c>
      <c r="I209" s="2">
        <f t="shared" si="83"/>
        <v>1.5528032334964907</v>
      </c>
      <c r="J209" s="2">
        <f t="shared" si="83"/>
        <v>4.07130552115391</v>
      </c>
      <c r="K209" s="2">
        <f t="shared" si="83"/>
        <v>16.675229951207093</v>
      </c>
      <c r="L209" s="2">
        <f t="shared" si="83"/>
        <v>0.2723725992176792</v>
      </c>
      <c r="M209" s="2">
        <f t="shared" si="83"/>
        <v>2.5090186483252759</v>
      </c>
      <c r="N209" s="2">
        <f t="shared" si="83"/>
        <v>0.62777632945788331</v>
      </c>
      <c r="O209" s="2">
        <f t="shared" si="83"/>
        <v>10.301001204612538</v>
      </c>
      <c r="P209" s="2">
        <f t="shared" si="83"/>
        <v>0.73010100406276812</v>
      </c>
      <c r="Q209" s="2">
        <f t="shared" si="83"/>
        <v>0.49719455527285611</v>
      </c>
      <c r="R209" s="2">
        <f t="shared" si="83"/>
        <v>1.6838766511149057</v>
      </c>
      <c r="S209" s="2">
        <f t="shared" si="83"/>
        <v>0.94947301718863364</v>
      </c>
      <c r="T209" s="2">
        <f t="shared" si="83"/>
        <v>0.55746035104393477</v>
      </c>
      <c r="U209" s="2">
        <f t="shared" si="83"/>
        <v>2.7561326234747567</v>
      </c>
      <c r="V209" s="2">
        <f t="shared" si="83"/>
        <v>2.3362346070894806</v>
      </c>
    </row>
    <row r="210" spans="1:24" ht="15.75" customHeight="1" x14ac:dyDescent="0.2">
      <c r="A210" s="1" t="str">
        <f t="shared" si="65"/>
        <v>AT39_S4_A11-3</v>
      </c>
      <c r="C210" s="1">
        <f t="shared" si="66"/>
        <v>300</v>
      </c>
      <c r="D210" s="1">
        <f t="shared" si="66"/>
        <v>100</v>
      </c>
      <c r="E210" s="2">
        <f t="shared" ref="E210:V210" si="84">E186*$C$25/$C210/E$26</f>
        <v>6.9304028604963497</v>
      </c>
      <c r="F210" s="2">
        <f t="shared" si="84"/>
        <v>4.2581320453325731</v>
      </c>
      <c r="G210" s="2">
        <f t="shared" si="84"/>
        <v>-0.21915742096146437</v>
      </c>
      <c r="H210" s="2">
        <f t="shared" si="84"/>
        <v>10.047707670302522</v>
      </c>
      <c r="I210" s="2">
        <f t="shared" si="84"/>
        <v>1.5198087424793012</v>
      </c>
      <c r="J210" s="2">
        <f t="shared" si="84"/>
        <v>2.3324649006991982</v>
      </c>
      <c r="K210" s="2">
        <f t="shared" si="84"/>
        <v>20.768677095192675</v>
      </c>
      <c r="L210" s="2">
        <f t="shared" si="84"/>
        <v>1.3682417454845943</v>
      </c>
      <c r="M210" s="2">
        <f t="shared" si="84"/>
        <v>3.8051864322288722</v>
      </c>
      <c r="N210" s="2">
        <f t="shared" si="84"/>
        <v>1.1610035695794043</v>
      </c>
      <c r="O210" s="2">
        <f t="shared" si="84"/>
        <v>10.684723854282904</v>
      </c>
      <c r="P210" s="2">
        <f t="shared" si="84"/>
        <v>0.28205082122653508</v>
      </c>
      <c r="Q210" s="2">
        <f t="shared" si="84"/>
        <v>0.56391964004386397</v>
      </c>
      <c r="R210" s="2">
        <f t="shared" si="84"/>
        <v>2.8868346536957041</v>
      </c>
      <c r="S210" s="2">
        <f t="shared" si="84"/>
        <v>2.1081072202346656</v>
      </c>
      <c r="T210" s="2">
        <f t="shared" si="84"/>
        <v>0.23014084873661284</v>
      </c>
      <c r="U210" s="2">
        <f t="shared" si="84"/>
        <v>1.3271639295039628</v>
      </c>
      <c r="V210" s="2">
        <f t="shared" si="84"/>
        <v>2.3709635230745461</v>
      </c>
    </row>
    <row r="211" spans="1:24" ht="15.75" customHeight="1" x14ac:dyDescent="0.2">
      <c r="A211" s="1" t="str">
        <f t="shared" si="65"/>
        <v>Ref-1</v>
      </c>
      <c r="C211" s="1">
        <f t="shared" si="66"/>
        <v>300</v>
      </c>
      <c r="D211" s="1">
        <f t="shared" si="66"/>
        <v>100</v>
      </c>
      <c r="E211" s="2">
        <f t="shared" ref="E211:V211" si="85">E187*$C$25/$C211/E$26</f>
        <v>11.19698157812183</v>
      </c>
      <c r="F211" s="2">
        <f t="shared" si="85"/>
        <v>11.797279548555739</v>
      </c>
      <c r="G211" s="2">
        <f t="shared" si="85"/>
        <v>4.0245937071387086E-3</v>
      </c>
      <c r="H211" s="2">
        <f t="shared" si="85"/>
        <v>14.080354500669022</v>
      </c>
      <c r="I211" s="2">
        <f t="shared" si="85"/>
        <v>4.9361133332174862</v>
      </c>
      <c r="J211" s="2">
        <f t="shared" si="85"/>
        <v>6.4897748110388562</v>
      </c>
      <c r="K211" s="2">
        <f t="shared" si="85"/>
        <v>28.898360887918404</v>
      </c>
      <c r="L211" s="2">
        <f t="shared" si="85"/>
        <v>1.1944208244381833</v>
      </c>
      <c r="M211" s="2">
        <f t="shared" si="85"/>
        <v>2.8750043859581673</v>
      </c>
      <c r="N211" s="2">
        <f t="shared" si="85"/>
        <v>2.2259768630443317</v>
      </c>
      <c r="O211" s="2">
        <f t="shared" si="85"/>
        <v>16.768584574056604</v>
      </c>
      <c r="P211" s="2">
        <f t="shared" si="85"/>
        <v>0.76752827294151593</v>
      </c>
      <c r="Q211" s="2">
        <f t="shared" si="85"/>
        <v>0.28450834756526899</v>
      </c>
      <c r="R211" s="2">
        <f t="shared" si="85"/>
        <v>4.120783091781254</v>
      </c>
      <c r="S211" s="2">
        <f t="shared" si="85"/>
        <v>1.8204281128724391</v>
      </c>
      <c r="T211" s="2">
        <f t="shared" si="85"/>
        <v>0.92583102289701358</v>
      </c>
      <c r="U211" s="2">
        <f t="shared" si="85"/>
        <v>4.6215249744124511</v>
      </c>
      <c r="V211" s="2">
        <f t="shared" si="85"/>
        <v>3.9492906107252392</v>
      </c>
    </row>
    <row r="212" spans="1:24" ht="15.75" customHeight="1" x14ac:dyDescent="0.2">
      <c r="A212" s="1" t="str">
        <f t="shared" si="65"/>
        <v>Ref-2</v>
      </c>
      <c r="C212" s="1">
        <f t="shared" si="66"/>
        <v>300</v>
      </c>
      <c r="D212" s="1">
        <f t="shared" si="66"/>
        <v>100</v>
      </c>
      <c r="E212" s="2">
        <f t="shared" ref="E212:V212" si="86">E188*$C$25/$C212/E$26</f>
        <v>9.8114765013815379</v>
      </c>
      <c r="F212" s="2">
        <f t="shared" si="86"/>
        <v>8.8876943995491544</v>
      </c>
      <c r="G212" s="2">
        <f t="shared" si="86"/>
        <v>-0.23232881854846399</v>
      </c>
      <c r="H212" s="2">
        <f t="shared" si="86"/>
        <v>10.862936552850515</v>
      </c>
      <c r="I212" s="2">
        <f t="shared" si="86"/>
        <v>3.2158172321267888</v>
      </c>
      <c r="J212" s="2">
        <f t="shared" si="86"/>
        <v>2.620870596765692</v>
      </c>
      <c r="K212" s="2">
        <f t="shared" si="86"/>
        <v>25.644242402027349</v>
      </c>
      <c r="L212" s="2">
        <f t="shared" si="86"/>
        <v>1.5206938560537402</v>
      </c>
      <c r="M212" s="2">
        <f t="shared" si="86"/>
        <v>3.2390879108174979</v>
      </c>
      <c r="N212" s="2">
        <f t="shared" si="86"/>
        <v>0.46385832601311938</v>
      </c>
      <c r="O212" s="2">
        <f t="shared" si="86"/>
        <v>14.490528893321247</v>
      </c>
      <c r="P212" s="2">
        <f t="shared" si="86"/>
        <v>0.26212551261482753</v>
      </c>
      <c r="Q212" s="2">
        <f t="shared" si="86"/>
        <v>-0.411934724732124</v>
      </c>
      <c r="R212" s="2">
        <f t="shared" si="86"/>
        <v>3.4665825569187465</v>
      </c>
      <c r="S212" s="2">
        <f t="shared" si="86"/>
        <v>2.8303841228168927</v>
      </c>
      <c r="T212" s="2">
        <f t="shared" si="86"/>
        <v>0.6039607908833764</v>
      </c>
      <c r="U212" s="2">
        <f t="shared" si="86"/>
        <v>2.0408256117259911</v>
      </c>
      <c r="V212" s="2">
        <f t="shared" si="86"/>
        <v>2.3717806740389009</v>
      </c>
    </row>
    <row r="213" spans="1:24" ht="15.75" customHeight="1" x14ac:dyDescent="0.2">
      <c r="A213" s="1" t="str">
        <f t="shared" si="65"/>
        <v>Ref-3</v>
      </c>
      <c r="C213" s="1">
        <f t="shared" si="66"/>
        <v>300</v>
      </c>
      <c r="D213" s="1">
        <f t="shared" si="66"/>
        <v>100</v>
      </c>
      <c r="E213" s="2">
        <f t="shared" ref="E213:V213" si="87">E189*$C$25/$C213/E$26</f>
        <v>8.9288104945485482</v>
      </c>
      <c r="F213" s="2">
        <f t="shared" si="87"/>
        <v>8.1797717136884973</v>
      </c>
      <c r="G213" s="2">
        <f t="shared" si="87"/>
        <v>-0.1203719390589679</v>
      </c>
      <c r="H213" s="2">
        <f t="shared" si="87"/>
        <v>13.678586508638773</v>
      </c>
      <c r="I213" s="2">
        <f t="shared" si="87"/>
        <v>4.40820147694245</v>
      </c>
      <c r="J213" s="2">
        <f t="shared" si="87"/>
        <v>4.5459462855323993</v>
      </c>
      <c r="K213" s="2">
        <f t="shared" si="87"/>
        <v>25.518958659274666</v>
      </c>
      <c r="L213" s="2">
        <f t="shared" si="87"/>
        <v>1.5710859762837091</v>
      </c>
      <c r="M213" s="2">
        <f t="shared" si="87"/>
        <v>2.7422299343636989</v>
      </c>
      <c r="N213" s="2">
        <f t="shared" si="87"/>
        <v>0.96104335453383394</v>
      </c>
      <c r="O213" s="2">
        <f t="shared" si="87"/>
        <v>13.883523461150382</v>
      </c>
      <c r="P213" s="2">
        <f t="shared" si="87"/>
        <v>0.26724147023134703</v>
      </c>
      <c r="Q213" s="2">
        <f t="shared" si="87"/>
        <v>0.80533470369452353</v>
      </c>
      <c r="R213" s="2">
        <f t="shared" si="87"/>
        <v>2.3426123716610361</v>
      </c>
      <c r="S213" s="2">
        <f t="shared" si="87"/>
        <v>1.6369996912056981</v>
      </c>
      <c r="T213" s="2">
        <f t="shared" si="87"/>
        <v>0.20689062881689202</v>
      </c>
      <c r="U213" s="2">
        <f t="shared" si="87"/>
        <v>4.5318545152053025</v>
      </c>
      <c r="V213" s="2">
        <f t="shared" si="87"/>
        <v>2.5021162528534413</v>
      </c>
    </row>
    <row r="214" spans="1:24" ht="15.75" customHeight="1" x14ac:dyDescent="0.2"/>
    <row r="215" spans="1:24" ht="15.75" customHeight="1" x14ac:dyDescent="0.2">
      <c r="A215" s="5" t="s">
        <v>58</v>
      </c>
      <c r="C215" s="1" t="s">
        <v>57</v>
      </c>
      <c r="D215" s="4">
        <v>0.5</v>
      </c>
      <c r="E215" s="1" t="s">
        <v>56</v>
      </c>
      <c r="F215" s="4">
        <v>5</v>
      </c>
      <c r="G215" s="1" t="s">
        <v>55</v>
      </c>
      <c r="H215" s="14">
        <f>0.5+0.56+F215/1000</f>
        <v>1.0649999999999999</v>
      </c>
      <c r="J215" s="1" t="s">
        <v>54</v>
      </c>
      <c r="K215" s="2">
        <f>D215/H215</f>
        <v>0.46948356807511737</v>
      </c>
    </row>
    <row r="216" spans="1:24" ht="15.75" customHeight="1" x14ac:dyDescent="0.2">
      <c r="A216" s="1" t="s">
        <v>25</v>
      </c>
      <c r="C216" s="1" t="s">
        <v>53</v>
      </c>
      <c r="D216" s="1" t="s">
        <v>52</v>
      </c>
      <c r="E216" s="1" t="s">
        <v>23</v>
      </c>
      <c r="F216" s="1" t="s">
        <v>22</v>
      </c>
      <c r="G216" s="1" t="s">
        <v>21</v>
      </c>
      <c r="H216" s="1" t="s">
        <v>20</v>
      </c>
      <c r="I216" s="1" t="s">
        <v>19</v>
      </c>
      <c r="J216" s="1" t="s">
        <v>18</v>
      </c>
      <c r="K216" s="1" t="s">
        <v>17</v>
      </c>
      <c r="L216" s="1" t="s">
        <v>16</v>
      </c>
      <c r="M216" s="1" t="s">
        <v>15</v>
      </c>
      <c r="N216" s="1" t="s">
        <v>14</v>
      </c>
      <c r="O216" s="1" t="s">
        <v>13</v>
      </c>
      <c r="P216" s="1" t="s">
        <v>12</v>
      </c>
      <c r="Q216" s="1" t="s">
        <v>11</v>
      </c>
      <c r="R216" s="1" t="s">
        <v>10</v>
      </c>
      <c r="S216" s="1" t="s">
        <v>9</v>
      </c>
      <c r="T216" s="1" t="s">
        <v>8</v>
      </c>
      <c r="U216" s="1" t="s">
        <v>7</v>
      </c>
      <c r="V216" s="1" t="s">
        <v>6</v>
      </c>
      <c r="W216" s="1" t="s">
        <v>51</v>
      </c>
      <c r="X216" s="8" t="s">
        <v>50</v>
      </c>
    </row>
    <row r="217" spans="1:24" ht="15.75" customHeight="1" x14ac:dyDescent="0.2">
      <c r="A217" s="1" t="str">
        <f t="shared" ref="A217:A237" si="88">A193</f>
        <v>AT39_S2RD_2-1</v>
      </c>
      <c r="C217" s="1">
        <f t="shared" ref="C217:D237" si="89">C193</f>
        <v>300</v>
      </c>
      <c r="D217" s="1">
        <f t="shared" si="89"/>
        <v>100</v>
      </c>
      <c r="E217" s="2">
        <f t="shared" ref="E217:V217" si="90">E193/$K$215</f>
        <v>35.271009916906849</v>
      </c>
      <c r="F217" s="2">
        <f t="shared" si="90"/>
        <v>37.089951005786013</v>
      </c>
      <c r="G217" s="2">
        <f t="shared" si="90"/>
        <v>0.56967392180238552</v>
      </c>
      <c r="H217" s="2">
        <f t="shared" si="90"/>
        <v>69.303582493138904</v>
      </c>
      <c r="I217" s="2">
        <f t="shared" si="90"/>
        <v>19.914615546438799</v>
      </c>
      <c r="J217" s="2">
        <f t="shared" si="90"/>
        <v>8.8192586573459764</v>
      </c>
      <c r="K217" s="2">
        <f t="shared" si="90"/>
        <v>92.007299833715877</v>
      </c>
      <c r="L217" s="2">
        <f t="shared" si="90"/>
        <v>4.3606629878521561</v>
      </c>
      <c r="M217" s="2">
        <f t="shared" si="90"/>
        <v>6.6958612470156247</v>
      </c>
      <c r="N217" s="2">
        <f t="shared" si="90"/>
        <v>7.7406154490257331</v>
      </c>
      <c r="O217" s="2">
        <f t="shared" si="90"/>
        <v>41.019584666089344</v>
      </c>
      <c r="P217" s="2">
        <f t="shared" si="90"/>
        <v>0.84910490974619113</v>
      </c>
      <c r="Q217" s="2">
        <v>0</v>
      </c>
      <c r="R217" s="2">
        <f t="shared" si="90"/>
        <v>11.659956723610662</v>
      </c>
      <c r="S217" s="2">
        <f t="shared" si="90"/>
        <v>6.1149163434940199</v>
      </c>
      <c r="T217" s="2">
        <f t="shared" si="90"/>
        <v>8.1701290962133797</v>
      </c>
      <c r="U217" s="2">
        <f t="shared" si="90"/>
        <v>16.136271117493127</v>
      </c>
      <c r="V217" s="2">
        <f t="shared" si="90"/>
        <v>11.478805599125012</v>
      </c>
      <c r="W217" s="12">
        <f t="shared" ref="W217:W259" si="91">SUM(E217:V217)-L217</f>
        <v>372.84063652694783</v>
      </c>
      <c r="X217" s="8" t="s">
        <v>49</v>
      </c>
    </row>
    <row r="218" spans="1:24" ht="15.75" customHeight="1" x14ac:dyDescent="0.2">
      <c r="A218" s="1" t="str">
        <f t="shared" si="88"/>
        <v>AT39_S2RD_2-2</v>
      </c>
      <c r="C218" s="1">
        <f t="shared" si="89"/>
        <v>300</v>
      </c>
      <c r="D218" s="1">
        <f t="shared" si="89"/>
        <v>100</v>
      </c>
      <c r="E218" s="2">
        <f t="shared" ref="E218:V218" si="92">E194/$K$215</f>
        <v>12.61966365505212</v>
      </c>
      <c r="F218" s="2">
        <f t="shared" si="92"/>
        <v>10.350783300997993</v>
      </c>
      <c r="G218" s="2">
        <v>0</v>
      </c>
      <c r="H218" s="2">
        <f t="shared" si="92"/>
        <v>12.118700063074193</v>
      </c>
      <c r="I218" s="2">
        <f t="shared" si="92"/>
        <v>4.2972231316356728</v>
      </c>
      <c r="J218" s="2">
        <v>0</v>
      </c>
      <c r="K218" s="2">
        <f t="shared" si="92"/>
        <v>42.100904725433615</v>
      </c>
      <c r="L218" s="2">
        <f t="shared" si="92"/>
        <v>4.2988433380788988</v>
      </c>
      <c r="M218" s="2">
        <f t="shared" si="92"/>
        <v>7.3068595987341016</v>
      </c>
      <c r="N218" s="2">
        <f t="shared" si="92"/>
        <v>0.96908866738363109</v>
      </c>
      <c r="O218" s="2">
        <f t="shared" si="92"/>
        <v>16.130590919470055</v>
      </c>
      <c r="P218" s="2">
        <f t="shared" si="92"/>
        <v>0.33579934120661598</v>
      </c>
      <c r="Q218" s="2">
        <v>0</v>
      </c>
      <c r="R218" s="2">
        <v>0</v>
      </c>
      <c r="S218" s="2">
        <f t="shared" si="92"/>
        <v>0.16911704588993642</v>
      </c>
      <c r="T218" s="2">
        <f t="shared" si="92"/>
        <v>1.8265463590104354</v>
      </c>
      <c r="U218" s="2">
        <f t="shared" si="92"/>
        <v>4.766628642037265</v>
      </c>
      <c r="V218" s="2">
        <f t="shared" si="92"/>
        <v>4.0006117770415228</v>
      </c>
      <c r="W218" s="11">
        <f t="shared" si="91"/>
        <v>116.99251722696715</v>
      </c>
      <c r="X218" s="8" t="s">
        <v>48</v>
      </c>
    </row>
    <row r="219" spans="1:24" ht="15.75" customHeight="1" x14ac:dyDescent="0.2">
      <c r="A219" s="1" t="str">
        <f t="shared" si="88"/>
        <v>AT39_S2RD_2-3</v>
      </c>
      <c r="C219" s="1">
        <f t="shared" si="89"/>
        <v>300</v>
      </c>
      <c r="D219" s="1">
        <f t="shared" si="89"/>
        <v>100</v>
      </c>
      <c r="E219" s="2">
        <f t="shared" ref="E219:V219" si="93">E195/$K$215</f>
        <v>10.710472189025538</v>
      </c>
      <c r="F219" s="2">
        <f t="shared" si="93"/>
        <v>6.6738122515303795</v>
      </c>
      <c r="G219" s="2">
        <f t="shared" si="93"/>
        <v>0.14417192275436583</v>
      </c>
      <c r="H219" s="2">
        <f t="shared" si="93"/>
        <v>11.599661653533182</v>
      </c>
      <c r="I219" s="2">
        <f t="shared" si="93"/>
        <v>2.4192316937555964</v>
      </c>
      <c r="J219" s="2">
        <f t="shared" si="93"/>
        <v>5.4061518397755686</v>
      </c>
      <c r="K219" s="2">
        <f t="shared" si="93"/>
        <v>37.375422824765295</v>
      </c>
      <c r="L219" s="2">
        <f t="shared" si="93"/>
        <v>3.8253455810243797</v>
      </c>
      <c r="M219" s="2">
        <f t="shared" si="93"/>
        <v>6.2201901164337325</v>
      </c>
      <c r="N219" s="2">
        <v>0</v>
      </c>
      <c r="O219" s="2">
        <f t="shared" si="93"/>
        <v>16.256333880054346</v>
      </c>
      <c r="P219" s="2">
        <v>0</v>
      </c>
      <c r="Q219" s="2">
        <v>0</v>
      </c>
      <c r="R219" s="2">
        <v>0</v>
      </c>
      <c r="S219" s="2">
        <f t="shared" si="93"/>
        <v>0.38273857754038249</v>
      </c>
      <c r="T219" s="2">
        <v>0</v>
      </c>
      <c r="U219" s="2">
        <f t="shared" si="93"/>
        <v>5.5682948873206222</v>
      </c>
      <c r="V219" s="2">
        <f t="shared" si="93"/>
        <v>3.501079221021981</v>
      </c>
      <c r="W219" s="11">
        <f t="shared" si="91"/>
        <v>106.25756105751098</v>
      </c>
    </row>
    <row r="220" spans="1:24" ht="15.75" customHeight="1" x14ac:dyDescent="0.2">
      <c r="A220" s="1" t="str">
        <f t="shared" si="88"/>
        <v>AT39_S2RD_ML_1-1</v>
      </c>
      <c r="C220" s="1">
        <f t="shared" si="89"/>
        <v>300</v>
      </c>
      <c r="D220" s="1">
        <f t="shared" si="89"/>
        <v>100</v>
      </c>
      <c r="E220" s="2">
        <f t="shared" ref="E220:V220" si="94">E196/$K$215</f>
        <v>110.33931513646895</v>
      </c>
      <c r="F220" s="2">
        <f t="shared" si="94"/>
        <v>253.87630751519046</v>
      </c>
      <c r="G220" s="2">
        <f t="shared" si="94"/>
        <v>19.640891725287993</v>
      </c>
      <c r="H220" s="2">
        <f t="shared" si="94"/>
        <v>294.68779289797709</v>
      </c>
      <c r="I220" s="2">
        <f t="shared" si="94"/>
        <v>22.001489607866869</v>
      </c>
      <c r="J220" s="2">
        <f t="shared" si="94"/>
        <v>57.620625749088177</v>
      </c>
      <c r="K220" s="2">
        <f t="shared" si="94"/>
        <v>274.26652218665095</v>
      </c>
      <c r="L220" s="2">
        <f t="shared" si="94"/>
        <v>12.364609291462394</v>
      </c>
      <c r="M220" s="2">
        <f t="shared" si="94"/>
        <v>10.702195266771795</v>
      </c>
      <c r="N220" s="2">
        <f t="shared" si="94"/>
        <v>17.923670865494202</v>
      </c>
      <c r="O220" s="2">
        <f t="shared" si="94"/>
        <v>133.19627316730947</v>
      </c>
      <c r="P220" s="2">
        <f t="shared" si="94"/>
        <v>2.3356837182987928</v>
      </c>
      <c r="Q220" s="2">
        <v>0</v>
      </c>
      <c r="R220" s="2">
        <f t="shared" si="94"/>
        <v>41.033436021330957</v>
      </c>
      <c r="S220" s="2">
        <f t="shared" si="94"/>
        <v>2.377476476153539</v>
      </c>
      <c r="T220" s="2">
        <f t="shared" si="94"/>
        <v>23.075768796962375</v>
      </c>
      <c r="U220" s="2">
        <f t="shared" si="94"/>
        <v>38.509330395696153</v>
      </c>
      <c r="V220" s="2">
        <f t="shared" si="94"/>
        <v>31.978786243021055</v>
      </c>
      <c r="W220" s="11">
        <f t="shared" si="91"/>
        <v>1333.5655657695686</v>
      </c>
    </row>
    <row r="221" spans="1:24" ht="15.75" customHeight="1" x14ac:dyDescent="0.2">
      <c r="A221" s="1" t="str">
        <f t="shared" si="88"/>
        <v>AT39_S2RD_ML_1-2</v>
      </c>
      <c r="C221" s="1">
        <f t="shared" si="89"/>
        <v>300</v>
      </c>
      <c r="D221" s="1">
        <f t="shared" si="89"/>
        <v>100</v>
      </c>
      <c r="E221" s="2">
        <f t="shared" ref="E221:V221" si="95">E197/$K$215</f>
        <v>131.37566315980681</v>
      </c>
      <c r="F221" s="2">
        <f t="shared" si="95"/>
        <v>264.81938326626027</v>
      </c>
      <c r="G221" s="2">
        <f t="shared" si="95"/>
        <v>20.608791876968652</v>
      </c>
      <c r="H221" s="2">
        <f t="shared" si="95"/>
        <v>311.46737817993341</v>
      </c>
      <c r="I221" s="2">
        <f t="shared" si="95"/>
        <v>24.848735462490666</v>
      </c>
      <c r="J221" s="2">
        <f t="shared" si="95"/>
        <v>43.305686622772896</v>
      </c>
      <c r="K221" s="2">
        <f t="shared" si="95"/>
        <v>315.3158201597488</v>
      </c>
      <c r="L221" s="2">
        <f t="shared" si="95"/>
        <v>13.121390498576792</v>
      </c>
      <c r="M221" s="2">
        <f t="shared" si="95"/>
        <v>13.638066657058328</v>
      </c>
      <c r="N221" s="2">
        <f t="shared" si="95"/>
        <v>10.543243011236664</v>
      </c>
      <c r="O221" s="2">
        <f t="shared" si="95"/>
        <v>141.16269815400443</v>
      </c>
      <c r="P221" s="2">
        <f t="shared" si="95"/>
        <v>1.276381612050083</v>
      </c>
      <c r="Q221" s="2">
        <v>0</v>
      </c>
      <c r="R221" s="2">
        <f t="shared" si="95"/>
        <v>44.548046194639255</v>
      </c>
      <c r="S221" s="2">
        <f t="shared" si="95"/>
        <v>1.1201076363513522</v>
      </c>
      <c r="T221" s="2">
        <f t="shared" si="95"/>
        <v>24.051526034290127</v>
      </c>
      <c r="U221" s="2">
        <f t="shared" si="95"/>
        <v>38.468151910965759</v>
      </c>
      <c r="V221" s="2">
        <f t="shared" si="95"/>
        <v>34.500816464875818</v>
      </c>
      <c r="W221" s="11">
        <f t="shared" si="91"/>
        <v>1421.0504964034533</v>
      </c>
      <c r="X221" s="8"/>
    </row>
    <row r="222" spans="1:24" ht="15.75" customHeight="1" x14ac:dyDescent="0.2">
      <c r="A222" s="1" t="str">
        <f t="shared" si="88"/>
        <v>AT39_S2RD_ML_1-3</v>
      </c>
      <c r="C222" s="1">
        <f t="shared" si="89"/>
        <v>300</v>
      </c>
      <c r="D222" s="1">
        <f t="shared" si="89"/>
        <v>100</v>
      </c>
      <c r="E222" s="2">
        <f t="shared" ref="E222:V222" si="96">E198/$K$215</f>
        <v>128.52260175551987</v>
      </c>
      <c r="F222" s="2">
        <f t="shared" si="96"/>
        <v>266.22844151514386</v>
      </c>
      <c r="G222" s="2">
        <f t="shared" si="96"/>
        <v>18.17423465164628</v>
      </c>
      <c r="H222" s="2">
        <f t="shared" si="96"/>
        <v>334.84004636849721</v>
      </c>
      <c r="I222" s="2">
        <f t="shared" si="96"/>
        <v>32.793107766495837</v>
      </c>
      <c r="J222" s="2">
        <f t="shared" si="96"/>
        <v>55.120710949293866</v>
      </c>
      <c r="K222" s="2">
        <f t="shared" si="96"/>
        <v>309.92165981810132</v>
      </c>
      <c r="L222" s="2">
        <f t="shared" si="96"/>
        <v>13.200872905428122</v>
      </c>
      <c r="M222" s="2">
        <f t="shared" si="96"/>
        <v>11.918519571717995</v>
      </c>
      <c r="N222" s="2">
        <f t="shared" si="96"/>
        <v>21.314166648071335</v>
      </c>
      <c r="O222" s="2">
        <f t="shared" si="96"/>
        <v>152.09320921963391</v>
      </c>
      <c r="P222" s="2">
        <f t="shared" si="96"/>
        <v>4.6980363851306475</v>
      </c>
      <c r="Q222" s="2">
        <v>0</v>
      </c>
      <c r="R222" s="2">
        <f t="shared" si="96"/>
        <v>47.541019310617337</v>
      </c>
      <c r="S222" s="2">
        <f t="shared" si="96"/>
        <v>6.0924298664781835</v>
      </c>
      <c r="T222" s="2">
        <f t="shared" si="96"/>
        <v>25.326742471337024</v>
      </c>
      <c r="U222" s="2">
        <f t="shared" si="96"/>
        <v>42.02439594332111</v>
      </c>
      <c r="V222" s="2">
        <f t="shared" si="96"/>
        <v>36.833999013113441</v>
      </c>
      <c r="W222" s="11">
        <f t="shared" si="91"/>
        <v>1493.4433212541192</v>
      </c>
    </row>
    <row r="223" spans="1:24" ht="15.75" customHeight="1" x14ac:dyDescent="0.2">
      <c r="A223" s="1" t="str">
        <f t="shared" si="88"/>
        <v>AT38_S2_B0-1</v>
      </c>
      <c r="C223" s="1">
        <f t="shared" si="89"/>
        <v>300</v>
      </c>
      <c r="D223" s="1">
        <f t="shared" si="89"/>
        <v>100</v>
      </c>
      <c r="E223" s="2">
        <f t="shared" ref="E223:V223" si="97">E199/$K$215</f>
        <v>25.68827843333521</v>
      </c>
      <c r="F223" s="2">
        <f t="shared" si="97"/>
        <v>16.35300545208646</v>
      </c>
      <c r="G223" s="2">
        <v>0</v>
      </c>
      <c r="H223" s="2">
        <f t="shared" si="97"/>
        <v>41.48571395261353</v>
      </c>
      <c r="I223" s="2">
        <f t="shared" si="97"/>
        <v>9.8238278724241326</v>
      </c>
      <c r="J223" s="2">
        <f t="shared" si="97"/>
        <v>13.923767884914957</v>
      </c>
      <c r="K223" s="2">
        <f t="shared" si="97"/>
        <v>58.277986962501991</v>
      </c>
      <c r="L223" s="2">
        <f t="shared" si="97"/>
        <v>3.7968134349751836</v>
      </c>
      <c r="M223" s="2">
        <f t="shared" si="97"/>
        <v>9.4939743882409608</v>
      </c>
      <c r="N223" s="2">
        <f t="shared" si="97"/>
        <v>1.2015016847377078</v>
      </c>
      <c r="O223" s="2">
        <f t="shared" si="97"/>
        <v>32.873671743721651</v>
      </c>
      <c r="P223" s="2">
        <f t="shared" si="97"/>
        <v>0.30368189781196098</v>
      </c>
      <c r="Q223" s="2">
        <f t="shared" si="97"/>
        <v>2.9944827939295529</v>
      </c>
      <c r="R223" s="2">
        <f t="shared" si="97"/>
        <v>5.3576472763292324</v>
      </c>
      <c r="S223" s="2">
        <f t="shared" si="97"/>
        <v>0.61884658620666511</v>
      </c>
      <c r="T223" s="2">
        <f t="shared" si="97"/>
        <v>4.0341874360097023</v>
      </c>
      <c r="U223" s="2">
        <f t="shared" si="97"/>
        <v>0.82926459143245523</v>
      </c>
      <c r="V223" s="2">
        <f t="shared" si="97"/>
        <v>4.2616915101527812</v>
      </c>
      <c r="W223" s="11">
        <f t="shared" si="91"/>
        <v>227.52153046644895</v>
      </c>
    </row>
    <row r="224" spans="1:24" ht="15.75" customHeight="1" x14ac:dyDescent="0.2">
      <c r="A224" s="1" t="str">
        <f t="shared" si="88"/>
        <v>AT38_S2_B0-2</v>
      </c>
      <c r="C224" s="1">
        <f t="shared" si="89"/>
        <v>300</v>
      </c>
      <c r="D224" s="1">
        <f t="shared" si="89"/>
        <v>100</v>
      </c>
      <c r="E224" s="2">
        <f t="shared" ref="E224:V224" si="98">E200/$K$215</f>
        <v>20.958202947280586</v>
      </c>
      <c r="F224" s="2">
        <f t="shared" si="98"/>
        <v>13.809380820984943</v>
      </c>
      <c r="G224" s="2">
        <f t="shared" si="98"/>
        <v>0.97647253627686637</v>
      </c>
      <c r="H224" s="2">
        <f t="shared" si="98"/>
        <v>28.211879463699013</v>
      </c>
      <c r="I224" s="2">
        <f t="shared" si="98"/>
        <v>8.0629668776550769</v>
      </c>
      <c r="J224" s="2">
        <f t="shared" si="98"/>
        <v>14.864507173212207</v>
      </c>
      <c r="K224" s="2">
        <f t="shared" si="98"/>
        <v>51.044382466603807</v>
      </c>
      <c r="L224" s="2">
        <f t="shared" si="98"/>
        <v>3.7839060355719756</v>
      </c>
      <c r="M224" s="2">
        <f t="shared" si="98"/>
        <v>10.143869186753188</v>
      </c>
      <c r="N224" s="2">
        <f t="shared" si="98"/>
        <v>1.9681491492224252</v>
      </c>
      <c r="O224" s="2">
        <f t="shared" si="98"/>
        <v>28.505117919551346</v>
      </c>
      <c r="P224" s="2">
        <f t="shared" si="98"/>
        <v>0.37479909390012556</v>
      </c>
      <c r="Q224" s="2">
        <f t="shared" si="98"/>
        <v>1.4015048013777078</v>
      </c>
      <c r="R224" s="2">
        <f t="shared" si="98"/>
        <v>4.0366497283679577</v>
      </c>
      <c r="S224" s="2">
        <f t="shared" si="98"/>
        <v>0.58511687068291052</v>
      </c>
      <c r="T224" s="2">
        <f t="shared" si="98"/>
        <v>2.9028971259596039</v>
      </c>
      <c r="U224" s="2">
        <f t="shared" si="98"/>
        <v>2.2477319696988518</v>
      </c>
      <c r="V224" s="2">
        <f t="shared" si="98"/>
        <v>4.8586938332005278</v>
      </c>
      <c r="W224" s="11">
        <f t="shared" si="91"/>
        <v>194.95232196442717</v>
      </c>
      <c r="X224" s="8"/>
    </row>
    <row r="225" spans="1:24" ht="15.75" customHeight="1" x14ac:dyDescent="0.2">
      <c r="A225" s="1" t="str">
        <f t="shared" si="88"/>
        <v>AT38_S2_B0-3</v>
      </c>
      <c r="C225" s="1">
        <f t="shared" si="89"/>
        <v>300</v>
      </c>
      <c r="D225" s="1">
        <f t="shared" si="89"/>
        <v>100</v>
      </c>
      <c r="E225" s="2">
        <f t="shared" ref="E225:V225" si="99">E201/$K$215</f>
        <v>24.362876653148216</v>
      </c>
      <c r="F225" s="2">
        <f t="shared" si="99"/>
        <v>11.096181214476662</v>
      </c>
      <c r="G225" s="2">
        <v>0</v>
      </c>
      <c r="H225" s="2">
        <f t="shared" si="99"/>
        <v>29.148340317765328</v>
      </c>
      <c r="I225" s="2">
        <f t="shared" si="99"/>
        <v>6.8604276617152369</v>
      </c>
      <c r="J225" s="2">
        <f t="shared" si="99"/>
        <v>16.593098398414334</v>
      </c>
      <c r="K225" s="2">
        <f t="shared" si="99"/>
        <v>52.813642378491053</v>
      </c>
      <c r="L225" s="2">
        <f t="shared" si="99"/>
        <v>3.3396197613773486</v>
      </c>
      <c r="M225" s="2">
        <f t="shared" si="99"/>
        <v>8.8683898689748268</v>
      </c>
      <c r="N225" s="2">
        <f t="shared" si="99"/>
        <v>2.2100269500886598</v>
      </c>
      <c r="O225" s="2">
        <f t="shared" si="99"/>
        <v>31.201493179177358</v>
      </c>
      <c r="P225" s="2">
        <f t="shared" si="99"/>
        <v>0.7424291156139442</v>
      </c>
      <c r="Q225" s="2">
        <f t="shared" si="99"/>
        <v>2.7171427592907245</v>
      </c>
      <c r="R225" s="2">
        <f t="shared" si="99"/>
        <v>6.7921491839873633</v>
      </c>
      <c r="S225" s="2">
        <f t="shared" si="99"/>
        <v>1.6335488615462839</v>
      </c>
      <c r="T225" s="2">
        <f t="shared" si="99"/>
        <v>1.4620882632282217</v>
      </c>
      <c r="U225" s="2">
        <f t="shared" si="99"/>
        <v>3.4734489939080491</v>
      </c>
      <c r="V225" s="2">
        <f t="shared" si="99"/>
        <v>4.4688147650877132</v>
      </c>
      <c r="W225" s="11">
        <f t="shared" si="91"/>
        <v>204.44409856491393</v>
      </c>
      <c r="X225" s="8"/>
    </row>
    <row r="226" spans="1:24" ht="15.75" customHeight="1" x14ac:dyDescent="0.2">
      <c r="A226" s="1" t="str">
        <f t="shared" si="88"/>
        <v>AT38_S2_B14-1</v>
      </c>
      <c r="C226" s="1">
        <f t="shared" si="89"/>
        <v>300</v>
      </c>
      <c r="D226" s="1">
        <f t="shared" si="89"/>
        <v>100</v>
      </c>
      <c r="E226" s="2">
        <f t="shared" ref="E226:V226" si="100">E202/$K$215</f>
        <v>24.306183166596863</v>
      </c>
      <c r="F226" s="2">
        <f t="shared" si="100"/>
        <v>16.15049145267982</v>
      </c>
      <c r="G226" s="2">
        <f t="shared" si="100"/>
        <v>2.2031028412248217</v>
      </c>
      <c r="H226" s="2">
        <f t="shared" si="100"/>
        <v>17.907821364116096</v>
      </c>
      <c r="I226" s="2">
        <f t="shared" si="100"/>
        <v>7.9790233934255115</v>
      </c>
      <c r="J226" s="2">
        <f t="shared" si="100"/>
        <v>11.849458414672409</v>
      </c>
      <c r="K226" s="2">
        <f t="shared" si="100"/>
        <v>54.318361684546858</v>
      </c>
      <c r="L226" s="2">
        <f t="shared" si="100"/>
        <v>1.9571693516127224</v>
      </c>
      <c r="M226" s="2">
        <f t="shared" si="100"/>
        <v>7.6439621376132623</v>
      </c>
      <c r="N226" s="2">
        <v>0</v>
      </c>
      <c r="O226" s="2">
        <f t="shared" si="100"/>
        <v>29.267688132127038</v>
      </c>
      <c r="P226" s="2">
        <v>0</v>
      </c>
      <c r="Q226" s="2">
        <f t="shared" si="100"/>
        <v>1.2307580896605645</v>
      </c>
      <c r="R226" s="2">
        <f t="shared" si="100"/>
        <v>9.3930895115089257</v>
      </c>
      <c r="S226" s="2">
        <v>0</v>
      </c>
      <c r="T226" s="2">
        <f t="shared" si="100"/>
        <v>4.0055569698866833</v>
      </c>
      <c r="U226" s="2">
        <f t="shared" si="100"/>
        <v>6.3682088566580033</v>
      </c>
      <c r="V226" s="2">
        <f t="shared" si="100"/>
        <v>5.946526054497439</v>
      </c>
      <c r="W226" s="11">
        <f t="shared" si="91"/>
        <v>198.57023206921431</v>
      </c>
    </row>
    <row r="227" spans="1:24" ht="15.75" customHeight="1" x14ac:dyDescent="0.2">
      <c r="A227" s="1" t="str">
        <f t="shared" si="88"/>
        <v>AT38_S2_B14-2</v>
      </c>
      <c r="C227" s="1">
        <f t="shared" si="89"/>
        <v>300</v>
      </c>
      <c r="D227" s="1">
        <f t="shared" si="89"/>
        <v>100</v>
      </c>
      <c r="E227" s="2">
        <f t="shared" ref="E227:V227" si="101">E203/$K$215</f>
        <v>28.40803353140679</v>
      </c>
      <c r="F227" s="2">
        <f t="shared" si="101"/>
        <v>22.645578999914573</v>
      </c>
      <c r="G227" s="2">
        <v>0</v>
      </c>
      <c r="H227" s="2">
        <f t="shared" si="101"/>
        <v>24.127316164048043</v>
      </c>
      <c r="I227" s="2">
        <f t="shared" si="101"/>
        <v>7.3328537822630304</v>
      </c>
      <c r="J227" s="2">
        <f t="shared" si="101"/>
        <v>10.441792891041674</v>
      </c>
      <c r="K227" s="2">
        <f t="shared" si="101"/>
        <v>58.999110771401106</v>
      </c>
      <c r="L227" s="2">
        <f t="shared" si="101"/>
        <v>1.9476586362629902</v>
      </c>
      <c r="M227" s="2">
        <f t="shared" si="101"/>
        <v>7.3984283172277205</v>
      </c>
      <c r="N227" s="2">
        <f t="shared" si="101"/>
        <v>5.0789079968846913</v>
      </c>
      <c r="O227" s="2">
        <f t="shared" si="101"/>
        <v>29.224083718376033</v>
      </c>
      <c r="P227" s="2">
        <v>0</v>
      </c>
      <c r="Q227" s="2">
        <v>0</v>
      </c>
      <c r="R227" s="2">
        <f t="shared" si="101"/>
        <v>9.1741307467036428</v>
      </c>
      <c r="S227" s="2">
        <f t="shared" si="101"/>
        <v>1.636359671173264</v>
      </c>
      <c r="T227" s="2">
        <f t="shared" si="101"/>
        <v>4.6702480617697439</v>
      </c>
      <c r="U227" s="2">
        <f t="shared" si="101"/>
        <v>12.640480605273899</v>
      </c>
      <c r="V227" s="2">
        <f t="shared" si="101"/>
        <v>6.8959860172453844</v>
      </c>
      <c r="W227" s="11">
        <f t="shared" si="91"/>
        <v>228.67331127472954</v>
      </c>
    </row>
    <row r="228" spans="1:24" ht="15.75" customHeight="1" x14ac:dyDescent="0.2">
      <c r="A228" s="1" t="str">
        <f t="shared" si="88"/>
        <v>AT38_S2_B14-3</v>
      </c>
      <c r="C228" s="1">
        <f t="shared" si="89"/>
        <v>300</v>
      </c>
      <c r="D228" s="1">
        <f t="shared" si="89"/>
        <v>100</v>
      </c>
      <c r="E228" s="2">
        <f t="shared" ref="E228:V228" si="102">E204/$K$215</f>
        <v>23.494087278158592</v>
      </c>
      <c r="F228" s="2">
        <f t="shared" si="102"/>
        <v>18.53186089148565</v>
      </c>
      <c r="G228" s="2">
        <f t="shared" si="102"/>
        <v>0.3514677684444269</v>
      </c>
      <c r="H228" s="2">
        <f t="shared" si="102"/>
        <v>27.452748430934616</v>
      </c>
      <c r="I228" s="2">
        <f t="shared" si="102"/>
        <v>6.6437363419598432</v>
      </c>
      <c r="J228" s="2">
        <f t="shared" si="102"/>
        <v>10.783379045503926</v>
      </c>
      <c r="K228" s="2">
        <f t="shared" si="102"/>
        <v>55.6927388262134</v>
      </c>
      <c r="L228" s="2">
        <f t="shared" si="102"/>
        <v>2.7377273471014472</v>
      </c>
      <c r="M228" s="2">
        <f t="shared" si="102"/>
        <v>8.0734437376275761</v>
      </c>
      <c r="N228" s="2">
        <f t="shared" si="102"/>
        <v>3.2532564216508528</v>
      </c>
      <c r="O228" s="2">
        <f t="shared" si="102"/>
        <v>33.118059271954024</v>
      </c>
      <c r="P228" s="2">
        <f t="shared" si="102"/>
        <v>0.88753113666479611</v>
      </c>
      <c r="Q228" s="2">
        <f t="shared" si="102"/>
        <v>1.7824772333015069</v>
      </c>
      <c r="R228" s="2">
        <f t="shared" si="102"/>
        <v>4.5285019537209976</v>
      </c>
      <c r="S228" s="2">
        <f t="shared" si="102"/>
        <v>1.0901256669969037</v>
      </c>
      <c r="T228" s="2">
        <f t="shared" si="102"/>
        <v>2.8425410081867541</v>
      </c>
      <c r="U228" s="2">
        <f t="shared" si="102"/>
        <v>8.0258619015499271</v>
      </c>
      <c r="V228" s="2">
        <f t="shared" si="102"/>
        <v>6.9682180767394986</v>
      </c>
      <c r="W228" s="11">
        <f t="shared" si="91"/>
        <v>213.52003499109324</v>
      </c>
      <c r="X228" s="8"/>
    </row>
    <row r="229" spans="1:24" ht="15.75" customHeight="1" x14ac:dyDescent="0.2">
      <c r="A229" s="1" t="str">
        <f t="shared" si="88"/>
        <v>AT39_S4_A0-1</v>
      </c>
      <c r="C229" s="1">
        <f t="shared" si="89"/>
        <v>300</v>
      </c>
      <c r="D229" s="1">
        <f t="shared" si="89"/>
        <v>100</v>
      </c>
      <c r="E229" s="2">
        <f t="shared" ref="E229:V229" si="103">E205/$K$215</f>
        <v>10.263053322187845</v>
      </c>
      <c r="F229" s="2">
        <f t="shared" si="103"/>
        <v>11.225497382772469</v>
      </c>
      <c r="G229" s="2">
        <f t="shared" si="103"/>
        <v>2.1041307645232033E-2</v>
      </c>
      <c r="H229" s="2">
        <f t="shared" si="103"/>
        <v>10.254744469501764</v>
      </c>
      <c r="I229" s="2">
        <f t="shared" si="103"/>
        <v>2.6739904075220728</v>
      </c>
      <c r="J229" s="2">
        <f t="shared" si="103"/>
        <v>0.9710412858705153</v>
      </c>
      <c r="K229" s="2">
        <f t="shared" si="103"/>
        <v>39.677620225368358</v>
      </c>
      <c r="L229" s="2">
        <f t="shared" si="103"/>
        <v>1.883800976057646</v>
      </c>
      <c r="M229" s="2">
        <f t="shared" si="103"/>
        <v>6.3684828198349024</v>
      </c>
      <c r="N229" s="2">
        <v>0</v>
      </c>
      <c r="O229" s="2">
        <f t="shared" si="103"/>
        <v>18.038030507043022</v>
      </c>
      <c r="P229" s="2">
        <f t="shared" si="103"/>
        <v>0.38971076404764393</v>
      </c>
      <c r="Q229" s="2">
        <f t="shared" si="103"/>
        <v>1.2672761725133639</v>
      </c>
      <c r="R229" s="2">
        <f t="shared" si="103"/>
        <v>2.2857846053845479</v>
      </c>
      <c r="S229" s="2">
        <v>0</v>
      </c>
      <c r="T229" s="2">
        <f t="shared" si="103"/>
        <v>1.4667310415184405</v>
      </c>
      <c r="U229" s="2">
        <f t="shared" si="103"/>
        <v>1.7509617390150674</v>
      </c>
      <c r="V229" s="2">
        <f t="shared" si="103"/>
        <v>3.5794031409553586</v>
      </c>
      <c r="W229" s="11">
        <f t="shared" si="91"/>
        <v>110.2333691911806</v>
      </c>
      <c r="X229" s="8"/>
    </row>
    <row r="230" spans="1:24" ht="15.75" customHeight="1" x14ac:dyDescent="0.2">
      <c r="A230" s="1" t="str">
        <f t="shared" si="88"/>
        <v>AT39_S4_A0-2</v>
      </c>
      <c r="C230" s="1">
        <f t="shared" si="89"/>
        <v>300</v>
      </c>
      <c r="D230" s="1">
        <f t="shared" si="89"/>
        <v>100</v>
      </c>
      <c r="E230" s="2">
        <f t="shared" ref="E230:V230" si="104">E206/$K$215</f>
        <v>15.866514952411936</v>
      </c>
      <c r="F230" s="2">
        <f t="shared" si="104"/>
        <v>9.4541098698902619</v>
      </c>
      <c r="G230" s="2">
        <f t="shared" si="104"/>
        <v>0.36705392225570971</v>
      </c>
      <c r="H230" s="2">
        <f t="shared" si="104"/>
        <v>16.093677518100382</v>
      </c>
      <c r="I230" s="2">
        <f t="shared" si="104"/>
        <v>2.6154251859665609</v>
      </c>
      <c r="J230" s="2">
        <f t="shared" si="104"/>
        <v>1.3980239789483313</v>
      </c>
      <c r="K230" s="2">
        <f t="shared" si="104"/>
        <v>38.060297629366815</v>
      </c>
      <c r="L230" s="2">
        <f t="shared" si="104"/>
        <v>1.4218519447849454</v>
      </c>
      <c r="M230" s="2">
        <f t="shared" si="104"/>
        <v>5.6999501405673367</v>
      </c>
      <c r="N230" s="2">
        <f t="shared" si="104"/>
        <v>0.12777457741411971</v>
      </c>
      <c r="O230" s="2">
        <f t="shared" si="104"/>
        <v>20.928090488214185</v>
      </c>
      <c r="P230" s="2">
        <f t="shared" si="104"/>
        <v>0.24518226877169649</v>
      </c>
      <c r="Q230" s="2">
        <f t="shared" si="104"/>
        <v>0.55468006927765612</v>
      </c>
      <c r="R230" s="2">
        <f t="shared" si="104"/>
        <v>4.3997026803061257</v>
      </c>
      <c r="S230" s="2">
        <f t="shared" si="104"/>
        <v>0.48205385102699344</v>
      </c>
      <c r="T230" s="2">
        <f t="shared" si="104"/>
        <v>1.736012182351159</v>
      </c>
      <c r="U230" s="2">
        <f t="shared" si="104"/>
        <v>4.7228217433879021</v>
      </c>
      <c r="V230" s="2">
        <f t="shared" si="104"/>
        <v>4.0754546338667499</v>
      </c>
      <c r="W230" s="11">
        <f t="shared" si="91"/>
        <v>126.82682569212389</v>
      </c>
      <c r="X230" s="8"/>
    </row>
    <row r="231" spans="1:24" ht="15.75" customHeight="1" x14ac:dyDescent="0.2">
      <c r="A231" s="1" t="str">
        <f t="shared" si="88"/>
        <v>AT39_S4_A0-3</v>
      </c>
      <c r="C231" s="1">
        <f t="shared" si="89"/>
        <v>300</v>
      </c>
      <c r="D231" s="1">
        <f t="shared" si="89"/>
        <v>100</v>
      </c>
      <c r="E231" s="2">
        <f t="shared" ref="E231:V231" si="105">E207/$K$215</f>
        <v>13.117646982868044</v>
      </c>
      <c r="F231" s="2">
        <f t="shared" si="105"/>
        <v>9.3882318218905123</v>
      </c>
      <c r="G231" s="2">
        <v>0</v>
      </c>
      <c r="H231" s="2">
        <f t="shared" si="105"/>
        <v>15.708134592011376</v>
      </c>
      <c r="I231" s="2">
        <f t="shared" si="105"/>
        <v>3.1903404442365018</v>
      </c>
      <c r="J231" s="2">
        <f t="shared" si="105"/>
        <v>5.3014722117952005</v>
      </c>
      <c r="K231" s="2">
        <f t="shared" si="105"/>
        <v>40.020828883079695</v>
      </c>
      <c r="L231" s="2">
        <f t="shared" si="105"/>
        <v>1.7404609090009699</v>
      </c>
      <c r="M231" s="2">
        <f t="shared" si="105"/>
        <v>4.9560555956368839</v>
      </c>
      <c r="N231" s="2">
        <f t="shared" si="105"/>
        <v>1.0174642275568775</v>
      </c>
      <c r="O231" s="2">
        <f t="shared" si="105"/>
        <v>20.721223036930354</v>
      </c>
      <c r="P231" s="2">
        <v>0</v>
      </c>
      <c r="Q231" s="2">
        <v>0</v>
      </c>
      <c r="R231" s="2">
        <f t="shared" si="105"/>
        <v>1.7021628977234113</v>
      </c>
      <c r="S231" s="2">
        <f t="shared" si="105"/>
        <v>1.8237469796385675</v>
      </c>
      <c r="T231" s="2">
        <f t="shared" si="105"/>
        <v>1.2694129641841212</v>
      </c>
      <c r="U231" s="2">
        <f t="shared" si="105"/>
        <v>3.6635709340462874</v>
      </c>
      <c r="V231" s="2">
        <f t="shared" si="105"/>
        <v>3.9797253983926213</v>
      </c>
      <c r="W231" s="11">
        <f t="shared" si="91"/>
        <v>125.86001696999045</v>
      </c>
    </row>
    <row r="232" spans="1:24" ht="15.75" customHeight="1" x14ac:dyDescent="0.2">
      <c r="A232" s="1" t="str">
        <f t="shared" si="88"/>
        <v>AT39_S4_A11-1</v>
      </c>
      <c r="C232" s="1">
        <f t="shared" si="89"/>
        <v>300</v>
      </c>
      <c r="D232" s="1">
        <f t="shared" si="89"/>
        <v>100</v>
      </c>
      <c r="E232" s="2">
        <f t="shared" ref="E232:V232" si="106">E208/$K$215</f>
        <v>12.855631139617204</v>
      </c>
      <c r="F232" s="2">
        <f t="shared" si="106"/>
        <v>10.664314010922736</v>
      </c>
      <c r="G232" s="2">
        <f t="shared" si="106"/>
        <v>0.77852838287357473</v>
      </c>
      <c r="H232" s="2">
        <f t="shared" si="106"/>
        <v>14.266582617719921</v>
      </c>
      <c r="I232" s="2">
        <f t="shared" si="106"/>
        <v>1.78672730095607</v>
      </c>
      <c r="J232" s="2">
        <f t="shared" si="106"/>
        <v>9.5974690495684474</v>
      </c>
      <c r="K232" s="2">
        <f t="shared" si="106"/>
        <v>35.081709233678701</v>
      </c>
      <c r="L232" s="2">
        <f t="shared" si="106"/>
        <v>1.0726728240876391</v>
      </c>
      <c r="M232" s="2">
        <f t="shared" si="106"/>
        <v>5.0038658114875316</v>
      </c>
      <c r="N232" s="2">
        <f t="shared" si="106"/>
        <v>2.9240922839502814</v>
      </c>
      <c r="O232" s="2">
        <f t="shared" si="106"/>
        <v>20.217237138459453</v>
      </c>
      <c r="P232" s="2">
        <f t="shared" si="106"/>
        <v>0.19127084593066854</v>
      </c>
      <c r="Q232" s="2">
        <f t="shared" si="106"/>
        <v>1.6117305215843638</v>
      </c>
      <c r="R232" s="2">
        <f t="shared" si="106"/>
        <v>4.5003271126614939</v>
      </c>
      <c r="S232" s="2">
        <f t="shared" si="106"/>
        <v>2.5611160384495371</v>
      </c>
      <c r="T232" s="2">
        <f t="shared" si="106"/>
        <v>1.0798328506668342</v>
      </c>
      <c r="U232" s="2">
        <f t="shared" si="106"/>
        <v>5.8679340740822701</v>
      </c>
      <c r="V232" s="2">
        <f t="shared" si="106"/>
        <v>4.1877189191045918</v>
      </c>
      <c r="W232" s="11">
        <f t="shared" si="91"/>
        <v>133.17608733171366</v>
      </c>
    </row>
    <row r="233" spans="1:24" ht="15.75" customHeight="1" x14ac:dyDescent="0.2">
      <c r="A233" s="1" t="str">
        <f t="shared" si="88"/>
        <v>AT39_S4_A11-2</v>
      </c>
      <c r="C233" s="1">
        <f t="shared" si="89"/>
        <v>300</v>
      </c>
      <c r="D233" s="1">
        <f t="shared" si="89"/>
        <v>100</v>
      </c>
      <c r="E233" s="2">
        <f t="shared" ref="E233:V233" si="107">E209/$K$215</f>
        <v>13.856194564428888</v>
      </c>
      <c r="F233" s="2">
        <f t="shared" si="107"/>
        <v>9.1625385092987681</v>
      </c>
      <c r="G233" s="2">
        <f t="shared" si="107"/>
        <v>3.0322862239850643</v>
      </c>
      <c r="H233" s="2">
        <f t="shared" si="107"/>
        <v>12.854917691962504</v>
      </c>
      <c r="I233" s="2">
        <f t="shared" si="107"/>
        <v>3.3074708873475251</v>
      </c>
      <c r="J233" s="2">
        <f t="shared" si="107"/>
        <v>8.671880760057828</v>
      </c>
      <c r="K233" s="2">
        <f t="shared" si="107"/>
        <v>35.518239796071107</v>
      </c>
      <c r="L233" s="2">
        <f t="shared" si="107"/>
        <v>0.58015363633365669</v>
      </c>
      <c r="M233" s="2">
        <f t="shared" si="107"/>
        <v>5.3442097209328372</v>
      </c>
      <c r="N233" s="2">
        <f t="shared" si="107"/>
        <v>1.3371635817452914</v>
      </c>
      <c r="O233" s="2">
        <f t="shared" si="107"/>
        <v>21.941132565824706</v>
      </c>
      <c r="P233" s="2">
        <f t="shared" si="107"/>
        <v>1.5551151386536961</v>
      </c>
      <c r="Q233" s="2">
        <f t="shared" si="107"/>
        <v>1.0590244027311835</v>
      </c>
      <c r="R233" s="2">
        <f t="shared" si="107"/>
        <v>3.5866572668747492</v>
      </c>
      <c r="S233" s="2">
        <f t="shared" si="107"/>
        <v>2.0223775266117898</v>
      </c>
      <c r="T233" s="2">
        <f t="shared" si="107"/>
        <v>1.1873905477235811</v>
      </c>
      <c r="U233" s="2">
        <f t="shared" si="107"/>
        <v>5.8705624880012319</v>
      </c>
      <c r="V233" s="2">
        <f t="shared" si="107"/>
        <v>4.9761797131005938</v>
      </c>
      <c r="W233" s="11">
        <f t="shared" si="91"/>
        <v>135.28334138535135</v>
      </c>
    </row>
    <row r="234" spans="1:24" ht="15.75" customHeight="1" x14ac:dyDescent="0.2">
      <c r="A234" s="1" t="str">
        <f t="shared" si="88"/>
        <v>AT39_S4_A11-3</v>
      </c>
      <c r="C234" s="1">
        <f t="shared" si="89"/>
        <v>300</v>
      </c>
      <c r="D234" s="1">
        <f t="shared" si="89"/>
        <v>100</v>
      </c>
      <c r="E234" s="2">
        <f t="shared" ref="E234:V234" si="108">E210/$K$215</f>
        <v>14.761758092857225</v>
      </c>
      <c r="F234" s="2">
        <f t="shared" si="108"/>
        <v>9.0698212565583809</v>
      </c>
      <c r="G234" s="2">
        <v>0</v>
      </c>
      <c r="H234" s="2">
        <f t="shared" si="108"/>
        <v>21.401617337744373</v>
      </c>
      <c r="I234" s="2">
        <f t="shared" si="108"/>
        <v>3.2371926214809115</v>
      </c>
      <c r="J234" s="2">
        <f t="shared" si="108"/>
        <v>4.9681502384892919</v>
      </c>
      <c r="K234" s="2">
        <f t="shared" si="108"/>
        <v>44.237282212760398</v>
      </c>
      <c r="L234" s="2">
        <f t="shared" si="108"/>
        <v>2.9143549178821857</v>
      </c>
      <c r="M234" s="2">
        <f t="shared" si="108"/>
        <v>8.1050471006474982</v>
      </c>
      <c r="N234" s="2">
        <f t="shared" si="108"/>
        <v>2.472937603204131</v>
      </c>
      <c r="O234" s="2">
        <f t="shared" si="108"/>
        <v>22.758461809622585</v>
      </c>
      <c r="P234" s="2">
        <f t="shared" si="108"/>
        <v>0.6007682492125197</v>
      </c>
      <c r="Q234" s="2">
        <f t="shared" si="108"/>
        <v>1.2011488332934301</v>
      </c>
      <c r="R234" s="2">
        <f t="shared" si="108"/>
        <v>6.14895781237185</v>
      </c>
      <c r="S234" s="2">
        <f t="shared" si="108"/>
        <v>4.4902683790998372</v>
      </c>
      <c r="T234" s="2">
        <f t="shared" si="108"/>
        <v>0.49020000780898532</v>
      </c>
      <c r="U234" s="2">
        <f t="shared" si="108"/>
        <v>2.8268591698434409</v>
      </c>
      <c r="V234" s="2">
        <f t="shared" si="108"/>
        <v>5.0501523041487832</v>
      </c>
      <c r="W234" s="11">
        <f t="shared" si="91"/>
        <v>151.82062302914363</v>
      </c>
    </row>
    <row r="235" spans="1:24" ht="15.75" customHeight="1" x14ac:dyDescent="0.2">
      <c r="A235" s="1" t="str">
        <f t="shared" si="88"/>
        <v>Ref-1</v>
      </c>
      <c r="C235" s="1">
        <f t="shared" si="89"/>
        <v>300</v>
      </c>
      <c r="D235" s="1">
        <f t="shared" si="89"/>
        <v>100</v>
      </c>
      <c r="E235" s="2">
        <f t="shared" ref="E235:V235" si="109">E211/$K$215</f>
        <v>23.849570761399498</v>
      </c>
      <c r="F235" s="2">
        <f t="shared" si="109"/>
        <v>25.128205438423723</v>
      </c>
      <c r="G235" s="2">
        <f t="shared" si="109"/>
        <v>8.5723845962054485E-3</v>
      </c>
      <c r="H235" s="2">
        <f t="shared" si="109"/>
        <v>29.991155086425017</v>
      </c>
      <c r="I235" s="2">
        <f t="shared" si="109"/>
        <v>10.513921399753245</v>
      </c>
      <c r="J235" s="2">
        <f t="shared" si="109"/>
        <v>13.823220347512764</v>
      </c>
      <c r="K235" s="2">
        <f t="shared" si="109"/>
        <v>61.553508691266202</v>
      </c>
      <c r="L235" s="2">
        <f t="shared" si="109"/>
        <v>2.5441163560533306</v>
      </c>
      <c r="M235" s="2">
        <f t="shared" si="109"/>
        <v>6.1237593420908967</v>
      </c>
      <c r="N235" s="2">
        <f t="shared" si="109"/>
        <v>4.7413307182844262</v>
      </c>
      <c r="O235" s="2">
        <f t="shared" si="109"/>
        <v>35.717085142740565</v>
      </c>
      <c r="P235" s="2">
        <f t="shared" si="109"/>
        <v>1.6348352213654289</v>
      </c>
      <c r="Q235" s="2">
        <f t="shared" si="109"/>
        <v>0.60600278031402299</v>
      </c>
      <c r="R235" s="2">
        <f t="shared" si="109"/>
        <v>8.7772679854940705</v>
      </c>
      <c r="S235" s="2">
        <f t="shared" si="109"/>
        <v>3.8775118804182953</v>
      </c>
      <c r="T235" s="2">
        <f t="shared" si="109"/>
        <v>1.972020078770639</v>
      </c>
      <c r="U235" s="2">
        <f t="shared" si="109"/>
        <v>9.84384819549852</v>
      </c>
      <c r="V235" s="2">
        <f t="shared" si="109"/>
        <v>8.4119890008447591</v>
      </c>
      <c r="W235" s="11">
        <f t="shared" si="91"/>
        <v>246.5738044551982</v>
      </c>
    </row>
    <row r="236" spans="1:24" ht="15.75" customHeight="1" x14ac:dyDescent="0.2">
      <c r="A236" s="1" t="str">
        <f t="shared" si="88"/>
        <v>Ref-2</v>
      </c>
      <c r="C236" s="1">
        <f t="shared" si="89"/>
        <v>300</v>
      </c>
      <c r="D236" s="1">
        <f t="shared" si="89"/>
        <v>100</v>
      </c>
      <c r="E236" s="2">
        <f t="shared" ref="E236:V236" si="110">E212/$K$215</f>
        <v>20.898444947942675</v>
      </c>
      <c r="F236" s="2">
        <f t="shared" si="110"/>
        <v>18.930789071039698</v>
      </c>
      <c r="G236" s="2">
        <v>0</v>
      </c>
      <c r="H236" s="2">
        <f t="shared" si="110"/>
        <v>23.138054857571596</v>
      </c>
      <c r="I236" s="2">
        <f t="shared" si="110"/>
        <v>6.8496907044300599</v>
      </c>
      <c r="J236" s="2">
        <f t="shared" si="110"/>
        <v>5.5824543711109236</v>
      </c>
      <c r="K236" s="2">
        <f t="shared" si="110"/>
        <v>54.622236316318251</v>
      </c>
      <c r="L236" s="2">
        <f t="shared" si="110"/>
        <v>3.2390779133944667</v>
      </c>
      <c r="M236" s="2">
        <f t="shared" si="110"/>
        <v>6.8992572500412708</v>
      </c>
      <c r="N236" s="2">
        <f t="shared" si="110"/>
        <v>0.98801823440794423</v>
      </c>
      <c r="O236" s="2">
        <f t="shared" si="110"/>
        <v>30.864826542774257</v>
      </c>
      <c r="P236" s="2">
        <f t="shared" si="110"/>
        <v>0.55832734186958266</v>
      </c>
      <c r="Q236" s="2">
        <v>0</v>
      </c>
      <c r="R236" s="2">
        <f t="shared" si="110"/>
        <v>7.3838208462369304</v>
      </c>
      <c r="S236" s="2">
        <f t="shared" si="110"/>
        <v>6.0287181815999817</v>
      </c>
      <c r="T236" s="2">
        <f t="shared" si="110"/>
        <v>1.2864364845815917</v>
      </c>
      <c r="U236" s="2">
        <f t="shared" si="110"/>
        <v>4.3469585529763606</v>
      </c>
      <c r="V236" s="2">
        <f t="shared" si="110"/>
        <v>5.0518928357028585</v>
      </c>
      <c r="W236" s="11">
        <f t="shared" si="91"/>
        <v>193.42992653860401</v>
      </c>
    </row>
    <row r="237" spans="1:24" ht="15.75" customHeight="1" x14ac:dyDescent="0.2">
      <c r="A237" s="1" t="str">
        <f t="shared" si="88"/>
        <v>Ref-3</v>
      </c>
      <c r="C237" s="1">
        <f t="shared" si="89"/>
        <v>300</v>
      </c>
      <c r="D237" s="1">
        <f t="shared" si="89"/>
        <v>100</v>
      </c>
      <c r="E237" s="2">
        <f t="shared" ref="E237:V237" si="111">E213/$K$215</f>
        <v>19.018366353388409</v>
      </c>
      <c r="F237" s="2">
        <f t="shared" si="111"/>
        <v>17.4229137501565</v>
      </c>
      <c r="G237" s="2">
        <v>0</v>
      </c>
      <c r="H237" s="2">
        <f t="shared" si="111"/>
        <v>29.135389263400587</v>
      </c>
      <c r="I237" s="2">
        <f t="shared" si="111"/>
        <v>9.3894691458874178</v>
      </c>
      <c r="J237" s="2">
        <f t="shared" si="111"/>
        <v>9.6828655881840113</v>
      </c>
      <c r="K237" s="2">
        <f t="shared" si="111"/>
        <v>54.355381944255036</v>
      </c>
      <c r="L237" s="2">
        <f t="shared" si="111"/>
        <v>3.3464131294843003</v>
      </c>
      <c r="M237" s="2">
        <f t="shared" si="111"/>
        <v>5.8409497601946789</v>
      </c>
      <c r="N237" s="2">
        <f t="shared" si="111"/>
        <v>2.0470223451570662</v>
      </c>
      <c r="O237" s="2">
        <f t="shared" si="111"/>
        <v>29.571904972250312</v>
      </c>
      <c r="P237" s="2">
        <f t="shared" si="111"/>
        <v>0.56922433159276919</v>
      </c>
      <c r="Q237" s="2">
        <f t="shared" si="111"/>
        <v>1.7153629188693351</v>
      </c>
      <c r="R237" s="2">
        <f t="shared" si="111"/>
        <v>4.9897643516380068</v>
      </c>
      <c r="S237" s="2">
        <f t="shared" si="111"/>
        <v>3.486809342268137</v>
      </c>
      <c r="T237" s="2">
        <f t="shared" si="111"/>
        <v>0.44067703937997998</v>
      </c>
      <c r="U237" s="2">
        <f t="shared" si="111"/>
        <v>9.6528501173872936</v>
      </c>
      <c r="V237" s="2">
        <f t="shared" si="111"/>
        <v>5.3295076185778303</v>
      </c>
      <c r="W237" s="11">
        <f t="shared" si="91"/>
        <v>202.64845884258739</v>
      </c>
    </row>
    <row r="238" spans="1:24" ht="15.75" customHeight="1" x14ac:dyDescent="0.2"/>
    <row r="239" spans="1:24" ht="15.75" customHeight="1" x14ac:dyDescent="0.2">
      <c r="A239" s="1" t="str">
        <f>A217</f>
        <v>AT39_S2RD_2-1</v>
      </c>
      <c r="E239" s="1">
        <f>E217*E$268</f>
        <v>141.08403966762739</v>
      </c>
      <c r="F239" s="1">
        <f t="shared" ref="F239:V239" si="112">F217*F$268</f>
        <v>185.44975502893007</v>
      </c>
      <c r="G239" s="1">
        <f t="shared" si="112"/>
        <v>3.4180435308143133</v>
      </c>
      <c r="H239" s="1">
        <f t="shared" si="112"/>
        <v>207.91074747941673</v>
      </c>
      <c r="I239" s="1">
        <f t="shared" si="112"/>
        <v>119.4876932786328</v>
      </c>
      <c r="J239" s="1">
        <f t="shared" si="112"/>
        <v>35.277034629383905</v>
      </c>
      <c r="K239" s="1">
        <f t="shared" si="112"/>
        <v>184.01459966743175</v>
      </c>
      <c r="L239" s="1">
        <f t="shared" si="112"/>
        <v>8.7213259757043122</v>
      </c>
      <c r="M239" s="1">
        <f t="shared" si="112"/>
        <v>20.087583741046874</v>
      </c>
      <c r="N239" s="1">
        <f t="shared" si="112"/>
        <v>69.665539041231597</v>
      </c>
      <c r="O239" s="1">
        <f t="shared" si="112"/>
        <v>123.05875399826803</v>
      </c>
      <c r="P239" s="1">
        <f t="shared" si="112"/>
        <v>3.3964196389847645</v>
      </c>
      <c r="Q239" s="1">
        <f t="shared" si="112"/>
        <v>0</v>
      </c>
      <c r="R239" s="1">
        <f t="shared" si="112"/>
        <v>58.299783618053311</v>
      </c>
      <c r="S239" s="1">
        <f t="shared" si="112"/>
        <v>55.034247091446176</v>
      </c>
      <c r="T239" s="1">
        <f t="shared" si="112"/>
        <v>49.020774577280278</v>
      </c>
      <c r="U239" s="1">
        <f t="shared" si="112"/>
        <v>96.817626704958769</v>
      </c>
      <c r="V239" s="1">
        <f t="shared" si="112"/>
        <v>68.872833594750077</v>
      </c>
      <c r="W239" s="11"/>
    </row>
    <row r="240" spans="1:24" ht="15.75" customHeight="1" x14ac:dyDescent="0.2">
      <c r="A240" s="1" t="str">
        <f t="shared" ref="A240:A259" si="113">A218</f>
        <v>AT39_S2RD_2-2</v>
      </c>
      <c r="E240" s="1">
        <f t="shared" ref="E240:V240" si="114">E218*E$268</f>
        <v>50.478654620208481</v>
      </c>
      <c r="F240" s="1">
        <f t="shared" si="114"/>
        <v>51.753916504989959</v>
      </c>
      <c r="G240" s="1">
        <f t="shared" si="114"/>
        <v>0</v>
      </c>
      <c r="H240" s="1">
        <f t="shared" si="114"/>
        <v>36.35610018922258</v>
      </c>
      <c r="I240" s="1">
        <f t="shared" si="114"/>
        <v>25.783338789814039</v>
      </c>
      <c r="J240" s="1">
        <f t="shared" si="114"/>
        <v>0</v>
      </c>
      <c r="K240" s="1">
        <f t="shared" si="114"/>
        <v>84.201809450867231</v>
      </c>
      <c r="L240" s="1">
        <f t="shared" si="114"/>
        <v>8.5976866761577977</v>
      </c>
      <c r="M240" s="1">
        <f t="shared" si="114"/>
        <v>21.920578796202307</v>
      </c>
      <c r="N240" s="1">
        <f t="shared" si="114"/>
        <v>8.7217980064526799</v>
      </c>
      <c r="O240" s="1">
        <f t="shared" si="114"/>
        <v>48.39177275841017</v>
      </c>
      <c r="P240" s="1">
        <f t="shared" si="114"/>
        <v>1.3431973648264639</v>
      </c>
      <c r="Q240" s="1">
        <f t="shared" si="114"/>
        <v>0</v>
      </c>
      <c r="R240" s="1">
        <f t="shared" si="114"/>
        <v>0</v>
      </c>
      <c r="S240" s="1">
        <f t="shared" si="114"/>
        <v>1.5220534130094279</v>
      </c>
      <c r="T240" s="1">
        <f t="shared" si="114"/>
        <v>10.959278154062613</v>
      </c>
      <c r="U240" s="1">
        <f t="shared" si="114"/>
        <v>28.59977185222359</v>
      </c>
      <c r="V240" s="1">
        <f t="shared" si="114"/>
        <v>24.003670662249135</v>
      </c>
      <c r="W240" s="11">
        <f t="shared" si="91"/>
        <v>394.0359405625386</v>
      </c>
    </row>
    <row r="241" spans="1:23" ht="15.75" customHeight="1" x14ac:dyDescent="0.2">
      <c r="A241" s="1" t="str">
        <f t="shared" si="113"/>
        <v>AT39_S2RD_2-3</v>
      </c>
      <c r="E241" s="1">
        <f t="shared" ref="E241:V241" si="115">E219*E$268</f>
        <v>42.841888756102151</v>
      </c>
      <c r="F241" s="1">
        <f t="shared" si="115"/>
        <v>33.3690612576519</v>
      </c>
      <c r="G241" s="1">
        <f t="shared" si="115"/>
        <v>0.86503153652619491</v>
      </c>
      <c r="H241" s="1">
        <f t="shared" si="115"/>
        <v>34.798984960599547</v>
      </c>
      <c r="I241" s="1">
        <f t="shared" si="115"/>
        <v>14.515390162533578</v>
      </c>
      <c r="J241" s="1">
        <f t="shared" si="115"/>
        <v>21.624607359102274</v>
      </c>
      <c r="K241" s="1">
        <f t="shared" si="115"/>
        <v>74.750845649530589</v>
      </c>
      <c r="L241" s="1">
        <f t="shared" si="115"/>
        <v>7.6506911620487594</v>
      </c>
      <c r="M241" s="1">
        <f t="shared" si="115"/>
        <v>18.660570349301196</v>
      </c>
      <c r="N241" s="1">
        <f t="shared" si="115"/>
        <v>0</v>
      </c>
      <c r="O241" s="1">
        <f t="shared" si="115"/>
        <v>48.76900164016304</v>
      </c>
      <c r="P241" s="1">
        <f t="shared" si="115"/>
        <v>0</v>
      </c>
      <c r="Q241" s="1">
        <f t="shared" si="115"/>
        <v>0</v>
      </c>
      <c r="R241" s="1">
        <f t="shared" si="115"/>
        <v>0</v>
      </c>
      <c r="S241" s="1">
        <f t="shared" si="115"/>
        <v>3.4446471978634423</v>
      </c>
      <c r="T241" s="1">
        <f t="shared" si="115"/>
        <v>0</v>
      </c>
      <c r="U241" s="1">
        <f t="shared" si="115"/>
        <v>33.409769323923733</v>
      </c>
      <c r="V241" s="1">
        <f t="shared" si="115"/>
        <v>21.006475326131884</v>
      </c>
      <c r="W241" s="11">
        <f t="shared" si="91"/>
        <v>348.05627351942951</v>
      </c>
    </row>
    <row r="242" spans="1:23" ht="15.75" customHeight="1" x14ac:dyDescent="0.2">
      <c r="A242" s="1" t="str">
        <f t="shared" si="113"/>
        <v>AT39_S2RD_ML_1-1</v>
      </c>
      <c r="E242" s="1">
        <f t="shared" ref="E242:V242" si="116">E220*E$268</f>
        <v>441.35726054587582</v>
      </c>
      <c r="F242" s="1">
        <f t="shared" si="116"/>
        <v>1269.3815375759523</v>
      </c>
      <c r="G242" s="1">
        <f t="shared" si="116"/>
        <v>117.84535035172796</v>
      </c>
      <c r="H242" s="1">
        <f t="shared" si="116"/>
        <v>884.06337869393133</v>
      </c>
      <c r="I242" s="1">
        <f t="shared" si="116"/>
        <v>132.00893764720121</v>
      </c>
      <c r="J242" s="1">
        <f t="shared" si="116"/>
        <v>230.48250299635271</v>
      </c>
      <c r="K242" s="1">
        <f t="shared" si="116"/>
        <v>548.53304437330189</v>
      </c>
      <c r="L242" s="1">
        <f t="shared" si="116"/>
        <v>24.729218582924787</v>
      </c>
      <c r="M242" s="1">
        <f t="shared" si="116"/>
        <v>32.106585800315386</v>
      </c>
      <c r="N242" s="1">
        <f t="shared" si="116"/>
        <v>161.31303778944783</v>
      </c>
      <c r="O242" s="1">
        <f t="shared" si="116"/>
        <v>399.58881950192841</v>
      </c>
      <c r="P242" s="1">
        <f t="shared" si="116"/>
        <v>9.3427348731951714</v>
      </c>
      <c r="Q242" s="1">
        <f t="shared" si="116"/>
        <v>0</v>
      </c>
      <c r="R242" s="1">
        <f t="shared" si="116"/>
        <v>205.16718010665477</v>
      </c>
      <c r="S242" s="1">
        <f t="shared" si="116"/>
        <v>21.397288285381851</v>
      </c>
      <c r="T242" s="1">
        <f t="shared" si="116"/>
        <v>138.45461278177424</v>
      </c>
      <c r="U242" s="1">
        <f t="shared" si="116"/>
        <v>231.05598237417692</v>
      </c>
      <c r="V242" s="1">
        <f t="shared" si="116"/>
        <v>191.87271745812632</v>
      </c>
      <c r="W242" s="11">
        <f t="shared" si="91"/>
        <v>5013.9709711553432</v>
      </c>
    </row>
    <row r="243" spans="1:23" ht="15.75" customHeight="1" x14ac:dyDescent="0.2">
      <c r="A243" s="1" t="str">
        <f t="shared" si="113"/>
        <v>AT39_S2RD_ML_1-2</v>
      </c>
      <c r="E243" s="1">
        <f t="shared" ref="E243:V243" si="117">E221*E$268</f>
        <v>525.50265263922722</v>
      </c>
      <c r="F243" s="1">
        <f t="shared" si="117"/>
        <v>1324.0969163313014</v>
      </c>
      <c r="G243" s="1">
        <f t="shared" si="117"/>
        <v>123.65275126181191</v>
      </c>
      <c r="H243" s="1">
        <f t="shared" si="117"/>
        <v>934.40213453980027</v>
      </c>
      <c r="I243" s="1">
        <f t="shared" si="117"/>
        <v>149.09241277494399</v>
      </c>
      <c r="J243" s="1">
        <f t="shared" si="117"/>
        <v>173.22274649109158</v>
      </c>
      <c r="K243" s="1">
        <f t="shared" si="117"/>
        <v>630.63164031949759</v>
      </c>
      <c r="L243" s="1">
        <f t="shared" si="117"/>
        <v>26.242780997153584</v>
      </c>
      <c r="M243" s="1">
        <f t="shared" si="117"/>
        <v>40.91419997117498</v>
      </c>
      <c r="N243" s="1">
        <f t="shared" si="117"/>
        <v>94.889187101129977</v>
      </c>
      <c r="O243" s="1">
        <f t="shared" si="117"/>
        <v>423.48809446201329</v>
      </c>
      <c r="P243" s="1">
        <f t="shared" si="117"/>
        <v>5.1055264482003322</v>
      </c>
      <c r="Q243" s="1">
        <f t="shared" si="117"/>
        <v>0</v>
      </c>
      <c r="R243" s="1">
        <f t="shared" si="117"/>
        <v>222.74023097319628</v>
      </c>
      <c r="S243" s="1">
        <f t="shared" si="117"/>
        <v>10.080968727162171</v>
      </c>
      <c r="T243" s="1">
        <f t="shared" si="117"/>
        <v>144.30915620574075</v>
      </c>
      <c r="U243" s="1">
        <f t="shared" si="117"/>
        <v>230.80891146579455</v>
      </c>
      <c r="V243" s="1">
        <f t="shared" si="117"/>
        <v>207.00489878925492</v>
      </c>
      <c r="W243" s="11">
        <f t="shared" si="91"/>
        <v>5239.942428501342</v>
      </c>
    </row>
    <row r="244" spans="1:23" ht="15.75" customHeight="1" x14ac:dyDescent="0.2">
      <c r="A244" s="1" t="str">
        <f t="shared" si="113"/>
        <v>AT39_S2RD_ML_1-3</v>
      </c>
      <c r="E244" s="1">
        <f t="shared" ref="E244:V244" si="118">E222*E$268</f>
        <v>514.09040702207949</v>
      </c>
      <c r="F244" s="1">
        <f t="shared" si="118"/>
        <v>1331.1422075757193</v>
      </c>
      <c r="G244" s="1">
        <f t="shared" si="118"/>
        <v>109.04540790987768</v>
      </c>
      <c r="H244" s="1">
        <f t="shared" si="118"/>
        <v>1004.5201391054916</v>
      </c>
      <c r="I244" s="1">
        <f t="shared" si="118"/>
        <v>196.75864659897502</v>
      </c>
      <c r="J244" s="1">
        <f t="shared" si="118"/>
        <v>220.48284379717546</v>
      </c>
      <c r="K244" s="1">
        <f t="shared" si="118"/>
        <v>619.84331963620264</v>
      </c>
      <c r="L244" s="1">
        <f t="shared" si="118"/>
        <v>26.401745810856244</v>
      </c>
      <c r="M244" s="1">
        <f t="shared" si="118"/>
        <v>35.755558715153988</v>
      </c>
      <c r="N244" s="1">
        <f t="shared" si="118"/>
        <v>191.82749983264202</v>
      </c>
      <c r="O244" s="1">
        <f t="shared" si="118"/>
        <v>456.27962765890175</v>
      </c>
      <c r="P244" s="1">
        <f t="shared" si="118"/>
        <v>18.79214554052259</v>
      </c>
      <c r="Q244" s="1">
        <f t="shared" si="118"/>
        <v>0</v>
      </c>
      <c r="R244" s="1">
        <f t="shared" si="118"/>
        <v>237.70509655308669</v>
      </c>
      <c r="S244" s="1">
        <f t="shared" si="118"/>
        <v>54.831868798303653</v>
      </c>
      <c r="T244" s="1">
        <f t="shared" si="118"/>
        <v>151.96045482802214</v>
      </c>
      <c r="U244" s="1">
        <f t="shared" si="118"/>
        <v>252.14637565992666</v>
      </c>
      <c r="V244" s="1">
        <f t="shared" si="118"/>
        <v>221.00399407868065</v>
      </c>
      <c r="W244" s="11">
        <f t="shared" si="91"/>
        <v>5616.1855933107618</v>
      </c>
    </row>
    <row r="245" spans="1:23" ht="15.75" customHeight="1" x14ac:dyDescent="0.2">
      <c r="A245" s="1" t="str">
        <f t="shared" si="113"/>
        <v>AT38_S2_B0-1</v>
      </c>
      <c r="E245" s="1">
        <f t="shared" ref="E245:V245" si="119">E223*E$268</f>
        <v>102.75311373334084</v>
      </c>
      <c r="F245" s="1">
        <f t="shared" si="119"/>
        <v>81.765027260432305</v>
      </c>
      <c r="G245" s="1">
        <f t="shared" si="119"/>
        <v>0</v>
      </c>
      <c r="H245" s="1">
        <f t="shared" si="119"/>
        <v>124.45714185784058</v>
      </c>
      <c r="I245" s="1">
        <f t="shared" si="119"/>
        <v>58.942967234544795</v>
      </c>
      <c r="J245" s="1">
        <f t="shared" si="119"/>
        <v>55.695071539659828</v>
      </c>
      <c r="K245" s="1">
        <f t="shared" si="119"/>
        <v>116.55597392500398</v>
      </c>
      <c r="L245" s="1">
        <f t="shared" si="119"/>
        <v>7.5936268699503673</v>
      </c>
      <c r="M245" s="1">
        <f t="shared" si="119"/>
        <v>28.481923164722883</v>
      </c>
      <c r="N245" s="1">
        <f t="shared" si="119"/>
        <v>10.813515162639369</v>
      </c>
      <c r="O245" s="1">
        <f t="shared" si="119"/>
        <v>98.621015231164961</v>
      </c>
      <c r="P245" s="1">
        <f t="shared" si="119"/>
        <v>1.2147275912478439</v>
      </c>
      <c r="Q245" s="1">
        <f t="shared" si="119"/>
        <v>14.972413969647764</v>
      </c>
      <c r="R245" s="1">
        <f t="shared" si="119"/>
        <v>26.788236381646161</v>
      </c>
      <c r="S245" s="1">
        <f t="shared" si="119"/>
        <v>5.5696192758599858</v>
      </c>
      <c r="T245" s="1">
        <f t="shared" si="119"/>
        <v>24.205124616058214</v>
      </c>
      <c r="U245" s="1">
        <f t="shared" si="119"/>
        <v>4.9755875485947314</v>
      </c>
      <c r="V245" s="1">
        <f t="shared" si="119"/>
        <v>25.570149060916687</v>
      </c>
      <c r="W245" s="11">
        <f t="shared" si="91"/>
        <v>781.38160755332092</v>
      </c>
    </row>
    <row r="246" spans="1:23" ht="15.75" customHeight="1" x14ac:dyDescent="0.2">
      <c r="A246" s="1" t="str">
        <f t="shared" si="113"/>
        <v>AT38_S2_B0-2</v>
      </c>
      <c r="E246" s="1">
        <f t="shared" ref="E246:V246" si="120">E224*E$268</f>
        <v>83.832811789122346</v>
      </c>
      <c r="F246" s="1">
        <f t="shared" si="120"/>
        <v>69.046904104924721</v>
      </c>
      <c r="G246" s="1">
        <f t="shared" si="120"/>
        <v>5.8588352176611984</v>
      </c>
      <c r="H246" s="1">
        <f t="shared" si="120"/>
        <v>84.635638391097046</v>
      </c>
      <c r="I246" s="1">
        <f t="shared" si="120"/>
        <v>48.377801265930458</v>
      </c>
      <c r="J246" s="1">
        <f t="shared" si="120"/>
        <v>59.458028692848828</v>
      </c>
      <c r="K246" s="1">
        <f t="shared" si="120"/>
        <v>102.08876493320761</v>
      </c>
      <c r="L246" s="1">
        <f t="shared" si="120"/>
        <v>7.5678120711439512</v>
      </c>
      <c r="M246" s="1">
        <f t="shared" si="120"/>
        <v>30.431607560259565</v>
      </c>
      <c r="N246" s="1">
        <f t="shared" si="120"/>
        <v>17.713342343001827</v>
      </c>
      <c r="O246" s="1">
        <f t="shared" si="120"/>
        <v>85.515353758654044</v>
      </c>
      <c r="P246" s="1">
        <f t="shared" si="120"/>
        <v>1.4991963756005022</v>
      </c>
      <c r="Q246" s="1">
        <f t="shared" si="120"/>
        <v>7.0075240068885396</v>
      </c>
      <c r="R246" s="1">
        <f t="shared" si="120"/>
        <v>20.183248641839789</v>
      </c>
      <c r="S246" s="1">
        <f t="shared" si="120"/>
        <v>5.266051836146195</v>
      </c>
      <c r="T246" s="1">
        <f t="shared" si="120"/>
        <v>17.417382755757622</v>
      </c>
      <c r="U246" s="1">
        <f t="shared" si="120"/>
        <v>13.486391818193111</v>
      </c>
      <c r="V246" s="1">
        <f t="shared" si="120"/>
        <v>29.152162999203167</v>
      </c>
      <c r="W246" s="11">
        <f t="shared" si="91"/>
        <v>680.97104649033656</v>
      </c>
    </row>
    <row r="247" spans="1:23" ht="15.75" customHeight="1" x14ac:dyDescent="0.2">
      <c r="A247" s="1" t="str">
        <f t="shared" si="113"/>
        <v>AT38_S2_B0-3</v>
      </c>
      <c r="E247" s="1">
        <f t="shared" ref="E247:V247" si="121">E225*E$268</f>
        <v>97.451506612592866</v>
      </c>
      <c r="F247" s="1">
        <f t="shared" si="121"/>
        <v>55.480906072383306</v>
      </c>
      <c r="G247" s="1">
        <f t="shared" si="121"/>
        <v>0</v>
      </c>
      <c r="H247" s="1">
        <f t="shared" si="121"/>
        <v>87.44502095329598</v>
      </c>
      <c r="I247" s="1">
        <f t="shared" si="121"/>
        <v>41.162565970291425</v>
      </c>
      <c r="J247" s="1">
        <f t="shared" si="121"/>
        <v>66.372393593657335</v>
      </c>
      <c r="K247" s="1">
        <f t="shared" si="121"/>
        <v>105.62728475698211</v>
      </c>
      <c r="L247" s="1">
        <f t="shared" si="121"/>
        <v>6.6792395227546972</v>
      </c>
      <c r="M247" s="1">
        <f t="shared" si="121"/>
        <v>26.605169606924481</v>
      </c>
      <c r="N247" s="1">
        <f t="shared" si="121"/>
        <v>19.890242550797939</v>
      </c>
      <c r="O247" s="1">
        <f t="shared" si="121"/>
        <v>93.604479537532072</v>
      </c>
      <c r="P247" s="1">
        <f t="shared" si="121"/>
        <v>2.9697164624557768</v>
      </c>
      <c r="Q247" s="1">
        <f t="shared" si="121"/>
        <v>13.585713796453621</v>
      </c>
      <c r="R247" s="1">
        <f t="shared" si="121"/>
        <v>33.960745919936819</v>
      </c>
      <c r="S247" s="1">
        <f t="shared" si="121"/>
        <v>14.701939753916555</v>
      </c>
      <c r="T247" s="1">
        <f t="shared" si="121"/>
        <v>8.7725295793693299</v>
      </c>
      <c r="U247" s="1">
        <f t="shared" si="121"/>
        <v>20.840693963448295</v>
      </c>
      <c r="V247" s="1">
        <f t="shared" si="121"/>
        <v>26.812888590526278</v>
      </c>
      <c r="W247" s="11">
        <f t="shared" si="91"/>
        <v>715.28379772056428</v>
      </c>
    </row>
    <row r="248" spans="1:23" ht="15.75" customHeight="1" x14ac:dyDescent="0.2">
      <c r="A248" s="1" t="str">
        <f t="shared" si="113"/>
        <v>AT38_S2_B14-1</v>
      </c>
      <c r="E248" s="1">
        <f t="shared" ref="E248:V248" si="122">E226*E$268</f>
        <v>97.224732666387453</v>
      </c>
      <c r="F248" s="1">
        <f t="shared" si="122"/>
        <v>80.752457263399094</v>
      </c>
      <c r="G248" s="1">
        <f t="shared" si="122"/>
        <v>13.21861704734893</v>
      </c>
      <c r="H248" s="1">
        <f t="shared" si="122"/>
        <v>53.723464092348287</v>
      </c>
      <c r="I248" s="1">
        <f t="shared" si="122"/>
        <v>47.874140360553071</v>
      </c>
      <c r="J248" s="1">
        <f t="shared" si="122"/>
        <v>47.397833658689635</v>
      </c>
      <c r="K248" s="1">
        <f t="shared" si="122"/>
        <v>108.63672336909372</v>
      </c>
      <c r="L248" s="1">
        <f t="shared" si="122"/>
        <v>3.9143387032254449</v>
      </c>
      <c r="M248" s="1">
        <f t="shared" si="122"/>
        <v>22.931886412839788</v>
      </c>
      <c r="N248" s="1">
        <f t="shared" si="122"/>
        <v>0</v>
      </c>
      <c r="O248" s="1">
        <f t="shared" si="122"/>
        <v>87.803064396381117</v>
      </c>
      <c r="P248" s="1">
        <f t="shared" si="122"/>
        <v>0</v>
      </c>
      <c r="Q248" s="1">
        <f t="shared" si="122"/>
        <v>6.1537904483028232</v>
      </c>
      <c r="R248" s="1">
        <f t="shared" si="122"/>
        <v>46.965447557544628</v>
      </c>
      <c r="S248" s="1">
        <f t="shared" si="122"/>
        <v>0</v>
      </c>
      <c r="T248" s="1">
        <f t="shared" si="122"/>
        <v>24.0333418193201</v>
      </c>
      <c r="U248" s="1">
        <f t="shared" si="122"/>
        <v>38.209253139948018</v>
      </c>
      <c r="V248" s="1">
        <f t="shared" si="122"/>
        <v>35.679156326984632</v>
      </c>
      <c r="W248" s="11">
        <f t="shared" si="91"/>
        <v>710.60390855914136</v>
      </c>
    </row>
    <row r="249" spans="1:23" ht="15.75" customHeight="1" x14ac:dyDescent="0.2">
      <c r="A249" s="1" t="str">
        <f t="shared" si="113"/>
        <v>AT38_S2_B14-2</v>
      </c>
      <c r="E249" s="1">
        <f t="shared" ref="E249:V249" si="123">E227*E$268</f>
        <v>113.63213412562716</v>
      </c>
      <c r="F249" s="1">
        <f t="shared" si="123"/>
        <v>113.22789499957287</v>
      </c>
      <c r="G249" s="1">
        <f t="shared" si="123"/>
        <v>0</v>
      </c>
      <c r="H249" s="1">
        <f t="shared" si="123"/>
        <v>72.381948492144133</v>
      </c>
      <c r="I249" s="1">
        <f t="shared" si="123"/>
        <v>43.997122693578184</v>
      </c>
      <c r="J249" s="1">
        <f t="shared" si="123"/>
        <v>41.767171564166695</v>
      </c>
      <c r="K249" s="1">
        <f t="shared" si="123"/>
        <v>117.99822154280221</v>
      </c>
      <c r="L249" s="1">
        <f t="shared" si="123"/>
        <v>3.8953172725259804</v>
      </c>
      <c r="M249" s="1">
        <f t="shared" si="123"/>
        <v>22.195284951683163</v>
      </c>
      <c r="N249" s="1">
        <f t="shared" si="123"/>
        <v>45.710171971962225</v>
      </c>
      <c r="O249" s="1">
        <f t="shared" si="123"/>
        <v>87.672251155128095</v>
      </c>
      <c r="P249" s="1">
        <f t="shared" si="123"/>
        <v>0</v>
      </c>
      <c r="Q249" s="1">
        <f t="shared" si="123"/>
        <v>0</v>
      </c>
      <c r="R249" s="1">
        <f t="shared" si="123"/>
        <v>45.870653733518211</v>
      </c>
      <c r="S249" s="1">
        <f t="shared" si="123"/>
        <v>14.727237040559375</v>
      </c>
      <c r="T249" s="1">
        <f t="shared" si="123"/>
        <v>28.021488370618464</v>
      </c>
      <c r="U249" s="1">
        <f t="shared" si="123"/>
        <v>75.842883631643389</v>
      </c>
      <c r="V249" s="1">
        <f t="shared" si="123"/>
        <v>41.375916103472306</v>
      </c>
      <c r="W249" s="11">
        <f t="shared" si="91"/>
        <v>864.4203803764766</v>
      </c>
    </row>
    <row r="250" spans="1:23" ht="15.75" customHeight="1" x14ac:dyDescent="0.2">
      <c r="A250" s="1" t="str">
        <f t="shared" si="113"/>
        <v>AT38_S2_B14-3</v>
      </c>
      <c r="E250" s="1">
        <f t="shared" ref="E250:V250" si="124">E228*E$268</f>
        <v>93.976349112634367</v>
      </c>
      <c r="F250" s="1">
        <f t="shared" si="124"/>
        <v>92.659304457428249</v>
      </c>
      <c r="G250" s="1">
        <f t="shared" si="124"/>
        <v>2.1088066106665613</v>
      </c>
      <c r="H250" s="1">
        <f t="shared" si="124"/>
        <v>82.358245292803844</v>
      </c>
      <c r="I250" s="1">
        <f t="shared" si="124"/>
        <v>39.862418051759057</v>
      </c>
      <c r="J250" s="1">
        <f t="shared" si="124"/>
        <v>43.133516182015704</v>
      </c>
      <c r="K250" s="1">
        <f t="shared" si="124"/>
        <v>111.3854776524268</v>
      </c>
      <c r="L250" s="1">
        <f t="shared" si="124"/>
        <v>5.4754546942028943</v>
      </c>
      <c r="M250" s="1">
        <f t="shared" si="124"/>
        <v>24.220331212882726</v>
      </c>
      <c r="N250" s="1">
        <f t="shared" si="124"/>
        <v>29.279307794857676</v>
      </c>
      <c r="O250" s="1">
        <f t="shared" si="124"/>
        <v>99.354177815862073</v>
      </c>
      <c r="P250" s="1">
        <f t="shared" si="124"/>
        <v>3.5501245466591844</v>
      </c>
      <c r="Q250" s="1">
        <f t="shared" si="124"/>
        <v>8.9123861665075346</v>
      </c>
      <c r="R250" s="1">
        <f t="shared" si="124"/>
        <v>22.642509768604988</v>
      </c>
      <c r="S250" s="1">
        <f t="shared" si="124"/>
        <v>9.8111310029721341</v>
      </c>
      <c r="T250" s="1">
        <f t="shared" si="124"/>
        <v>17.055246049120527</v>
      </c>
      <c r="U250" s="1">
        <f t="shared" si="124"/>
        <v>48.155171409299562</v>
      </c>
      <c r="V250" s="1">
        <f t="shared" si="124"/>
        <v>41.809308460436995</v>
      </c>
      <c r="W250" s="11">
        <f t="shared" si="91"/>
        <v>770.273811586938</v>
      </c>
    </row>
    <row r="251" spans="1:23" ht="15.75" customHeight="1" x14ac:dyDescent="0.2">
      <c r="A251" s="1" t="str">
        <f t="shared" si="113"/>
        <v>AT39_S4_A0-1</v>
      </c>
      <c r="E251" s="1">
        <f t="shared" ref="E251:V251" si="125">E229*E$268</f>
        <v>41.052213288751382</v>
      </c>
      <c r="F251" s="1">
        <f t="shared" si="125"/>
        <v>56.127486913862342</v>
      </c>
      <c r="G251" s="1">
        <f t="shared" si="125"/>
        <v>0.12624784587139221</v>
      </c>
      <c r="H251" s="1">
        <f t="shared" si="125"/>
        <v>30.764233408505291</v>
      </c>
      <c r="I251" s="1">
        <f t="shared" si="125"/>
        <v>16.043942445132437</v>
      </c>
      <c r="J251" s="1">
        <f t="shared" si="125"/>
        <v>3.8841651434820612</v>
      </c>
      <c r="K251" s="1">
        <f t="shared" si="125"/>
        <v>79.355240450736716</v>
      </c>
      <c r="L251" s="1">
        <f t="shared" si="125"/>
        <v>3.7676019521152919</v>
      </c>
      <c r="M251" s="1">
        <f t="shared" si="125"/>
        <v>19.105448459504707</v>
      </c>
      <c r="N251" s="1">
        <f t="shared" si="125"/>
        <v>0</v>
      </c>
      <c r="O251" s="1">
        <f t="shared" si="125"/>
        <v>54.114091521129069</v>
      </c>
      <c r="P251" s="1">
        <f t="shared" si="125"/>
        <v>1.5588430561905757</v>
      </c>
      <c r="Q251" s="1">
        <f t="shared" si="125"/>
        <v>6.3363808625668199</v>
      </c>
      <c r="R251" s="1">
        <f t="shared" si="125"/>
        <v>11.428923026922739</v>
      </c>
      <c r="S251" s="1">
        <f t="shared" si="125"/>
        <v>0</v>
      </c>
      <c r="T251" s="1">
        <f t="shared" si="125"/>
        <v>8.8003862491106428</v>
      </c>
      <c r="U251" s="1">
        <f t="shared" si="125"/>
        <v>10.505770434090405</v>
      </c>
      <c r="V251" s="1">
        <f t="shared" si="125"/>
        <v>21.476418845732152</v>
      </c>
      <c r="W251" s="11">
        <f t="shared" si="91"/>
        <v>360.67979195158875</v>
      </c>
    </row>
    <row r="252" spans="1:23" ht="15.75" customHeight="1" x14ac:dyDescent="0.2">
      <c r="A252" s="1" t="str">
        <f t="shared" si="113"/>
        <v>AT39_S4_A0-2</v>
      </c>
      <c r="E252" s="1">
        <f t="shared" ref="E252:V252" si="126">E230*E$268</f>
        <v>63.466059809647746</v>
      </c>
      <c r="F252" s="1">
        <f t="shared" si="126"/>
        <v>47.270549349451308</v>
      </c>
      <c r="G252" s="1">
        <f t="shared" si="126"/>
        <v>2.2023235335342584</v>
      </c>
      <c r="H252" s="1">
        <f t="shared" si="126"/>
        <v>48.281032554301149</v>
      </c>
      <c r="I252" s="1">
        <f t="shared" si="126"/>
        <v>15.692551115799365</v>
      </c>
      <c r="J252" s="1">
        <f t="shared" si="126"/>
        <v>5.5920959157933252</v>
      </c>
      <c r="K252" s="1">
        <f t="shared" si="126"/>
        <v>76.12059525873363</v>
      </c>
      <c r="L252" s="1">
        <f t="shared" si="126"/>
        <v>2.8437038895698907</v>
      </c>
      <c r="M252" s="1">
        <f t="shared" si="126"/>
        <v>17.099850421702008</v>
      </c>
      <c r="N252" s="1">
        <f t="shared" si="126"/>
        <v>1.1499711967270774</v>
      </c>
      <c r="O252" s="1">
        <f t="shared" si="126"/>
        <v>62.784271464642558</v>
      </c>
      <c r="P252" s="1">
        <f t="shared" si="126"/>
        <v>0.98072907508678597</v>
      </c>
      <c r="Q252" s="1">
        <f t="shared" si="126"/>
        <v>2.7734003463882804</v>
      </c>
      <c r="R252" s="1">
        <f t="shared" si="126"/>
        <v>21.99851340153063</v>
      </c>
      <c r="S252" s="1">
        <f t="shared" si="126"/>
        <v>4.3384846592429414</v>
      </c>
      <c r="T252" s="1">
        <f t="shared" si="126"/>
        <v>10.416073094106954</v>
      </c>
      <c r="U252" s="1">
        <f t="shared" si="126"/>
        <v>28.336930460327412</v>
      </c>
      <c r="V252" s="1">
        <f t="shared" si="126"/>
        <v>24.452727803200499</v>
      </c>
      <c r="W252" s="11">
        <f t="shared" si="91"/>
        <v>432.95615946021593</v>
      </c>
    </row>
    <row r="253" spans="1:23" ht="15.75" customHeight="1" x14ac:dyDescent="0.2">
      <c r="A253" s="1" t="str">
        <f t="shared" si="113"/>
        <v>AT39_S4_A0-3</v>
      </c>
      <c r="E253" s="1">
        <f t="shared" ref="E253:V253" si="127">E231*E$268</f>
        <v>52.470587931472174</v>
      </c>
      <c r="F253" s="1">
        <f t="shared" si="127"/>
        <v>46.941159109452563</v>
      </c>
      <c r="G253" s="1">
        <f t="shared" si="127"/>
        <v>0</v>
      </c>
      <c r="H253" s="1">
        <f t="shared" si="127"/>
        <v>47.124403776034129</v>
      </c>
      <c r="I253" s="1">
        <f t="shared" si="127"/>
        <v>19.142042665419012</v>
      </c>
      <c r="J253" s="1">
        <f t="shared" si="127"/>
        <v>21.205888847180802</v>
      </c>
      <c r="K253" s="1">
        <f t="shared" si="127"/>
        <v>80.041657766159389</v>
      </c>
      <c r="L253" s="1">
        <f t="shared" si="127"/>
        <v>3.4809218180019399</v>
      </c>
      <c r="M253" s="1">
        <f t="shared" si="127"/>
        <v>14.868166786910653</v>
      </c>
      <c r="N253" s="1">
        <f t="shared" si="127"/>
        <v>9.1571780480118967</v>
      </c>
      <c r="O253" s="1">
        <f t="shared" si="127"/>
        <v>62.163669110791062</v>
      </c>
      <c r="P253" s="1">
        <f t="shared" si="127"/>
        <v>0</v>
      </c>
      <c r="Q253" s="1">
        <f t="shared" si="127"/>
        <v>0</v>
      </c>
      <c r="R253" s="1">
        <f t="shared" si="127"/>
        <v>8.510814488617056</v>
      </c>
      <c r="S253" s="1">
        <f t="shared" si="127"/>
        <v>16.413722816747107</v>
      </c>
      <c r="T253" s="1">
        <f t="shared" si="127"/>
        <v>7.6164777851047276</v>
      </c>
      <c r="U253" s="1">
        <f t="shared" si="127"/>
        <v>21.981425604277725</v>
      </c>
      <c r="V253" s="1">
        <f t="shared" si="127"/>
        <v>23.87835239035573</v>
      </c>
      <c r="W253" s="11">
        <f t="shared" si="91"/>
        <v>431.51554712653405</v>
      </c>
    </row>
    <row r="254" spans="1:23" ht="15.75" customHeight="1" x14ac:dyDescent="0.2">
      <c r="A254" s="1" t="str">
        <f t="shared" si="113"/>
        <v>AT39_S4_A11-1</v>
      </c>
      <c r="E254" s="1">
        <f t="shared" ref="E254:V254" si="128">E232*E$268</f>
        <v>51.422524558468815</v>
      </c>
      <c r="F254" s="1">
        <f t="shared" si="128"/>
        <v>53.32157005461368</v>
      </c>
      <c r="G254" s="1">
        <f t="shared" si="128"/>
        <v>4.6711702972414484</v>
      </c>
      <c r="H254" s="1">
        <f t="shared" si="128"/>
        <v>42.799747853159765</v>
      </c>
      <c r="I254" s="1">
        <f t="shared" si="128"/>
        <v>10.720363805736421</v>
      </c>
      <c r="J254" s="1">
        <f t="shared" si="128"/>
        <v>38.389876198273789</v>
      </c>
      <c r="K254" s="1">
        <f t="shared" si="128"/>
        <v>70.163418467357403</v>
      </c>
      <c r="L254" s="1">
        <f t="shared" si="128"/>
        <v>2.1453456481752782</v>
      </c>
      <c r="M254" s="1">
        <f t="shared" si="128"/>
        <v>15.011597434462594</v>
      </c>
      <c r="N254" s="1">
        <f t="shared" si="128"/>
        <v>26.316830555552531</v>
      </c>
      <c r="O254" s="1">
        <f t="shared" si="128"/>
        <v>60.651711415378358</v>
      </c>
      <c r="P254" s="1">
        <f t="shared" si="128"/>
        <v>0.76508338372267415</v>
      </c>
      <c r="Q254" s="1">
        <f t="shared" si="128"/>
        <v>8.0586526079218181</v>
      </c>
      <c r="R254" s="1">
        <f t="shared" si="128"/>
        <v>22.50163556330747</v>
      </c>
      <c r="S254" s="1">
        <f t="shared" si="128"/>
        <v>23.050044346045834</v>
      </c>
      <c r="T254" s="1">
        <f t="shared" si="128"/>
        <v>6.4789971040010048</v>
      </c>
      <c r="U254" s="1">
        <f t="shared" si="128"/>
        <v>35.207604444493619</v>
      </c>
      <c r="V254" s="1">
        <f t="shared" si="128"/>
        <v>25.126313514627551</v>
      </c>
      <c r="W254" s="11">
        <f t="shared" si="91"/>
        <v>494.65714160436477</v>
      </c>
    </row>
    <row r="255" spans="1:23" ht="15.75" customHeight="1" x14ac:dyDescent="0.2">
      <c r="A255" s="1" t="str">
        <f t="shared" si="113"/>
        <v>AT39_S4_A11-2</v>
      </c>
      <c r="E255" s="1">
        <f t="shared" ref="E255:V255" si="129">E233*E$268</f>
        <v>55.424778257715552</v>
      </c>
      <c r="F255" s="1">
        <f t="shared" si="129"/>
        <v>45.812692546493842</v>
      </c>
      <c r="G255" s="1">
        <f t="shared" si="129"/>
        <v>18.193717343910386</v>
      </c>
      <c r="H255" s="1">
        <f t="shared" si="129"/>
        <v>38.564753075887509</v>
      </c>
      <c r="I255" s="1">
        <f t="shared" si="129"/>
        <v>19.84482532408515</v>
      </c>
      <c r="J255" s="1">
        <f t="shared" si="129"/>
        <v>34.687523040231312</v>
      </c>
      <c r="K255" s="1">
        <f t="shared" si="129"/>
        <v>71.036479592142214</v>
      </c>
      <c r="L255" s="1">
        <f t="shared" si="129"/>
        <v>1.1603072726673134</v>
      </c>
      <c r="M255" s="1">
        <f t="shared" si="129"/>
        <v>16.032629162798511</v>
      </c>
      <c r="N255" s="1">
        <f t="shared" si="129"/>
        <v>12.034472235707621</v>
      </c>
      <c r="O255" s="1">
        <f t="shared" si="129"/>
        <v>65.823397697474121</v>
      </c>
      <c r="P255" s="1">
        <f t="shared" si="129"/>
        <v>6.2204605546147844</v>
      </c>
      <c r="Q255" s="1">
        <f t="shared" si="129"/>
        <v>5.2951220136559174</v>
      </c>
      <c r="R255" s="1">
        <f t="shared" si="129"/>
        <v>17.933286334373747</v>
      </c>
      <c r="S255" s="1">
        <f t="shared" si="129"/>
        <v>18.20139773950611</v>
      </c>
      <c r="T255" s="1">
        <f t="shared" si="129"/>
        <v>7.1243432863414871</v>
      </c>
      <c r="U255" s="1">
        <f t="shared" si="129"/>
        <v>35.223374928007388</v>
      </c>
      <c r="V255" s="1">
        <f t="shared" si="129"/>
        <v>29.857078278603563</v>
      </c>
      <c r="W255" s="11">
        <f t="shared" si="91"/>
        <v>497.31033141154921</v>
      </c>
    </row>
    <row r="256" spans="1:23" ht="15.75" customHeight="1" x14ac:dyDescent="0.2">
      <c r="A256" s="1" t="str">
        <f t="shared" si="113"/>
        <v>AT39_S4_A11-3</v>
      </c>
      <c r="E256" s="1">
        <f t="shared" ref="E256:V256" si="130">E234*E$268</f>
        <v>59.047032371428898</v>
      </c>
      <c r="F256" s="1">
        <f t="shared" si="130"/>
        <v>45.349106282791908</v>
      </c>
      <c r="G256" s="1">
        <f t="shared" si="130"/>
        <v>0</v>
      </c>
      <c r="H256" s="1">
        <f t="shared" si="130"/>
        <v>64.204852013233122</v>
      </c>
      <c r="I256" s="1">
        <f t="shared" si="130"/>
        <v>19.423155728885469</v>
      </c>
      <c r="J256" s="1">
        <f t="shared" si="130"/>
        <v>19.872600953957168</v>
      </c>
      <c r="K256" s="1">
        <f t="shared" si="130"/>
        <v>88.474564425520796</v>
      </c>
      <c r="L256" s="1">
        <f t="shared" si="130"/>
        <v>5.8287098357643714</v>
      </c>
      <c r="M256" s="1">
        <f t="shared" si="130"/>
        <v>24.315141301942496</v>
      </c>
      <c r="N256" s="1">
        <f t="shared" si="130"/>
        <v>22.256438428837178</v>
      </c>
      <c r="O256" s="1">
        <f t="shared" si="130"/>
        <v>68.27538542886775</v>
      </c>
      <c r="P256" s="1">
        <f t="shared" si="130"/>
        <v>2.4030729968500788</v>
      </c>
      <c r="Q256" s="1">
        <f t="shared" si="130"/>
        <v>6.0057441664671511</v>
      </c>
      <c r="R256" s="1">
        <f t="shared" si="130"/>
        <v>30.744789061859251</v>
      </c>
      <c r="S256" s="1">
        <f t="shared" si="130"/>
        <v>40.412415411898536</v>
      </c>
      <c r="T256" s="1">
        <f t="shared" si="130"/>
        <v>2.9412000468539121</v>
      </c>
      <c r="U256" s="1">
        <f t="shared" si="130"/>
        <v>16.961155019060644</v>
      </c>
      <c r="V256" s="1">
        <f t="shared" si="130"/>
        <v>30.300913824892699</v>
      </c>
      <c r="W256" s="11">
        <f t="shared" si="91"/>
        <v>540.98756746334709</v>
      </c>
    </row>
    <row r="257" spans="1:25" ht="15.75" customHeight="1" x14ac:dyDescent="0.2">
      <c r="A257" s="1" t="str">
        <f t="shared" si="113"/>
        <v>Ref-1</v>
      </c>
      <c r="E257" s="1">
        <f t="shared" ref="E257:V257" si="131">E235*E$268</f>
        <v>95.398283045597992</v>
      </c>
      <c r="F257" s="1">
        <f t="shared" si="131"/>
        <v>125.64102719211861</v>
      </c>
      <c r="G257" s="1">
        <f t="shared" si="131"/>
        <v>5.1434307577232691E-2</v>
      </c>
      <c r="H257" s="1">
        <f t="shared" si="131"/>
        <v>89.973465259275059</v>
      </c>
      <c r="I257" s="1">
        <f t="shared" si="131"/>
        <v>63.083528398519476</v>
      </c>
      <c r="J257" s="1">
        <f t="shared" si="131"/>
        <v>55.292881390051058</v>
      </c>
      <c r="K257" s="1">
        <f t="shared" si="131"/>
        <v>123.1070173825324</v>
      </c>
      <c r="L257" s="1">
        <f t="shared" si="131"/>
        <v>5.0882327121066613</v>
      </c>
      <c r="M257" s="1">
        <f t="shared" si="131"/>
        <v>18.371278026272691</v>
      </c>
      <c r="N257" s="1">
        <f t="shared" si="131"/>
        <v>42.671976464559833</v>
      </c>
      <c r="O257" s="1">
        <f t="shared" si="131"/>
        <v>107.1512554282217</v>
      </c>
      <c r="P257" s="1">
        <f t="shared" si="131"/>
        <v>6.5393408854617157</v>
      </c>
      <c r="Q257" s="1">
        <f t="shared" si="131"/>
        <v>3.0300139015701149</v>
      </c>
      <c r="R257" s="1">
        <f t="shared" si="131"/>
        <v>43.886339927470353</v>
      </c>
      <c r="S257" s="1">
        <f t="shared" si="131"/>
        <v>34.897606923764656</v>
      </c>
      <c r="T257" s="1">
        <f t="shared" si="131"/>
        <v>11.832120472623835</v>
      </c>
      <c r="U257" s="1">
        <f t="shared" si="131"/>
        <v>59.06308917299112</v>
      </c>
      <c r="V257" s="1">
        <f t="shared" si="131"/>
        <v>50.471934005068555</v>
      </c>
      <c r="W257" s="11">
        <f t="shared" si="91"/>
        <v>930.46259218367629</v>
      </c>
    </row>
    <row r="258" spans="1:25" ht="15.75" customHeight="1" x14ac:dyDescent="0.2">
      <c r="A258" s="1" t="str">
        <f t="shared" si="113"/>
        <v>Ref-2</v>
      </c>
      <c r="E258" s="1">
        <f t="shared" ref="E258:V258" si="132">E236*E$268</f>
        <v>83.5937797917707</v>
      </c>
      <c r="F258" s="1">
        <f t="shared" si="132"/>
        <v>94.653945355198488</v>
      </c>
      <c r="G258" s="1">
        <f t="shared" si="132"/>
        <v>0</v>
      </c>
      <c r="H258" s="1">
        <f t="shared" si="132"/>
        <v>69.414164572714782</v>
      </c>
      <c r="I258" s="1">
        <f t="shared" si="132"/>
        <v>41.098144226580359</v>
      </c>
      <c r="J258" s="1">
        <f t="shared" si="132"/>
        <v>22.329817484443694</v>
      </c>
      <c r="K258" s="1">
        <f t="shared" si="132"/>
        <v>109.2444726326365</v>
      </c>
      <c r="L258" s="1">
        <f t="shared" si="132"/>
        <v>6.4781558267889334</v>
      </c>
      <c r="M258" s="1">
        <f t="shared" si="132"/>
        <v>20.697771750123813</v>
      </c>
      <c r="N258" s="1">
        <f t="shared" si="132"/>
        <v>8.8921641096714978</v>
      </c>
      <c r="O258" s="1">
        <f t="shared" si="132"/>
        <v>92.594479628322773</v>
      </c>
      <c r="P258" s="1">
        <f t="shared" si="132"/>
        <v>2.2333093674783306</v>
      </c>
      <c r="Q258" s="1">
        <f t="shared" si="132"/>
        <v>0</v>
      </c>
      <c r="R258" s="1">
        <f t="shared" si="132"/>
        <v>36.919104231184654</v>
      </c>
      <c r="S258" s="1">
        <f t="shared" si="132"/>
        <v>54.258463634399838</v>
      </c>
      <c r="T258" s="1">
        <f t="shared" si="132"/>
        <v>7.7186189074895495</v>
      </c>
      <c r="U258" s="1">
        <f t="shared" si="132"/>
        <v>26.081751317858163</v>
      </c>
      <c r="V258" s="1">
        <f t="shared" si="132"/>
        <v>30.311357014217151</v>
      </c>
      <c r="W258" s="11">
        <f t="shared" si="91"/>
        <v>700.04134402409034</v>
      </c>
    </row>
    <row r="259" spans="1:25" ht="15.75" customHeight="1" x14ac:dyDescent="0.2">
      <c r="A259" s="1" t="str">
        <f t="shared" si="113"/>
        <v>Ref-3</v>
      </c>
      <c r="E259" s="1">
        <f t="shared" ref="E259:V259" si="133">E237*E$268</f>
        <v>76.073465413553635</v>
      </c>
      <c r="F259" s="1">
        <f t="shared" si="133"/>
        <v>87.114568750782496</v>
      </c>
      <c r="G259" s="1">
        <f t="shared" si="133"/>
        <v>0</v>
      </c>
      <c r="H259" s="1">
        <f t="shared" si="133"/>
        <v>87.406167790201764</v>
      </c>
      <c r="I259" s="1">
        <f t="shared" si="133"/>
        <v>56.336814875324507</v>
      </c>
      <c r="J259" s="1">
        <f t="shared" si="133"/>
        <v>38.731462352736045</v>
      </c>
      <c r="K259" s="1">
        <f t="shared" si="133"/>
        <v>108.71076388851007</v>
      </c>
      <c r="L259" s="1">
        <f t="shared" si="133"/>
        <v>6.6928262589686005</v>
      </c>
      <c r="M259" s="1">
        <f t="shared" si="133"/>
        <v>17.522849280584037</v>
      </c>
      <c r="N259" s="1">
        <f t="shared" si="133"/>
        <v>18.423201106413597</v>
      </c>
      <c r="O259" s="1">
        <f t="shared" si="133"/>
        <v>88.71571491675094</v>
      </c>
      <c r="P259" s="1">
        <f t="shared" si="133"/>
        <v>2.2768973263710768</v>
      </c>
      <c r="Q259" s="1">
        <f t="shared" si="133"/>
        <v>8.5768145943466756</v>
      </c>
      <c r="R259" s="1">
        <f t="shared" si="133"/>
        <v>24.948821758190036</v>
      </c>
      <c r="S259" s="1">
        <f t="shared" si="133"/>
        <v>31.381284080413234</v>
      </c>
      <c r="T259" s="1">
        <f t="shared" si="133"/>
        <v>2.64406223627988</v>
      </c>
      <c r="U259" s="1">
        <f t="shared" si="133"/>
        <v>57.917100704323758</v>
      </c>
      <c r="V259" s="1">
        <f t="shared" si="133"/>
        <v>31.977045711466982</v>
      </c>
      <c r="W259" s="11">
        <f t="shared" si="91"/>
        <v>738.75703478624882</v>
      </c>
    </row>
    <row r="260" spans="1:25" ht="15.75" customHeight="1" x14ac:dyDescent="0.2"/>
    <row r="261" spans="1:25" ht="15.75" customHeight="1" x14ac:dyDescent="0.2"/>
    <row r="262" spans="1:25" ht="15.75" customHeight="1" x14ac:dyDescent="0.2"/>
    <row r="263" spans="1:25" ht="15.75" customHeight="1" x14ac:dyDescent="0.2"/>
    <row r="264" spans="1:25" ht="15.75" customHeight="1" x14ac:dyDescent="0.2"/>
    <row r="265" spans="1:25" ht="15.75" customHeight="1" x14ac:dyDescent="0.2"/>
    <row r="266" spans="1:25" ht="15.75" customHeight="1" x14ac:dyDescent="0.2"/>
    <row r="267" spans="1:25" ht="15.75" customHeight="1" x14ac:dyDescent="0.2"/>
    <row r="268" spans="1:25" ht="15.75" customHeight="1" x14ac:dyDescent="0.2">
      <c r="A268" s="5" t="s">
        <v>47</v>
      </c>
      <c r="C268" s="1" t="s">
        <v>46</v>
      </c>
      <c r="D268" s="1" t="s">
        <v>45</v>
      </c>
      <c r="E268" s="1">
        <v>4</v>
      </c>
      <c r="F268" s="1">
        <v>5</v>
      </c>
      <c r="G268" s="1">
        <v>6</v>
      </c>
      <c r="H268" s="1">
        <v>3</v>
      </c>
      <c r="I268" s="1">
        <v>6</v>
      </c>
      <c r="J268" s="1">
        <v>4</v>
      </c>
      <c r="K268" s="1">
        <v>2</v>
      </c>
      <c r="L268" s="1">
        <v>2</v>
      </c>
      <c r="M268" s="1">
        <v>3</v>
      </c>
      <c r="N268" s="1">
        <v>9</v>
      </c>
      <c r="O268" s="1">
        <v>3</v>
      </c>
      <c r="P268" s="1">
        <v>4</v>
      </c>
      <c r="Q268" s="1">
        <v>5</v>
      </c>
      <c r="R268" s="1">
        <v>5</v>
      </c>
      <c r="S268" s="1">
        <v>9</v>
      </c>
      <c r="T268" s="1">
        <v>6</v>
      </c>
      <c r="U268" s="1">
        <v>6</v>
      </c>
      <c r="V268" s="1">
        <v>6</v>
      </c>
    </row>
    <row r="269" spans="1:25" ht="15.75" customHeight="1" x14ac:dyDescent="0.2">
      <c r="A269" s="1" t="s">
        <v>25</v>
      </c>
      <c r="B269" s="5" t="s">
        <v>44</v>
      </c>
      <c r="C269" s="5" t="s">
        <v>43</v>
      </c>
      <c r="D269" s="5" t="s">
        <v>42</v>
      </c>
      <c r="E269" s="1" t="s">
        <v>23</v>
      </c>
      <c r="F269" s="1" t="s">
        <v>22</v>
      </c>
      <c r="G269" s="1" t="s">
        <v>21</v>
      </c>
      <c r="H269" s="1" t="s">
        <v>20</v>
      </c>
      <c r="I269" s="1" t="s">
        <v>19</v>
      </c>
      <c r="J269" s="1" t="s">
        <v>18</v>
      </c>
      <c r="K269" s="1" t="s">
        <v>17</v>
      </c>
      <c r="L269" s="1" t="s">
        <v>16</v>
      </c>
      <c r="M269" s="1" t="s">
        <v>15</v>
      </c>
      <c r="N269" s="1" t="s">
        <v>14</v>
      </c>
      <c r="O269" s="1" t="s">
        <v>13</v>
      </c>
      <c r="P269" s="1" t="s">
        <v>12</v>
      </c>
      <c r="Q269" s="1" t="s">
        <v>11</v>
      </c>
      <c r="R269" s="1" t="s">
        <v>10</v>
      </c>
      <c r="S269" s="1" t="s">
        <v>9</v>
      </c>
      <c r="T269" s="1" t="s">
        <v>8</v>
      </c>
      <c r="U269" s="1" t="s">
        <v>7</v>
      </c>
      <c r="V269" s="1" t="s">
        <v>6</v>
      </c>
    </row>
    <row r="270" spans="1:25" ht="15.75" customHeight="1" x14ac:dyDescent="0.2">
      <c r="A270" s="4" t="s">
        <v>178</v>
      </c>
      <c r="B270" s="2">
        <f t="shared" ref="B270:B276" si="134">SUM(E270:V270)</f>
        <v>115.68713360179071</v>
      </c>
      <c r="C270" s="2">
        <f t="shared" ref="C270:C276" si="135">E270*4+F270*5+G270*6+H270*3+I270*6+J270*4+K270*2+M270*3+N270*9+O270*3+P270*4+Q270*5+R270*5+S270*9+T270*6+U270*6+V270*6</f>
        <v>371.04610704098417</v>
      </c>
      <c r="D270" s="21">
        <f t="shared" ref="D270:D276" si="136">SUM(E270:V270)-L270</f>
        <v>111.62503914223906</v>
      </c>
      <c r="E270" s="2">
        <f t="shared" ref="E270:W270" si="137">AVERAGE(E218:E219)</f>
        <v>11.66506792203883</v>
      </c>
      <c r="F270" s="2">
        <f t="shared" si="137"/>
        <v>8.5122977762641856</v>
      </c>
      <c r="G270" s="2">
        <f t="shared" si="137"/>
        <v>7.2085961377182914E-2</v>
      </c>
      <c r="H270" s="2">
        <f t="shared" si="137"/>
        <v>11.859180858303688</v>
      </c>
      <c r="I270" s="2">
        <f t="shared" si="137"/>
        <v>3.3582274126956344</v>
      </c>
      <c r="J270" s="2">
        <f t="shared" si="137"/>
        <v>2.7030759198877843</v>
      </c>
      <c r="K270" s="2">
        <f t="shared" si="137"/>
        <v>39.738163775099451</v>
      </c>
      <c r="L270" s="2">
        <f t="shared" si="137"/>
        <v>4.0620944595516395</v>
      </c>
      <c r="M270" s="2">
        <f t="shared" si="137"/>
        <v>6.7635248575839171</v>
      </c>
      <c r="N270" s="2">
        <f t="shared" si="137"/>
        <v>0.48454433369181554</v>
      </c>
      <c r="O270" s="2">
        <f t="shared" si="137"/>
        <v>16.1934623997622</v>
      </c>
      <c r="P270" s="2">
        <f t="shared" si="137"/>
        <v>0.16789967060330799</v>
      </c>
      <c r="Q270" s="2">
        <f t="shared" si="137"/>
        <v>0</v>
      </c>
      <c r="R270" s="2">
        <f t="shared" si="137"/>
        <v>0</v>
      </c>
      <c r="S270" s="2">
        <f t="shared" si="137"/>
        <v>0.27592781171515945</v>
      </c>
      <c r="T270" s="2">
        <f t="shared" si="137"/>
        <v>0.91327317950521769</v>
      </c>
      <c r="U270" s="2">
        <f t="shared" si="137"/>
        <v>5.1674617646789436</v>
      </c>
      <c r="V270" s="2">
        <f t="shared" si="137"/>
        <v>3.7508454990317519</v>
      </c>
      <c r="W270" s="2">
        <f t="shared" si="137"/>
        <v>111.62503914223907</v>
      </c>
      <c r="X270" s="2">
        <f>AVERAGE(W240:W241)</f>
        <v>371.04610704098405</v>
      </c>
      <c r="Y270" s="1">
        <f>STDEV(W240:W241)</f>
        <v>32.51253436288205</v>
      </c>
    </row>
    <row r="271" spans="1:25" ht="15.75" customHeight="1" x14ac:dyDescent="0.2">
      <c r="A271" s="4" t="s">
        <v>177</v>
      </c>
      <c r="B271" s="2">
        <f t="shared" si="134"/>
        <v>1428.9154187075367</v>
      </c>
      <c r="C271" s="2">
        <f t="shared" si="135"/>
        <v>5290.0329976558141</v>
      </c>
      <c r="D271" s="21">
        <f t="shared" si="136"/>
        <v>1416.0197944757142</v>
      </c>
      <c r="E271" s="2">
        <f t="shared" ref="E271:W271" si="138">AVERAGE(E220:E222)</f>
        <v>123.41252668393189</v>
      </c>
      <c r="F271" s="2">
        <f t="shared" si="138"/>
        <v>261.64137743219817</v>
      </c>
      <c r="G271" s="2">
        <f t="shared" si="138"/>
        <v>19.474639417967641</v>
      </c>
      <c r="H271" s="2">
        <f t="shared" si="138"/>
        <v>313.66507248213588</v>
      </c>
      <c r="I271" s="2">
        <f t="shared" si="138"/>
        <v>26.54777761228446</v>
      </c>
      <c r="J271" s="2">
        <f t="shared" si="138"/>
        <v>52.015674440384977</v>
      </c>
      <c r="K271" s="2">
        <f t="shared" si="138"/>
        <v>299.83466738816702</v>
      </c>
      <c r="L271" s="2">
        <f t="shared" si="138"/>
        <v>12.895624231822437</v>
      </c>
      <c r="M271" s="2">
        <f t="shared" si="138"/>
        <v>12.08626049851604</v>
      </c>
      <c r="N271" s="2">
        <f t="shared" si="138"/>
        <v>16.5936935082674</v>
      </c>
      <c r="O271" s="2">
        <f t="shared" si="138"/>
        <v>142.15072684698259</v>
      </c>
      <c r="P271" s="2">
        <f t="shared" si="138"/>
        <v>2.7700339051598406</v>
      </c>
      <c r="Q271" s="2">
        <f t="shared" si="138"/>
        <v>0</v>
      </c>
      <c r="R271" s="2">
        <f t="shared" si="138"/>
        <v>44.37416717552918</v>
      </c>
      <c r="S271" s="2">
        <f t="shared" si="138"/>
        <v>3.1966713263276918</v>
      </c>
      <c r="T271" s="2">
        <f t="shared" si="138"/>
        <v>24.151345767529843</v>
      </c>
      <c r="U271" s="2">
        <f t="shared" si="138"/>
        <v>39.667292749994338</v>
      </c>
      <c r="V271" s="2">
        <f t="shared" si="138"/>
        <v>34.437867240336772</v>
      </c>
      <c r="W271" s="2">
        <f t="shared" si="138"/>
        <v>1416.0197944757138</v>
      </c>
      <c r="X271" s="2">
        <f>AVERAGE(W242:W244)</f>
        <v>5290.032997655816</v>
      </c>
      <c r="Y271" s="1">
        <f>STDEV(W242:W244)</f>
        <v>304.21606075799599</v>
      </c>
    </row>
    <row r="272" spans="1:25" ht="15.75" customHeight="1" x14ac:dyDescent="0.2">
      <c r="A272" s="4" t="s">
        <v>176</v>
      </c>
      <c r="B272" s="2">
        <f t="shared" si="134"/>
        <v>212.61276340923817</v>
      </c>
      <c r="C272" s="2">
        <f t="shared" si="135"/>
        <v>725.87881725474062</v>
      </c>
      <c r="D272" s="21">
        <f t="shared" si="136"/>
        <v>208.97265033193</v>
      </c>
      <c r="E272" s="2">
        <f t="shared" ref="E272:W272" si="139">AVERAGE(E223:E225)</f>
        <v>23.669786011254672</v>
      </c>
      <c r="F272" s="2">
        <f t="shared" si="139"/>
        <v>13.752855829182687</v>
      </c>
      <c r="G272" s="2">
        <f t="shared" si="139"/>
        <v>0.32549084542562212</v>
      </c>
      <c r="H272" s="2">
        <f t="shared" si="139"/>
        <v>32.948644578025956</v>
      </c>
      <c r="I272" s="2">
        <f t="shared" si="139"/>
        <v>8.2490741372648149</v>
      </c>
      <c r="J272" s="2">
        <f t="shared" si="139"/>
        <v>15.127124485513832</v>
      </c>
      <c r="K272" s="2">
        <f t="shared" si="139"/>
        <v>54.045337269198946</v>
      </c>
      <c r="L272" s="2">
        <f t="shared" si="139"/>
        <v>3.6401130773081696</v>
      </c>
      <c r="M272" s="2">
        <f t="shared" si="139"/>
        <v>9.5020778146563263</v>
      </c>
      <c r="N272" s="2">
        <f t="shared" si="139"/>
        <v>1.7932259280162643</v>
      </c>
      <c r="O272" s="2">
        <f t="shared" si="139"/>
        <v>30.860094280816785</v>
      </c>
      <c r="P272" s="2">
        <f t="shared" si="139"/>
        <v>0.47363670244201028</v>
      </c>
      <c r="Q272" s="2">
        <f t="shared" si="139"/>
        <v>2.3710434515326617</v>
      </c>
      <c r="R272" s="2">
        <f t="shared" si="139"/>
        <v>5.3954820628948506</v>
      </c>
      <c r="S272" s="2">
        <f t="shared" si="139"/>
        <v>0.94583743947861976</v>
      </c>
      <c r="T272" s="2">
        <f t="shared" si="139"/>
        <v>2.7997242750658429</v>
      </c>
      <c r="U272" s="2">
        <f t="shared" si="139"/>
        <v>2.1834818516797854</v>
      </c>
      <c r="V272" s="2">
        <f t="shared" si="139"/>
        <v>4.5297333694803408</v>
      </c>
      <c r="W272" s="2">
        <f t="shared" si="139"/>
        <v>208.97265033193003</v>
      </c>
      <c r="X272" s="2">
        <f>AVERAGE(W245:W247)</f>
        <v>725.87881725474051</v>
      </c>
      <c r="Y272" s="1">
        <f>STDEV(W245:W247)</f>
        <v>51.036859449255012</v>
      </c>
    </row>
    <row r="273" spans="1:25" ht="15.75" customHeight="1" x14ac:dyDescent="0.2">
      <c r="A273" s="4" t="s">
        <v>175</v>
      </c>
      <c r="B273" s="2">
        <f t="shared" si="134"/>
        <v>215.80204455667146</v>
      </c>
      <c r="C273" s="2">
        <f t="shared" si="135"/>
        <v>781.76603350751873</v>
      </c>
      <c r="D273" s="21">
        <f t="shared" si="136"/>
        <v>213.58785944501241</v>
      </c>
      <c r="E273" s="2">
        <f t="shared" ref="E273:W273" si="140">AVERAGE(E226:E228)</f>
        <v>25.402767992054081</v>
      </c>
      <c r="F273" s="2">
        <f t="shared" si="140"/>
        <v>19.10931044802668</v>
      </c>
      <c r="G273" s="2">
        <f t="shared" si="140"/>
        <v>0.85152353655641611</v>
      </c>
      <c r="H273" s="2">
        <f t="shared" si="140"/>
        <v>23.162628653032922</v>
      </c>
      <c r="I273" s="2">
        <f t="shared" si="140"/>
        <v>7.3185378392161278</v>
      </c>
      <c r="J273" s="2">
        <f t="shared" si="140"/>
        <v>11.024876783739337</v>
      </c>
      <c r="K273" s="2">
        <f t="shared" si="140"/>
        <v>56.336737094053795</v>
      </c>
      <c r="L273" s="2">
        <f t="shared" si="140"/>
        <v>2.2141851116590536</v>
      </c>
      <c r="M273" s="2">
        <f t="shared" si="140"/>
        <v>7.7052780641561869</v>
      </c>
      <c r="N273" s="2">
        <f t="shared" si="140"/>
        <v>2.777388139511848</v>
      </c>
      <c r="O273" s="2">
        <f t="shared" si="140"/>
        <v>30.536610374152364</v>
      </c>
      <c r="P273" s="2">
        <f t="shared" si="140"/>
        <v>0.29584371222159872</v>
      </c>
      <c r="Q273" s="2">
        <f t="shared" si="140"/>
        <v>1.0044117743206904</v>
      </c>
      <c r="R273" s="2">
        <f t="shared" si="140"/>
        <v>7.698574070644522</v>
      </c>
      <c r="S273" s="2">
        <f t="shared" si="140"/>
        <v>0.90882844605672253</v>
      </c>
      <c r="T273" s="2">
        <f t="shared" si="140"/>
        <v>3.839448679947727</v>
      </c>
      <c r="U273" s="2">
        <f t="shared" si="140"/>
        <v>9.01151712116061</v>
      </c>
      <c r="V273" s="2">
        <f t="shared" si="140"/>
        <v>6.6035767161607737</v>
      </c>
      <c r="W273" s="2">
        <f t="shared" si="140"/>
        <v>213.58785944501236</v>
      </c>
      <c r="X273" s="2">
        <f>AVERAGE(W248:W250)</f>
        <v>781.76603350751873</v>
      </c>
      <c r="Y273" s="1">
        <f>STDEV(W248:W250)</f>
        <v>77.549533358281252</v>
      </c>
    </row>
    <row r="274" spans="1:25" ht="15.75" customHeight="1" x14ac:dyDescent="0.2">
      <c r="A274" s="4" t="s">
        <v>174</v>
      </c>
      <c r="B274" s="2">
        <f t="shared" si="134"/>
        <v>122.65544189437954</v>
      </c>
      <c r="C274" s="2">
        <f t="shared" si="135"/>
        <v>408.38383284611297</v>
      </c>
      <c r="D274" s="21">
        <f t="shared" si="136"/>
        <v>120.97340395109835</v>
      </c>
      <c r="E274" s="2">
        <f t="shared" ref="E274:W274" si="141">AVERAGE(E229:E231)</f>
        <v>13.082405085822609</v>
      </c>
      <c r="F274" s="2">
        <f t="shared" si="141"/>
        <v>10.022613024851081</v>
      </c>
      <c r="G274" s="2">
        <f t="shared" si="141"/>
        <v>0.12936507663364724</v>
      </c>
      <c r="H274" s="2">
        <f t="shared" si="141"/>
        <v>14.018852193204507</v>
      </c>
      <c r="I274" s="2">
        <f t="shared" si="141"/>
        <v>2.8265853459083785</v>
      </c>
      <c r="J274" s="2">
        <f t="shared" si="141"/>
        <v>2.5568458255380158</v>
      </c>
      <c r="K274" s="2">
        <f t="shared" si="141"/>
        <v>39.252915579271622</v>
      </c>
      <c r="L274" s="2">
        <f t="shared" si="141"/>
        <v>1.6820379432811869</v>
      </c>
      <c r="M274" s="2">
        <f t="shared" si="141"/>
        <v>5.674829518679708</v>
      </c>
      <c r="N274" s="2">
        <f t="shared" si="141"/>
        <v>0.38174626832366571</v>
      </c>
      <c r="O274" s="2">
        <f t="shared" si="141"/>
        <v>19.89578134406252</v>
      </c>
      <c r="P274" s="2">
        <f t="shared" si="141"/>
        <v>0.21163101093978012</v>
      </c>
      <c r="Q274" s="2">
        <f t="shared" si="141"/>
        <v>0.6073187472636733</v>
      </c>
      <c r="R274" s="2">
        <f t="shared" si="141"/>
        <v>2.7958833944713617</v>
      </c>
      <c r="S274" s="2">
        <f t="shared" si="141"/>
        <v>0.76860027688852028</v>
      </c>
      <c r="T274" s="2">
        <f t="shared" si="141"/>
        <v>1.4907187293512401</v>
      </c>
      <c r="U274" s="2">
        <f t="shared" si="141"/>
        <v>3.3791181388164184</v>
      </c>
      <c r="V274" s="2">
        <f t="shared" si="141"/>
        <v>3.8781943910715762</v>
      </c>
      <c r="W274" s="2">
        <f t="shared" si="141"/>
        <v>120.97340395109832</v>
      </c>
      <c r="X274" s="2">
        <f>AVERAGE(W251:W253)</f>
        <v>408.38383284611291</v>
      </c>
      <c r="Y274" s="1">
        <f>STDEV(W251:W253)</f>
        <v>41.319190205324858</v>
      </c>
    </row>
    <row r="275" spans="1:25" ht="15.75" customHeight="1" x14ac:dyDescent="0.2">
      <c r="A275" s="4" t="s">
        <v>173</v>
      </c>
      <c r="B275" s="2">
        <f t="shared" si="134"/>
        <v>141.61574437483736</v>
      </c>
      <c r="C275" s="2">
        <f t="shared" si="135"/>
        <v>510.98501349308702</v>
      </c>
      <c r="D275" s="21">
        <f t="shared" si="136"/>
        <v>140.09335058206955</v>
      </c>
      <c r="E275" s="2">
        <f t="shared" ref="E275:W275" si="142">AVERAGE(E232:E234)</f>
        <v>13.824527932301104</v>
      </c>
      <c r="F275" s="2">
        <f t="shared" si="142"/>
        <v>9.632224592259961</v>
      </c>
      <c r="G275" s="2">
        <f t="shared" si="142"/>
        <v>1.2702715356195464</v>
      </c>
      <c r="H275" s="2">
        <f t="shared" si="142"/>
        <v>16.174372549142266</v>
      </c>
      <c r="I275" s="2">
        <f t="shared" si="142"/>
        <v>2.7771302699281688</v>
      </c>
      <c r="J275" s="2">
        <f t="shared" si="142"/>
        <v>7.745833349371857</v>
      </c>
      <c r="K275" s="2">
        <f t="shared" si="142"/>
        <v>38.279077080836736</v>
      </c>
      <c r="L275" s="2">
        <f t="shared" si="142"/>
        <v>1.5223937927678273</v>
      </c>
      <c r="M275" s="2">
        <f t="shared" si="142"/>
        <v>6.1510408776892893</v>
      </c>
      <c r="N275" s="2">
        <f t="shared" si="142"/>
        <v>2.2447311562999013</v>
      </c>
      <c r="O275" s="2">
        <f t="shared" si="142"/>
        <v>21.638943837968913</v>
      </c>
      <c r="P275" s="2">
        <f t="shared" si="142"/>
        <v>0.78238474459896146</v>
      </c>
      <c r="Q275" s="2">
        <f t="shared" si="142"/>
        <v>1.2906345858696591</v>
      </c>
      <c r="R275" s="2">
        <f t="shared" si="142"/>
        <v>4.7453140639693645</v>
      </c>
      <c r="S275" s="2">
        <f t="shared" si="142"/>
        <v>3.0245873147203874</v>
      </c>
      <c r="T275" s="2">
        <f t="shared" si="142"/>
        <v>0.91914113539980014</v>
      </c>
      <c r="U275" s="2">
        <f t="shared" si="142"/>
        <v>4.8551185773089811</v>
      </c>
      <c r="V275" s="2">
        <f t="shared" si="142"/>
        <v>4.738016978784656</v>
      </c>
      <c r="W275" s="2">
        <f t="shared" si="142"/>
        <v>140.09335058206955</v>
      </c>
      <c r="X275" s="2">
        <f>AVERAGE(W254:W256)</f>
        <v>510.98501349308708</v>
      </c>
      <c r="Y275" s="1">
        <f>STDEV(W254:W256)</f>
        <v>26.016817399367142</v>
      </c>
    </row>
    <row r="276" spans="1:25" ht="15.75" customHeight="1" x14ac:dyDescent="0.2">
      <c r="A276" s="4" t="s">
        <v>0</v>
      </c>
      <c r="B276" s="2">
        <f t="shared" si="134"/>
        <v>217.26059907844058</v>
      </c>
      <c r="C276" s="2">
        <f t="shared" si="135"/>
        <v>789.75365699800523</v>
      </c>
      <c r="D276" s="21">
        <f t="shared" si="136"/>
        <v>214.21739661212987</v>
      </c>
      <c r="E276" s="2">
        <f t="shared" ref="E276:W276" si="143">AVERAGE(E235:E237)</f>
        <v>21.255460687576861</v>
      </c>
      <c r="F276" s="2">
        <f t="shared" si="143"/>
        <v>20.493969419873306</v>
      </c>
      <c r="G276" s="2">
        <f t="shared" si="143"/>
        <v>2.857461532068483E-3</v>
      </c>
      <c r="H276" s="2">
        <f t="shared" si="143"/>
        <v>27.421533069132398</v>
      </c>
      <c r="I276" s="2">
        <f t="shared" si="143"/>
        <v>8.9176937500235738</v>
      </c>
      <c r="J276" s="2">
        <f t="shared" si="143"/>
        <v>9.6961801022692331</v>
      </c>
      <c r="K276" s="2">
        <f t="shared" si="143"/>
        <v>56.843708983946499</v>
      </c>
      <c r="L276" s="2">
        <f t="shared" si="143"/>
        <v>3.0432024663106994</v>
      </c>
      <c r="M276" s="2">
        <f t="shared" si="143"/>
        <v>6.2879887841089497</v>
      </c>
      <c r="N276" s="2">
        <f t="shared" si="143"/>
        <v>2.5921237659498124</v>
      </c>
      <c r="O276" s="2">
        <f t="shared" si="143"/>
        <v>32.051272219255047</v>
      </c>
      <c r="P276" s="2">
        <f t="shared" si="143"/>
        <v>0.92079563160926037</v>
      </c>
      <c r="Q276" s="2">
        <f t="shared" si="143"/>
        <v>0.7737885663944527</v>
      </c>
      <c r="R276" s="2">
        <f t="shared" si="143"/>
        <v>7.0502843944563365</v>
      </c>
      <c r="S276" s="2">
        <f t="shared" si="143"/>
        <v>4.4643464680954716</v>
      </c>
      <c r="T276" s="2">
        <f t="shared" si="143"/>
        <v>1.2330445342440701</v>
      </c>
      <c r="U276" s="2">
        <f t="shared" si="143"/>
        <v>7.9478856219540575</v>
      </c>
      <c r="V276" s="2">
        <f t="shared" si="143"/>
        <v>6.2644631517084832</v>
      </c>
      <c r="W276" s="2">
        <f t="shared" si="143"/>
        <v>214.21739661212987</v>
      </c>
      <c r="X276" s="2">
        <f>AVERAGE(W257:W259)</f>
        <v>789.75365699800511</v>
      </c>
      <c r="Y276" s="1">
        <f>STDEV(W257:W259)</f>
        <v>123.38549148344822</v>
      </c>
    </row>
    <row r="277" spans="1:25" ht="15.75" customHeight="1" x14ac:dyDescent="0.2">
      <c r="D277" s="8"/>
    </row>
    <row r="278" spans="1:25" ht="15.75" customHeight="1" x14ac:dyDescent="0.2">
      <c r="A278" s="5" t="s">
        <v>41</v>
      </c>
    </row>
    <row r="279" spans="1:25" ht="15.75" customHeight="1" x14ac:dyDescent="0.2">
      <c r="A279" s="1" t="s">
        <v>25</v>
      </c>
      <c r="B279" s="1" t="s">
        <v>40</v>
      </c>
      <c r="C279" s="1" t="s">
        <v>39</v>
      </c>
      <c r="E279" s="1" t="s">
        <v>23</v>
      </c>
      <c r="F279" s="1" t="s">
        <v>22</v>
      </c>
      <c r="G279" s="1" t="s">
        <v>21</v>
      </c>
      <c r="H279" s="1" t="s">
        <v>20</v>
      </c>
      <c r="I279" s="1" t="s">
        <v>19</v>
      </c>
      <c r="J279" s="1" t="s">
        <v>18</v>
      </c>
      <c r="K279" s="1" t="s">
        <v>17</v>
      </c>
      <c r="L279" s="1" t="s">
        <v>16</v>
      </c>
      <c r="M279" s="1" t="s">
        <v>15</v>
      </c>
      <c r="N279" s="1" t="s">
        <v>14</v>
      </c>
      <c r="O279" s="1" t="s">
        <v>13</v>
      </c>
      <c r="P279" s="1" t="s">
        <v>12</v>
      </c>
      <c r="Q279" s="1" t="s">
        <v>11</v>
      </c>
      <c r="R279" s="1" t="s">
        <v>10</v>
      </c>
      <c r="S279" s="1" t="s">
        <v>9</v>
      </c>
      <c r="T279" s="1" t="s">
        <v>8</v>
      </c>
      <c r="U279" s="1" t="s">
        <v>7</v>
      </c>
      <c r="V279" s="1" t="s">
        <v>6</v>
      </c>
    </row>
    <row r="280" spans="1:25" ht="15.75" customHeight="1" x14ac:dyDescent="0.2">
      <c r="A280" s="4" t="s">
        <v>178</v>
      </c>
      <c r="B280" s="2">
        <f>STDEV(L217:L219)</f>
        <v>0.29285563027043537</v>
      </c>
      <c r="C280" s="2">
        <f>STDEV(W217:W219)</f>
        <v>150.90838035048552</v>
      </c>
      <c r="D280" s="2"/>
      <c r="E280" s="2">
        <f t="shared" ref="E280:W280" si="144">STDEV(E218:E219)</f>
        <v>1.3500022322108824</v>
      </c>
      <c r="F280" s="2">
        <f t="shared" si="144"/>
        <v>2.6000111633051715</v>
      </c>
      <c r="G280" s="2">
        <f t="shared" si="144"/>
        <v>0.10194494423631519</v>
      </c>
      <c r="H280" s="2">
        <f t="shared" si="144"/>
        <v>0.3670155790827293</v>
      </c>
      <c r="I280" s="2">
        <f t="shared" si="144"/>
        <v>1.3279404807352775</v>
      </c>
      <c r="J280" s="2">
        <f t="shared" si="144"/>
        <v>3.8227266260294344</v>
      </c>
      <c r="K280" s="2">
        <f t="shared" si="144"/>
        <v>3.3414202963368651</v>
      </c>
      <c r="L280" s="2">
        <f t="shared" si="144"/>
        <v>0.3348134748898709</v>
      </c>
      <c r="M280" s="2">
        <f t="shared" si="144"/>
        <v>0.76839135984306595</v>
      </c>
      <c r="N280" s="2">
        <f t="shared" si="144"/>
        <v>0.6852491682780002</v>
      </c>
      <c r="O280" s="2">
        <f t="shared" si="144"/>
        <v>8.8913700115624314E-2</v>
      </c>
      <c r="P280" s="2">
        <f t="shared" si="144"/>
        <v>0.23744599128517341</v>
      </c>
      <c r="Q280" s="2">
        <f t="shared" si="144"/>
        <v>0</v>
      </c>
      <c r="R280" s="2">
        <f t="shared" si="144"/>
        <v>0</v>
      </c>
      <c r="S280" s="2">
        <f t="shared" si="144"/>
        <v>0.15105323363748699</v>
      </c>
      <c r="T280" s="2">
        <f t="shared" si="144"/>
        <v>1.291563316607877</v>
      </c>
      <c r="U280" s="2">
        <f t="shared" si="144"/>
        <v>0.56686363828821995</v>
      </c>
      <c r="V280" s="2">
        <f t="shared" si="144"/>
        <v>0.35322285778486695</v>
      </c>
      <c r="W280" s="2">
        <f t="shared" si="144"/>
        <v>7.5907603031628215</v>
      </c>
    </row>
    <row r="281" spans="1:25" ht="15.75" customHeight="1" x14ac:dyDescent="0.2">
      <c r="A281" s="4" t="s">
        <v>177</v>
      </c>
      <c r="B281" s="2">
        <f>STDEV(L220:L222)</f>
        <v>0.46158640947703894</v>
      </c>
      <c r="C281" s="2">
        <f>STDEV(W220:W222)</f>
        <v>80.057511490857351</v>
      </c>
      <c r="D281" s="2"/>
      <c r="E281" s="2">
        <f t="shared" ref="E281:W281" si="145">STDEV(E220:E222)</f>
        <v>11.411250368285518</v>
      </c>
      <c r="F281" s="2">
        <f t="shared" si="145"/>
        <v>6.7615526618669923</v>
      </c>
      <c r="G281" s="2">
        <f t="shared" si="145"/>
        <v>1.225763881467123</v>
      </c>
      <c r="H281" s="2">
        <f t="shared" si="145"/>
        <v>20.166141422559594</v>
      </c>
      <c r="I281" s="2">
        <f t="shared" si="145"/>
        <v>5.5928359345232224</v>
      </c>
      <c r="J281" s="2">
        <f t="shared" si="145"/>
        <v>7.6459341704445061</v>
      </c>
      <c r="K281" s="2">
        <f t="shared" si="145"/>
        <v>22.306317002862837</v>
      </c>
      <c r="L281" s="2">
        <f t="shared" si="145"/>
        <v>0.46158640947703894</v>
      </c>
      <c r="M281" s="2">
        <f t="shared" si="145"/>
        <v>1.475106087360514</v>
      </c>
      <c r="N281" s="2">
        <f t="shared" si="145"/>
        <v>5.5072523844184786</v>
      </c>
      <c r="O281" s="2">
        <f t="shared" si="145"/>
        <v>9.487133316498765</v>
      </c>
      <c r="P281" s="2">
        <f t="shared" si="145"/>
        <v>1.7516921562180738</v>
      </c>
      <c r="Q281" s="2">
        <f t="shared" si="145"/>
        <v>0</v>
      </c>
      <c r="R281" s="2">
        <f t="shared" si="145"/>
        <v>3.2572742441671756</v>
      </c>
      <c r="S281" s="2">
        <f t="shared" si="145"/>
        <v>2.5854027233619239</v>
      </c>
      <c r="T281" s="2">
        <f t="shared" si="145"/>
        <v>1.1288018448957118</v>
      </c>
      <c r="U281" s="2">
        <f t="shared" si="145"/>
        <v>2.0414150765815888</v>
      </c>
      <c r="V281" s="2">
        <f t="shared" si="145"/>
        <v>2.4282184239416345</v>
      </c>
      <c r="W281" s="2">
        <f t="shared" si="145"/>
        <v>80.057511490857351</v>
      </c>
    </row>
    <row r="282" spans="1:25" ht="15.75" customHeight="1" x14ac:dyDescent="0.2">
      <c r="A282" s="4" t="s">
        <v>176</v>
      </c>
      <c r="B282" s="2">
        <f>STDEV(L223,L224)</f>
        <v>9.1269096454916192E-3</v>
      </c>
      <c r="C282" s="2">
        <f>STDEV(W223,W224)</f>
        <v>23.029908189658158</v>
      </c>
      <c r="D282" s="2"/>
      <c r="E282" s="2">
        <f t="shared" ref="E282:W282" si="146">STDEV(E223:E225)</f>
        <v>2.4400173164045427</v>
      </c>
      <c r="F282" s="2">
        <f t="shared" si="146"/>
        <v>2.6288679259909902</v>
      </c>
      <c r="G282" s="2">
        <f t="shared" si="146"/>
        <v>0.56376668167572541</v>
      </c>
      <c r="H282" s="2">
        <f t="shared" si="146"/>
        <v>7.4081309965935747</v>
      </c>
      <c r="I282" s="2">
        <f t="shared" si="146"/>
        <v>1.4904402491435131</v>
      </c>
      <c r="J282" s="2">
        <f t="shared" si="146"/>
        <v>1.3539044416483419</v>
      </c>
      <c r="K282" s="2">
        <f t="shared" si="146"/>
        <v>3.7708172494323509</v>
      </c>
      <c r="L282" s="2">
        <f t="shared" si="146"/>
        <v>0.26031485729624326</v>
      </c>
      <c r="M282" s="2">
        <f t="shared" si="146"/>
        <v>0.63777826998090803</v>
      </c>
      <c r="N282" s="2">
        <f t="shared" si="146"/>
        <v>0.52652578540908712</v>
      </c>
      <c r="O282" s="2">
        <f t="shared" si="146"/>
        <v>2.2041961197950628</v>
      </c>
      <c r="P282" s="2">
        <f t="shared" si="146"/>
        <v>0.23548128360647747</v>
      </c>
      <c r="Q282" s="2">
        <f t="shared" si="146"/>
        <v>0.85101895943133044</v>
      </c>
      <c r="R282" s="2">
        <f t="shared" si="146"/>
        <v>1.3781392947686981</v>
      </c>
      <c r="S282" s="2">
        <f t="shared" si="146"/>
        <v>0.59581429444003375</v>
      </c>
      <c r="T282" s="2">
        <f t="shared" si="146"/>
        <v>1.2891497261865874</v>
      </c>
      <c r="U282" s="2">
        <f t="shared" si="146"/>
        <v>1.3232625766728614</v>
      </c>
      <c r="V282" s="2">
        <f t="shared" si="146"/>
        <v>0.30312744960158355</v>
      </c>
      <c r="W282" s="2">
        <f t="shared" si="146"/>
        <v>16.750199146337046</v>
      </c>
    </row>
    <row r="283" spans="1:25" ht="15.75" customHeight="1" x14ac:dyDescent="0.2">
      <c r="A283" s="4" t="s">
        <v>175</v>
      </c>
      <c r="B283" s="2">
        <f>STDEV(L225:L227)</f>
        <v>0.8009177405737411</v>
      </c>
      <c r="C283" s="2">
        <f>STDEV(W225:W227)</f>
        <v>15.956986107451058</v>
      </c>
      <c r="D283" s="2"/>
      <c r="E283" s="2">
        <f t="shared" ref="E283:W283" si="147">STDEV(E226:E228)</f>
        <v>2.6341204707682375</v>
      </c>
      <c r="F283" s="2">
        <f t="shared" si="147"/>
        <v>3.2858220515303294</v>
      </c>
      <c r="G283" s="2">
        <f t="shared" si="147"/>
        <v>1.183620446202994</v>
      </c>
      <c r="H283" s="2">
        <f t="shared" si="147"/>
        <v>4.8450360858462664</v>
      </c>
      <c r="I283" s="2">
        <f t="shared" si="147"/>
        <v>0.66775862938786579</v>
      </c>
      <c r="J283" s="2">
        <f t="shared" si="147"/>
        <v>0.734248884768824</v>
      </c>
      <c r="K283" s="2">
        <f t="shared" si="147"/>
        <v>2.4059100835770622</v>
      </c>
      <c r="L283" s="2">
        <f t="shared" si="147"/>
        <v>0.45342581272533328</v>
      </c>
      <c r="M283" s="2">
        <f t="shared" si="147"/>
        <v>0.34165945996015001</v>
      </c>
      <c r="N283" s="2">
        <f t="shared" si="147"/>
        <v>2.5726765394554092</v>
      </c>
      <c r="O283" s="2">
        <f t="shared" si="147"/>
        <v>2.2357066321849324</v>
      </c>
      <c r="P283" s="2">
        <f t="shared" si="147"/>
        <v>0.51241634066759456</v>
      </c>
      <c r="Q283" s="2">
        <f t="shared" si="147"/>
        <v>0.91254082794168845</v>
      </c>
      <c r="R283" s="2">
        <f t="shared" si="147"/>
        <v>2.7475450232968459</v>
      </c>
      <c r="S283" s="2">
        <f t="shared" si="147"/>
        <v>0.83310848939441429</v>
      </c>
      <c r="T283" s="2">
        <f t="shared" si="147"/>
        <v>0.92510661083957824</v>
      </c>
      <c r="U283" s="2">
        <f t="shared" si="147"/>
        <v>3.2502285121327414</v>
      </c>
      <c r="V283" s="2">
        <f t="shared" si="147"/>
        <v>0.57016756010743019</v>
      </c>
      <c r="W283" s="2">
        <f t="shared" si="147"/>
        <v>15.051654212437679</v>
      </c>
    </row>
    <row r="284" spans="1:25" ht="15.75" customHeight="1" x14ac:dyDescent="0.2">
      <c r="A284" s="4" t="s">
        <v>174</v>
      </c>
      <c r="B284" s="2">
        <f>STDEV(L228:L230)</f>
        <v>0.66759708770578041</v>
      </c>
      <c r="C284" s="2">
        <f>STDEV(W228:W230)</f>
        <v>55.466492391452761</v>
      </c>
      <c r="D284" s="2"/>
      <c r="E284" s="2">
        <f t="shared" ref="E284:W284" si="148">STDEV(E229:E231)</f>
        <v>2.8018970455441208</v>
      </c>
      <c r="F284" s="2">
        <f t="shared" si="148"/>
        <v>1.0422490408731622</v>
      </c>
      <c r="G284" s="2">
        <f t="shared" si="148"/>
        <v>0.20611325686795792</v>
      </c>
      <c r="H284" s="2">
        <f t="shared" si="148"/>
        <v>3.2655077788444076</v>
      </c>
      <c r="I284" s="2">
        <f t="shared" si="148"/>
        <v>0.31637920279901227</v>
      </c>
      <c r="J284" s="2">
        <f t="shared" si="148"/>
        <v>2.3864846647635041</v>
      </c>
      <c r="K284" s="2">
        <f t="shared" si="148"/>
        <v>1.0469962877242516</v>
      </c>
      <c r="L284" s="2">
        <f t="shared" si="148"/>
        <v>0.23645117691834086</v>
      </c>
      <c r="M284" s="2">
        <f t="shared" si="148"/>
        <v>0.70654861838867011</v>
      </c>
      <c r="N284" s="2">
        <f t="shared" si="148"/>
        <v>0.5542423462954349</v>
      </c>
      <c r="O284" s="2">
        <f t="shared" si="148"/>
        <v>1.6121808722767901</v>
      </c>
      <c r="P284" s="2">
        <f t="shared" si="148"/>
        <v>0.19700986036294579</v>
      </c>
      <c r="Q284" s="2">
        <f t="shared" si="148"/>
        <v>0.63527580401752826</v>
      </c>
      <c r="R284" s="2">
        <f t="shared" si="148"/>
        <v>1.4192712216574306</v>
      </c>
      <c r="S284" s="2">
        <f t="shared" si="148"/>
        <v>0.9450369844962212</v>
      </c>
      <c r="T284" s="2">
        <f t="shared" si="148"/>
        <v>0.23422268138290206</v>
      </c>
      <c r="U284" s="2">
        <f t="shared" si="148"/>
        <v>1.5062114778255049</v>
      </c>
      <c r="V284" s="2">
        <f t="shared" si="148"/>
        <v>0.26315048924640927</v>
      </c>
      <c r="W284" s="2">
        <f t="shared" si="148"/>
        <v>9.3136963531929098</v>
      </c>
    </row>
    <row r="285" spans="1:25" ht="15.75" customHeight="1" x14ac:dyDescent="0.2">
      <c r="A285" s="4" t="s">
        <v>173</v>
      </c>
      <c r="B285" s="2">
        <f>STDEV(L231:L233)</f>
        <v>0.5823557108364148</v>
      </c>
      <c r="C285" s="2">
        <f>STDEV(W231:W233)</f>
        <v>4.9457801578954479</v>
      </c>
      <c r="D285" s="2"/>
      <c r="E285" s="2">
        <f t="shared" ref="E285:W285" si="149">STDEV(E232:E234)</f>
        <v>0.95345795510853981</v>
      </c>
      <c r="F285" s="2">
        <f t="shared" si="149"/>
        <v>0.89501706594102359</v>
      </c>
      <c r="G285" s="2">
        <f t="shared" si="149"/>
        <v>1.5748169519810267</v>
      </c>
      <c r="H285" s="2">
        <f t="shared" si="149"/>
        <v>4.5816225865548192</v>
      </c>
      <c r="I285" s="2">
        <f t="shared" si="149"/>
        <v>0.85843362549172375</v>
      </c>
      <c r="J285" s="2">
        <f t="shared" si="149"/>
        <v>2.449657326807456</v>
      </c>
      <c r="K285" s="2">
        <f t="shared" si="149"/>
        <v>5.1645712337557175</v>
      </c>
      <c r="L285" s="2">
        <f t="shared" si="149"/>
        <v>1.2303701142130705</v>
      </c>
      <c r="M285" s="2">
        <f t="shared" si="149"/>
        <v>1.7007538721677762</v>
      </c>
      <c r="N285" s="2">
        <f t="shared" si="149"/>
        <v>0.81770674038862801</v>
      </c>
      <c r="O285" s="2">
        <f t="shared" si="149"/>
        <v>1.2972834030250939</v>
      </c>
      <c r="P285" s="2">
        <f t="shared" si="149"/>
        <v>0.6998258549422377</v>
      </c>
      <c r="Q285" s="2">
        <f t="shared" si="149"/>
        <v>0.2870135683030286</v>
      </c>
      <c r="R285" s="2">
        <f t="shared" si="149"/>
        <v>1.2985992361375454</v>
      </c>
      <c r="S285" s="2">
        <f t="shared" si="149"/>
        <v>1.2975844993273642</v>
      </c>
      <c r="T285" s="2">
        <f t="shared" si="149"/>
        <v>0.37534655020820112</v>
      </c>
      <c r="U285" s="2">
        <f t="shared" si="149"/>
        <v>1.7565246639655487</v>
      </c>
      <c r="V285" s="2">
        <f t="shared" si="149"/>
        <v>0.47800517980700641</v>
      </c>
      <c r="W285" s="2">
        <f t="shared" si="149"/>
        <v>10.210622860412109</v>
      </c>
    </row>
    <row r="286" spans="1:25" ht="15.75" customHeight="1" x14ac:dyDescent="0.2">
      <c r="A286" s="4" t="s">
        <v>0</v>
      </c>
      <c r="B286" s="2">
        <f>STDEV(L234:L236)</f>
        <v>0.34772910497051795</v>
      </c>
      <c r="C286" s="2">
        <f>STDEV(W234:W236)</f>
        <v>47.493457951095948</v>
      </c>
      <c r="D286" s="2"/>
      <c r="E286" s="2">
        <f t="shared" ref="E286:W286" si="150">STDEV(E235:E237)</f>
        <v>2.4353088483304028</v>
      </c>
      <c r="F286" s="2">
        <f t="shared" si="150"/>
        <v>4.0835682438958667</v>
      </c>
      <c r="G286" s="2">
        <f t="shared" si="150"/>
        <v>4.9492685542162178E-3</v>
      </c>
      <c r="H286" s="2">
        <f t="shared" si="150"/>
        <v>3.7341964299767598</v>
      </c>
      <c r="I286" s="2">
        <f t="shared" si="150"/>
        <v>1.8771189800446957</v>
      </c>
      <c r="J286" s="2">
        <f t="shared" si="150"/>
        <v>4.1203991222537582</v>
      </c>
      <c r="K286" s="2">
        <f t="shared" si="150"/>
        <v>4.0809879657104968</v>
      </c>
      <c r="L286" s="2">
        <f t="shared" si="150"/>
        <v>0.43554037842906496</v>
      </c>
      <c r="M286" s="2">
        <f t="shared" si="150"/>
        <v>0.54793445592107004</v>
      </c>
      <c r="N286" s="2">
        <f t="shared" si="150"/>
        <v>1.9351202338920612</v>
      </c>
      <c r="O286" s="2">
        <f t="shared" si="150"/>
        <v>3.2398379341221095</v>
      </c>
      <c r="P286" s="2">
        <f t="shared" si="150"/>
        <v>0.61840042682765417</v>
      </c>
      <c r="Q286" s="2">
        <f t="shared" si="150"/>
        <v>0.8699031775812478</v>
      </c>
      <c r="R286" s="2">
        <f t="shared" si="150"/>
        <v>1.9156541617990483</v>
      </c>
      <c r="S286" s="2">
        <f t="shared" si="150"/>
        <v>1.3687973779340104</v>
      </c>
      <c r="T286" s="2">
        <f t="shared" si="150"/>
        <v>0.76706642563938909</v>
      </c>
      <c r="U286" s="2">
        <f t="shared" si="150"/>
        <v>3.119956231028377</v>
      </c>
      <c r="V286" s="2">
        <f t="shared" si="150"/>
        <v>1.8649847040791068</v>
      </c>
      <c r="W286" s="2">
        <f t="shared" si="150"/>
        <v>28.398031284582348</v>
      </c>
    </row>
    <row r="287" spans="1:25" ht="15.75" customHeight="1" x14ac:dyDescent="0.2"/>
    <row r="288" spans="1:25" ht="15.75" customHeight="1" x14ac:dyDescent="0.2">
      <c r="A288" s="5" t="s">
        <v>38</v>
      </c>
    </row>
    <row r="289" spans="1:22" ht="15.75" customHeight="1" x14ac:dyDescent="0.2">
      <c r="A289" s="1" t="s">
        <v>25</v>
      </c>
      <c r="E289" s="1" t="s">
        <v>35</v>
      </c>
    </row>
    <row r="290" spans="1:22" ht="15.75" customHeight="1" x14ac:dyDescent="0.2">
      <c r="A290" s="4" t="s">
        <v>178</v>
      </c>
      <c r="E290" s="2">
        <f t="shared" ref="E290:E296" si="151">(M270+P270)/D270*100</f>
        <v>6.2095606697658612</v>
      </c>
      <c r="F290" s="1">
        <f>(M280+P280)/D270*100</f>
        <v>0.90108577686279101</v>
      </c>
    </row>
    <row r="291" spans="1:22" ht="15.75" customHeight="1" x14ac:dyDescent="0.2">
      <c r="A291" s="4" t="s">
        <v>177</v>
      </c>
      <c r="E291" s="2">
        <f t="shared" si="151"/>
        <v>1.0491586672470543</v>
      </c>
      <c r="F291" s="1">
        <f t="shared" ref="F291:F296" si="152">(M281+P281)/D271*100</f>
        <v>0.22787804634986195</v>
      </c>
    </row>
    <row r="292" spans="1:22" ht="15.75" customHeight="1" x14ac:dyDescent="0.2">
      <c r="A292" s="4" t="s">
        <v>176</v>
      </c>
      <c r="E292" s="2">
        <f t="shared" si="151"/>
        <v>4.7736938308687833</v>
      </c>
      <c r="F292" s="1">
        <f t="shared" si="152"/>
        <v>0.41788222152530918</v>
      </c>
    </row>
    <row r="293" spans="1:22" ht="15.75" customHeight="1" x14ac:dyDescent="0.2">
      <c r="A293" s="4" t="s">
        <v>175</v>
      </c>
      <c r="E293" s="2">
        <f t="shared" si="151"/>
        <v>3.7460564458897312</v>
      </c>
      <c r="F293" s="1">
        <f t="shared" si="152"/>
        <v>0.39987094905439791</v>
      </c>
    </row>
    <row r="294" spans="1:22" ht="15.75" customHeight="1" x14ac:dyDescent="0.2">
      <c r="A294" s="4" t="s">
        <v>174</v>
      </c>
      <c r="E294" s="2">
        <f t="shared" si="151"/>
        <v>4.8659129505845762</v>
      </c>
      <c r="F294" s="1">
        <f t="shared" si="152"/>
        <v>0.7469067160554278</v>
      </c>
    </row>
    <row r="295" spans="1:22" ht="15.75" customHeight="1" x14ac:dyDescent="0.2">
      <c r="A295" s="4" t="s">
        <v>173</v>
      </c>
      <c r="E295" s="2">
        <f t="shared" si="151"/>
        <v>4.9491468320807339</v>
      </c>
      <c r="F295" s="1">
        <f t="shared" si="152"/>
        <v>1.713557222477669</v>
      </c>
    </row>
    <row r="296" spans="1:22" ht="15.75" customHeight="1" x14ac:dyDescent="0.2">
      <c r="A296" s="4" t="s">
        <v>0</v>
      </c>
      <c r="E296" s="2">
        <f t="shared" si="151"/>
        <v>3.3651722641232111</v>
      </c>
      <c r="F296" s="1">
        <f t="shared" si="152"/>
        <v>0.54446319542410193</v>
      </c>
    </row>
    <row r="297" spans="1:22" ht="15.75" customHeight="1" x14ac:dyDescent="0.2"/>
    <row r="298" spans="1:22" ht="15.75" customHeight="1" x14ac:dyDescent="0.2">
      <c r="A298" s="5" t="s">
        <v>34</v>
      </c>
    </row>
    <row r="299" spans="1:22" ht="15.75" customHeight="1" x14ac:dyDescent="0.2">
      <c r="A299" s="1" t="s">
        <v>25</v>
      </c>
      <c r="E299" s="1" t="s">
        <v>23</v>
      </c>
      <c r="F299" s="1" t="s">
        <v>22</v>
      </c>
      <c r="G299" s="1" t="s">
        <v>21</v>
      </c>
      <c r="H299" s="1" t="s">
        <v>20</v>
      </c>
      <c r="I299" s="1" t="s">
        <v>19</v>
      </c>
      <c r="J299" s="1" t="s">
        <v>18</v>
      </c>
      <c r="K299" s="1" t="s">
        <v>17</v>
      </c>
      <c r="L299" s="1" t="s">
        <v>16</v>
      </c>
      <c r="M299" s="1" t="s">
        <v>15</v>
      </c>
      <c r="N299" s="1" t="s">
        <v>14</v>
      </c>
      <c r="O299" s="1" t="s">
        <v>13</v>
      </c>
      <c r="P299" s="1" t="s">
        <v>12</v>
      </c>
      <c r="Q299" s="1" t="s">
        <v>11</v>
      </c>
      <c r="R299" s="1" t="s">
        <v>10</v>
      </c>
      <c r="S299" s="1" t="s">
        <v>9</v>
      </c>
      <c r="T299" s="1" t="s">
        <v>8</v>
      </c>
      <c r="U299" s="1" t="s">
        <v>7</v>
      </c>
      <c r="V299" s="1" t="s">
        <v>6</v>
      </c>
    </row>
    <row r="300" spans="1:22" ht="15.75" customHeight="1" x14ac:dyDescent="0.2">
      <c r="A300" s="4" t="s">
        <v>178</v>
      </c>
      <c r="B300" s="3"/>
      <c r="E300" s="2">
        <f t="shared" ref="E300:V300" si="153">E270/$D270*100</f>
        <v>10.450225157076567</v>
      </c>
      <c r="F300" s="2">
        <f t="shared" si="153"/>
        <v>7.6257960056948555</v>
      </c>
      <c r="G300" s="2">
        <f t="shared" si="153"/>
        <v>6.4578666158698339E-2</v>
      </c>
      <c r="H300" s="2">
        <f t="shared" si="153"/>
        <v>10.624122463412565</v>
      </c>
      <c r="I300" s="2">
        <f t="shared" si="153"/>
        <v>3.008489348358828</v>
      </c>
      <c r="J300" s="2">
        <f t="shared" si="153"/>
        <v>2.4215677241047762</v>
      </c>
      <c r="K300" s="2">
        <f t="shared" si="153"/>
        <v>35.5996863073551</v>
      </c>
      <c r="L300" s="2">
        <f t="shared" si="153"/>
        <v>3.6390531109919562</v>
      </c>
      <c r="M300" s="2">
        <f t="shared" si="153"/>
        <v>6.0591466838953973</v>
      </c>
      <c r="N300" s="2">
        <f t="shared" si="153"/>
        <v>0.43408211761017279</v>
      </c>
      <c r="O300" s="2">
        <f t="shared" si="153"/>
        <v>14.507016099790619</v>
      </c>
      <c r="P300" s="2">
        <f t="shared" si="153"/>
        <v>0.15041398587046456</v>
      </c>
      <c r="Q300" s="2">
        <f t="shared" si="153"/>
        <v>0</v>
      </c>
      <c r="R300" s="2">
        <f t="shared" si="153"/>
        <v>0</v>
      </c>
      <c r="S300" s="2">
        <f t="shared" si="153"/>
        <v>0.24719168193397567</v>
      </c>
      <c r="T300" s="2">
        <f t="shared" si="153"/>
        <v>0.81816157604341111</v>
      </c>
      <c r="U300" s="2">
        <f t="shared" si="153"/>
        <v>4.6293034290400259</v>
      </c>
      <c r="V300" s="2">
        <f t="shared" si="153"/>
        <v>3.3602187536545527</v>
      </c>
    </row>
    <row r="301" spans="1:22" ht="15.75" customHeight="1" x14ac:dyDescent="0.2">
      <c r="A301" s="4" t="s">
        <v>177</v>
      </c>
      <c r="B301" s="3"/>
      <c r="E301" s="2">
        <f t="shared" ref="E301:V301" si="154">E271/$D271*100</f>
        <v>8.7154520837489962</v>
      </c>
      <c r="F301" s="2">
        <f t="shared" si="154"/>
        <v>18.477240110126548</v>
      </c>
      <c r="G301" s="2">
        <f t="shared" si="154"/>
        <v>1.3753084168698495</v>
      </c>
      <c r="H301" s="2">
        <f t="shared" si="154"/>
        <v>22.151178515005952</v>
      </c>
      <c r="I301" s="2">
        <f t="shared" si="154"/>
        <v>1.8748168433700363</v>
      </c>
      <c r="J301" s="2">
        <f t="shared" si="154"/>
        <v>3.6733719855691667</v>
      </c>
      <c r="K301" s="2">
        <f t="shared" si="154"/>
        <v>21.17446864499389</v>
      </c>
      <c r="L301" s="2">
        <f t="shared" si="154"/>
        <v>0.91069519523186337</v>
      </c>
      <c r="M301" s="2">
        <f t="shared" si="154"/>
        <v>0.85353753850531555</v>
      </c>
      <c r="N301" s="2">
        <f t="shared" si="154"/>
        <v>1.1718546289397929</v>
      </c>
      <c r="O301" s="2">
        <f t="shared" si="154"/>
        <v>10.038752805684778</v>
      </c>
      <c r="P301" s="2">
        <f t="shared" si="154"/>
        <v>0.1956211287417387</v>
      </c>
      <c r="Q301" s="2">
        <f t="shared" si="154"/>
        <v>0</v>
      </c>
      <c r="R301" s="2">
        <f t="shared" si="154"/>
        <v>3.1337250615171555</v>
      </c>
      <c r="S301" s="2">
        <f t="shared" si="154"/>
        <v>0.22575046894109763</v>
      </c>
      <c r="T301" s="2">
        <f t="shared" si="154"/>
        <v>1.7055796721028151</v>
      </c>
      <c r="U301" s="2">
        <f t="shared" si="154"/>
        <v>2.8013233222266698</v>
      </c>
      <c r="V301" s="2">
        <f t="shared" si="154"/>
        <v>2.432018773656162</v>
      </c>
    </row>
    <row r="302" spans="1:22" ht="15.75" customHeight="1" x14ac:dyDescent="0.2">
      <c r="A302" s="4" t="s">
        <v>176</v>
      </c>
      <c r="B302" s="3"/>
      <c r="E302" s="2">
        <f t="shared" ref="E302:V302" si="155">E272/$D272*100</f>
        <v>11.326738677840295</v>
      </c>
      <c r="F302" s="2">
        <f t="shared" si="155"/>
        <v>6.5811750041633648</v>
      </c>
      <c r="G302" s="2">
        <f t="shared" si="155"/>
        <v>0.15575762900485582</v>
      </c>
      <c r="H302" s="2">
        <f t="shared" si="155"/>
        <v>15.766964971583922</v>
      </c>
      <c r="I302" s="2">
        <f t="shared" si="155"/>
        <v>3.9474419854282705</v>
      </c>
      <c r="J302" s="2">
        <f t="shared" si="155"/>
        <v>7.2388058731542442</v>
      </c>
      <c r="K302" s="2">
        <f t="shared" si="155"/>
        <v>25.862397391885438</v>
      </c>
      <c r="L302" s="2">
        <f t="shared" si="155"/>
        <v>1.7419088438253769</v>
      </c>
      <c r="M302" s="2">
        <f t="shared" si="155"/>
        <v>4.5470437397254253</v>
      </c>
      <c r="N302" s="2">
        <f t="shared" si="155"/>
        <v>0.85811512902187093</v>
      </c>
      <c r="O302" s="2">
        <f t="shared" si="155"/>
        <v>14.767527823281625</v>
      </c>
      <c r="P302" s="2">
        <f t="shared" si="155"/>
        <v>0.22665009114335807</v>
      </c>
      <c r="Q302" s="2">
        <f t="shared" si="155"/>
        <v>1.1346190268279226</v>
      </c>
      <c r="R302" s="2">
        <f t="shared" si="155"/>
        <v>2.5819082326441869</v>
      </c>
      <c r="S302" s="2">
        <f t="shared" si="155"/>
        <v>0.45261302757861438</v>
      </c>
      <c r="T302" s="2">
        <f t="shared" si="155"/>
        <v>1.3397563129044827</v>
      </c>
      <c r="U302" s="2">
        <f t="shared" si="155"/>
        <v>1.0448648893582797</v>
      </c>
      <c r="V302" s="2">
        <f t="shared" si="155"/>
        <v>2.167620194453848</v>
      </c>
    </row>
    <row r="303" spans="1:22" ht="15.75" customHeight="1" x14ac:dyDescent="0.2">
      <c r="A303" s="4" t="s">
        <v>175</v>
      </c>
      <c r="B303" s="3"/>
      <c r="E303" s="2">
        <f t="shared" ref="E303:V303" si="156">E273/$D273*100</f>
        <v>11.893357636553285</v>
      </c>
      <c r="F303" s="2">
        <f t="shared" si="156"/>
        <v>8.9468149068399256</v>
      </c>
      <c r="G303" s="2">
        <f t="shared" si="156"/>
        <v>0.3986760009529654</v>
      </c>
      <c r="H303" s="2">
        <f t="shared" si="156"/>
        <v>10.844543652068424</v>
      </c>
      <c r="I303" s="2">
        <f t="shared" si="156"/>
        <v>3.4264765133339732</v>
      </c>
      <c r="J303" s="2">
        <f t="shared" si="156"/>
        <v>5.1617525510983739</v>
      </c>
      <c r="K303" s="2">
        <f t="shared" si="156"/>
        <v>26.376376091992963</v>
      </c>
      <c r="L303" s="2">
        <f t="shared" si="156"/>
        <v>1.0366624383110545</v>
      </c>
      <c r="M303" s="2">
        <f t="shared" si="156"/>
        <v>3.6075449626105218</v>
      </c>
      <c r="N303" s="2">
        <f t="shared" si="156"/>
        <v>1.300349255209835</v>
      </c>
      <c r="O303" s="2">
        <f t="shared" si="156"/>
        <v>14.296978514368194</v>
      </c>
      <c r="P303" s="2">
        <f t="shared" si="156"/>
        <v>0.13851148327920895</v>
      </c>
      <c r="Q303" s="2">
        <f t="shared" si="156"/>
        <v>0.47025695979657189</v>
      </c>
      <c r="R303" s="2">
        <f t="shared" si="156"/>
        <v>3.6044062104693255</v>
      </c>
      <c r="S303" s="2">
        <f t="shared" si="156"/>
        <v>0.42550566704410364</v>
      </c>
      <c r="T303" s="2">
        <f t="shared" si="156"/>
        <v>1.7975968718091779</v>
      </c>
      <c r="U303" s="2">
        <f t="shared" si="156"/>
        <v>4.2191148619477588</v>
      </c>
      <c r="V303" s="2">
        <f t="shared" si="156"/>
        <v>3.0917378606253818</v>
      </c>
    </row>
    <row r="304" spans="1:22" ht="15.75" customHeight="1" x14ac:dyDescent="0.2">
      <c r="A304" s="4" t="s">
        <v>174</v>
      </c>
      <c r="B304" s="3"/>
      <c r="E304" s="2">
        <f t="shared" ref="E304:V304" si="157">E274/$D274*100</f>
        <v>10.81428203104128</v>
      </c>
      <c r="F304" s="2">
        <f t="shared" si="157"/>
        <v>8.2849723141646656</v>
      </c>
      <c r="G304" s="2">
        <f t="shared" si="157"/>
        <v>0.10693679140081162</v>
      </c>
      <c r="H304" s="2">
        <f t="shared" si="157"/>
        <v>11.588375407599024</v>
      </c>
      <c r="I304" s="2">
        <f t="shared" si="157"/>
        <v>2.3365345221260223</v>
      </c>
      <c r="J304" s="2">
        <f t="shared" si="157"/>
        <v>2.1135602884842206</v>
      </c>
      <c r="K304" s="2">
        <f t="shared" si="157"/>
        <v>32.447558138596328</v>
      </c>
      <c r="L304" s="2">
        <f t="shared" si="157"/>
        <v>1.3904196198043042</v>
      </c>
      <c r="M304" s="2">
        <f t="shared" si="157"/>
        <v>4.6909728364539296</v>
      </c>
      <c r="N304" s="2">
        <f t="shared" si="157"/>
        <v>0.31556214494714957</v>
      </c>
      <c r="O304" s="2">
        <f t="shared" si="157"/>
        <v>16.446409453854077</v>
      </c>
      <c r="P304" s="2">
        <f t="shared" si="157"/>
        <v>0.17494011413064706</v>
      </c>
      <c r="Q304" s="2">
        <f t="shared" si="157"/>
        <v>0.50202666654661765</v>
      </c>
      <c r="R304" s="2">
        <f t="shared" si="157"/>
        <v>2.3111554301650923</v>
      </c>
      <c r="S304" s="2">
        <f t="shared" si="157"/>
        <v>0.63534649086936101</v>
      </c>
      <c r="T304" s="2">
        <f t="shared" si="157"/>
        <v>1.2322698053150924</v>
      </c>
      <c r="U304" s="2">
        <f t="shared" si="157"/>
        <v>2.7932735861366482</v>
      </c>
      <c r="V304" s="2">
        <f t="shared" si="157"/>
        <v>3.2058239781690174</v>
      </c>
    </row>
    <row r="305" spans="1:22" ht="15.75" customHeight="1" x14ac:dyDescent="0.2">
      <c r="A305" s="4" t="s">
        <v>173</v>
      </c>
      <c r="B305" s="3"/>
      <c r="E305" s="2">
        <f t="shared" ref="E305:V305" si="158">E275/$D275*100</f>
        <v>9.8680828710727511</v>
      </c>
      <c r="F305" s="2">
        <f t="shared" si="158"/>
        <v>6.875575858696596</v>
      </c>
      <c r="G305" s="2">
        <f t="shared" si="158"/>
        <v>0.90673221130177439</v>
      </c>
      <c r="H305" s="2">
        <f t="shared" si="158"/>
        <v>11.545424877012266</v>
      </c>
      <c r="I305" s="2">
        <f t="shared" si="158"/>
        <v>1.9823426725034101</v>
      </c>
      <c r="J305" s="2">
        <f t="shared" si="158"/>
        <v>5.5290513912251598</v>
      </c>
      <c r="K305" s="2">
        <f t="shared" si="158"/>
        <v>27.323978562717055</v>
      </c>
      <c r="L305" s="2">
        <f t="shared" si="158"/>
        <v>1.0866995374459103</v>
      </c>
      <c r="M305" s="2">
        <f t="shared" si="158"/>
        <v>4.3906729706531529</v>
      </c>
      <c r="N305" s="2">
        <f t="shared" si="158"/>
        <v>1.6023109926155215</v>
      </c>
      <c r="O305" s="2">
        <f t="shared" si="158"/>
        <v>15.446089159879417</v>
      </c>
      <c r="P305" s="2">
        <f t="shared" si="158"/>
        <v>0.55847386142758038</v>
      </c>
      <c r="Q305" s="2">
        <f t="shared" si="158"/>
        <v>0.92126755517463255</v>
      </c>
      <c r="R305" s="2">
        <f t="shared" si="158"/>
        <v>3.3872514607247282</v>
      </c>
      <c r="S305" s="2">
        <f t="shared" si="158"/>
        <v>2.1589799245671708</v>
      </c>
      <c r="T305" s="2">
        <f t="shared" si="158"/>
        <v>0.65609190698979569</v>
      </c>
      <c r="U305" s="2">
        <f t="shared" si="158"/>
        <v>3.4656309932888312</v>
      </c>
      <c r="V305" s="2">
        <f t="shared" si="158"/>
        <v>3.3820427301501574</v>
      </c>
    </row>
    <row r="306" spans="1:22" ht="15.75" customHeight="1" x14ac:dyDescent="0.2">
      <c r="A306" s="4" t="s">
        <v>0</v>
      </c>
      <c r="B306" s="3"/>
      <c r="E306" s="2">
        <f t="shared" ref="E306:V306" si="159">E276/$D276*100</f>
        <v>9.9223783986427581</v>
      </c>
      <c r="F306" s="2">
        <f t="shared" si="159"/>
        <v>9.5669024757034382</v>
      </c>
      <c r="G306" s="2">
        <f t="shared" si="159"/>
        <v>1.3339073190410914E-3</v>
      </c>
      <c r="H306" s="2">
        <f t="shared" si="159"/>
        <v>12.800796528576463</v>
      </c>
      <c r="I306" s="2">
        <f t="shared" si="159"/>
        <v>4.1629176206311049</v>
      </c>
      <c r="J306" s="2">
        <f t="shared" si="159"/>
        <v>4.5263271123705717</v>
      </c>
      <c r="K306" s="2">
        <f t="shared" si="159"/>
        <v>26.535524137131528</v>
      </c>
      <c r="L306" s="2">
        <f t="shared" si="159"/>
        <v>1.4206140651689634</v>
      </c>
      <c r="M306" s="2">
        <f t="shared" si="159"/>
        <v>2.9353305957191798</v>
      </c>
      <c r="N306" s="2">
        <f t="shared" si="159"/>
        <v>1.2100435384541666</v>
      </c>
      <c r="O306" s="2">
        <f t="shared" si="159"/>
        <v>14.962030500859971</v>
      </c>
      <c r="P306" s="2">
        <f t="shared" si="159"/>
        <v>0.42984166840403149</v>
      </c>
      <c r="Q306" s="2">
        <f t="shared" si="159"/>
        <v>0.36121649251274562</v>
      </c>
      <c r="R306" s="2">
        <f t="shared" si="159"/>
        <v>3.2911819982677915</v>
      </c>
      <c r="S306" s="2">
        <f t="shared" si="159"/>
        <v>2.0840261055822586</v>
      </c>
      <c r="T306" s="2">
        <f t="shared" si="159"/>
        <v>0.57560429439662508</v>
      </c>
      <c r="U306" s="2">
        <f t="shared" si="159"/>
        <v>3.710196159439282</v>
      </c>
      <c r="V306" s="2">
        <f t="shared" si="159"/>
        <v>2.9243484659890426</v>
      </c>
    </row>
    <row r="307" spans="1:22" ht="15.75" customHeight="1" x14ac:dyDescent="0.2">
      <c r="D307" s="1" t="s">
        <v>33</v>
      </c>
      <c r="E307" s="7">
        <v>-4.2200000000000001E-2</v>
      </c>
      <c r="F307" s="7">
        <v>9.2799999999999994E-2</v>
      </c>
      <c r="G307" s="7">
        <v>6.0100000000000001E-2</v>
      </c>
      <c r="H307" s="7">
        <v>-8.2000000000000007E-3</v>
      </c>
      <c r="I307" s="7">
        <v>0.31030000000000002</v>
      </c>
      <c r="J307" s="7">
        <v>0.22539999999999999</v>
      </c>
      <c r="K307" s="7">
        <v>-0.41560000000000002</v>
      </c>
      <c r="L307" s="7" t="s">
        <v>30</v>
      </c>
      <c r="M307" s="7" t="s">
        <v>30</v>
      </c>
      <c r="N307" s="7">
        <v>0.24879999999999999</v>
      </c>
      <c r="O307" s="7">
        <v>-0.33279999999999998</v>
      </c>
      <c r="P307" s="7" t="s">
        <v>30</v>
      </c>
      <c r="Q307" s="7" t="s">
        <v>30</v>
      </c>
      <c r="R307" s="7">
        <v>0.35360000000000003</v>
      </c>
      <c r="S307" s="7">
        <v>0.24410000000000001</v>
      </c>
      <c r="T307" s="7">
        <v>0.22359999999999999</v>
      </c>
      <c r="U307" s="7">
        <v>0.37119999999999997</v>
      </c>
      <c r="V307" s="7">
        <v>0.3478</v>
      </c>
    </row>
    <row r="308" spans="1:22" ht="15.75" customHeight="1" x14ac:dyDescent="0.2">
      <c r="D308" s="1" t="s">
        <v>32</v>
      </c>
      <c r="E308" s="6">
        <v>11.6</v>
      </c>
      <c r="F308" s="6">
        <v>13.2</v>
      </c>
      <c r="G308" s="6">
        <v>1.2</v>
      </c>
      <c r="H308" s="6">
        <v>6.8</v>
      </c>
      <c r="I308" s="6">
        <v>2.8</v>
      </c>
      <c r="J308" s="6">
        <v>3.7</v>
      </c>
      <c r="K308" s="6">
        <v>28.9</v>
      </c>
      <c r="L308" s="7" t="s">
        <v>30</v>
      </c>
      <c r="M308" s="7" t="s">
        <v>30</v>
      </c>
      <c r="N308" s="6">
        <v>1.5</v>
      </c>
      <c r="O308" s="6">
        <v>17</v>
      </c>
      <c r="P308" s="7" t="s">
        <v>30</v>
      </c>
      <c r="Q308" s="7" t="s">
        <v>30</v>
      </c>
      <c r="R308" s="6">
        <v>1.7</v>
      </c>
      <c r="S308" s="6">
        <v>1.5</v>
      </c>
      <c r="T308" s="6">
        <v>2.2000000000000002</v>
      </c>
      <c r="U308" s="6">
        <v>1.7</v>
      </c>
      <c r="V308" s="6">
        <v>6.1</v>
      </c>
    </row>
    <row r="309" spans="1:22" ht="15.75" customHeight="1" x14ac:dyDescent="0.2">
      <c r="D309" s="1" t="s">
        <v>31</v>
      </c>
      <c r="E309" s="6">
        <v>2.2000000000000002</v>
      </c>
      <c r="F309" s="6">
        <v>3.4</v>
      </c>
      <c r="G309" s="6">
        <v>0.8</v>
      </c>
      <c r="H309" s="6">
        <v>2.4</v>
      </c>
      <c r="I309" s="6">
        <v>2.4</v>
      </c>
      <c r="J309" s="6">
        <v>1.6</v>
      </c>
      <c r="K309" s="6">
        <v>8.8000000000000007</v>
      </c>
      <c r="L309" s="7" t="s">
        <v>30</v>
      </c>
      <c r="M309" s="7" t="s">
        <v>30</v>
      </c>
      <c r="N309" s="6">
        <v>1.1000000000000001</v>
      </c>
      <c r="O309" s="6">
        <v>4.2</v>
      </c>
      <c r="P309" s="7" t="s">
        <v>30</v>
      </c>
      <c r="Q309" s="7" t="s">
        <v>30</v>
      </c>
      <c r="R309" s="6">
        <v>2.2000000000000002</v>
      </c>
      <c r="S309" s="6">
        <v>1.5</v>
      </c>
      <c r="T309" s="6">
        <v>1.1000000000000001</v>
      </c>
      <c r="U309" s="6">
        <v>1.7</v>
      </c>
      <c r="V309" s="6">
        <v>4</v>
      </c>
    </row>
    <row r="310" spans="1:22" ht="15.75" customHeight="1" x14ac:dyDescent="0.2"/>
    <row r="311" spans="1:22" ht="15.75" customHeight="1" x14ac:dyDescent="0.2">
      <c r="A311" s="5" t="s">
        <v>29</v>
      </c>
    </row>
    <row r="312" spans="1:22" ht="15.75" customHeight="1" x14ac:dyDescent="0.2">
      <c r="A312" s="1" t="s">
        <v>25</v>
      </c>
      <c r="E312" s="1" t="s">
        <v>27</v>
      </c>
    </row>
    <row r="313" spans="1:22" ht="15.75" customHeight="1" x14ac:dyDescent="0.2">
      <c r="A313" s="4" t="s">
        <v>178</v>
      </c>
      <c r="E313" s="2">
        <f t="shared" ref="E313:E319" si="160">(E300-E$308)/E$309*E$307+(F300-F$308)/F$309*F$307+(G300-G$308)/G$309*G$307+(H300-H$308)/H$309*H$307+(I300-I$308)/I$309*I$307+(J300-J$308)/J$309*J$307+(K300-K$308)/K$309*K$307+(N300-N$308)/N$309*N$307+(O300-O$308)/O$309*O$307+(R300-R$308)/R$309*R$307+(T300-T$308)/T$309*T$307+(U300-U$308)/U$309*U$307+(V300-V$308)/V$309*V$307</f>
        <v>-0.89428394876132677</v>
      </c>
    </row>
    <row r="314" spans="1:22" ht="15.75" customHeight="1" x14ac:dyDescent="0.2">
      <c r="A314" s="4" t="s">
        <v>177</v>
      </c>
      <c r="E314" s="2">
        <f t="shared" si="160"/>
        <v>0.93043297439155181</v>
      </c>
    </row>
    <row r="315" spans="1:22" ht="15.75" customHeight="1" x14ac:dyDescent="0.2">
      <c r="A315" s="4" t="s">
        <v>176</v>
      </c>
      <c r="E315" s="2">
        <f t="shared" si="160"/>
        <v>1.9468151364699038E-2</v>
      </c>
    </row>
    <row r="316" spans="1:22" ht="15.75" customHeight="1" x14ac:dyDescent="0.2">
      <c r="A316" s="4" t="s">
        <v>175</v>
      </c>
      <c r="E316" s="2">
        <f t="shared" si="160"/>
        <v>0.8921791544199551</v>
      </c>
    </row>
    <row r="317" spans="1:22" ht="15.75" customHeight="1" x14ac:dyDescent="0.2">
      <c r="A317" s="4" t="s">
        <v>174</v>
      </c>
      <c r="E317" s="2">
        <f t="shared" si="160"/>
        <v>-1.003955674675947</v>
      </c>
    </row>
    <row r="318" spans="1:22" ht="15.75" customHeight="1" x14ac:dyDescent="0.2">
      <c r="A318" s="4" t="s">
        <v>173</v>
      </c>
      <c r="E318" s="2">
        <f t="shared" si="160"/>
        <v>0.30156606987222712</v>
      </c>
    </row>
    <row r="319" spans="1:22" ht="15.75" customHeight="1" x14ac:dyDescent="0.2">
      <c r="A319" s="4" t="s">
        <v>0</v>
      </c>
      <c r="E319" s="2">
        <f t="shared" si="160"/>
        <v>0.41101788090551133</v>
      </c>
    </row>
    <row r="320" spans="1:22" ht="15.75" customHeight="1" x14ac:dyDescent="0.2"/>
    <row r="321" spans="1:22" ht="15.75" customHeight="1" x14ac:dyDescent="0.2"/>
    <row r="322" spans="1:22" ht="15.75" customHeight="1" x14ac:dyDescent="0.2"/>
    <row r="323" spans="1:22" ht="15.75" customHeight="1" x14ac:dyDescent="0.2"/>
    <row r="324" spans="1:22" ht="15.75" customHeight="1" x14ac:dyDescent="0.2"/>
    <row r="325" spans="1:22" ht="15.75" customHeight="1" x14ac:dyDescent="0.2"/>
    <row r="326" spans="1:22" ht="15.75" customHeight="1" x14ac:dyDescent="0.2"/>
    <row r="327" spans="1:22" ht="15.75" customHeight="1" x14ac:dyDescent="0.2"/>
    <row r="328" spans="1:22" ht="15.75" customHeight="1" x14ac:dyDescent="0.2"/>
    <row r="329" spans="1:22" ht="15.75" customHeight="1" x14ac:dyDescent="0.2"/>
    <row r="330" spans="1:22" ht="15.75" customHeight="1" x14ac:dyDescent="0.2"/>
    <row r="331" spans="1:22" ht="15.75" customHeight="1" x14ac:dyDescent="0.2"/>
    <row r="332" spans="1:22" ht="15.75" customHeight="1" x14ac:dyDescent="0.2"/>
    <row r="333" spans="1:22" ht="15.75" customHeight="1" x14ac:dyDescent="0.2">
      <c r="A333" s="5" t="s">
        <v>26</v>
      </c>
    </row>
    <row r="334" spans="1:22" ht="15.75" customHeight="1" x14ac:dyDescent="0.2">
      <c r="A334" s="1" t="s">
        <v>25</v>
      </c>
      <c r="B334" s="1" t="s">
        <v>24</v>
      </c>
      <c r="E334" s="1" t="s">
        <v>23</v>
      </c>
      <c r="F334" s="1" t="s">
        <v>22</v>
      </c>
      <c r="G334" s="1" t="s">
        <v>21</v>
      </c>
      <c r="H334" s="1" t="s">
        <v>20</v>
      </c>
      <c r="I334" s="1" t="s">
        <v>19</v>
      </c>
      <c r="J334" s="1" t="s">
        <v>18</v>
      </c>
      <c r="K334" s="1" t="s">
        <v>17</v>
      </c>
      <c r="L334" s="1" t="s">
        <v>16</v>
      </c>
      <c r="M334" s="1" t="s">
        <v>15</v>
      </c>
      <c r="N334" s="1" t="s">
        <v>14</v>
      </c>
      <c r="O334" s="1" t="s">
        <v>13</v>
      </c>
      <c r="P334" s="1" t="s">
        <v>12</v>
      </c>
      <c r="Q334" s="1" t="s">
        <v>11</v>
      </c>
      <c r="R334" s="1" t="s">
        <v>10</v>
      </c>
      <c r="S334" s="1" t="s">
        <v>9</v>
      </c>
      <c r="T334" s="1" t="s">
        <v>8</v>
      </c>
      <c r="U334" s="1" t="s">
        <v>7</v>
      </c>
      <c r="V334" s="1" t="s">
        <v>6</v>
      </c>
    </row>
    <row r="335" spans="1:22" ht="15.75" customHeight="1" x14ac:dyDescent="0.2">
      <c r="A335" s="4" t="s">
        <v>154</v>
      </c>
      <c r="B335" s="3"/>
      <c r="E335" s="2">
        <f t="shared" ref="E335:V335" si="161">E270/$B270*100</f>
        <v>10.083288918015224</v>
      </c>
      <c r="F335" s="2">
        <f t="shared" si="161"/>
        <v>7.3580332671777988</v>
      </c>
      <c r="G335" s="2">
        <f t="shared" si="161"/>
        <v>6.2311131007283513E-2</v>
      </c>
      <c r="H335" s="2">
        <f t="shared" si="161"/>
        <v>10.251080210116054</v>
      </c>
      <c r="I335" s="2">
        <f t="shared" si="161"/>
        <v>2.9028529864479702</v>
      </c>
      <c r="J335" s="2">
        <f t="shared" si="161"/>
        <v>2.3365397998295152</v>
      </c>
      <c r="K335" s="2">
        <f t="shared" si="161"/>
        <v>34.349683096033026</v>
      </c>
      <c r="L335" s="2">
        <f t="shared" si="161"/>
        <v>3.5112759155515656</v>
      </c>
      <c r="M335" s="2">
        <f t="shared" si="161"/>
        <v>5.8463933256958365</v>
      </c>
      <c r="N335" s="2">
        <f t="shared" si="161"/>
        <v>0.41884029676081058</v>
      </c>
      <c r="O335" s="2">
        <f t="shared" si="161"/>
        <v>13.997634737413481</v>
      </c>
      <c r="P335" s="2">
        <f t="shared" si="161"/>
        <v>0.1451325358109738</v>
      </c>
      <c r="Q335" s="2">
        <f t="shared" si="161"/>
        <v>0</v>
      </c>
      <c r="R335" s="2">
        <f t="shared" si="161"/>
        <v>0</v>
      </c>
      <c r="S335" s="2">
        <f t="shared" si="161"/>
        <v>0.23851209994098116</v>
      </c>
      <c r="T335" s="2">
        <f t="shared" si="161"/>
        <v>0.78943366567350171</v>
      </c>
      <c r="U335" s="2">
        <f t="shared" si="161"/>
        <v>4.4667558126783398</v>
      </c>
      <c r="V335" s="2">
        <f t="shared" si="161"/>
        <v>3.2422322018476333</v>
      </c>
    </row>
    <row r="336" spans="1:22" ht="15.75" customHeight="1" x14ac:dyDescent="0.2">
      <c r="A336" s="4" t="s">
        <v>153</v>
      </c>
      <c r="B336" s="3"/>
      <c r="E336" s="2">
        <f t="shared" ref="E336:V336" si="162">E271/$B271*100</f>
        <v>8.6367971867473656</v>
      </c>
      <c r="F336" s="2">
        <f t="shared" si="162"/>
        <v>18.310487381321316</v>
      </c>
      <c r="G336" s="2">
        <f t="shared" si="162"/>
        <v>1.3628965831709325</v>
      </c>
      <c r="H336" s="2">
        <f t="shared" si="162"/>
        <v>21.951269359655171</v>
      </c>
      <c r="I336" s="2">
        <f t="shared" si="162"/>
        <v>1.85789706407515</v>
      </c>
      <c r="J336" s="2">
        <f t="shared" si="162"/>
        <v>3.6402206708241338</v>
      </c>
      <c r="K336" s="2">
        <f t="shared" si="162"/>
        <v>20.983374065581113</v>
      </c>
      <c r="L336" s="2">
        <f t="shared" si="162"/>
        <v>0.90247638614513759</v>
      </c>
      <c r="M336" s="2">
        <f t="shared" si="162"/>
        <v>0.8458345637734207</v>
      </c>
      <c r="N336" s="2">
        <f t="shared" si="162"/>
        <v>1.1612789176336626</v>
      </c>
      <c r="O336" s="2">
        <f t="shared" si="162"/>
        <v>9.9481554321499903</v>
      </c>
      <c r="P336" s="2">
        <f t="shared" si="162"/>
        <v>0.19385569424853394</v>
      </c>
      <c r="Q336" s="2">
        <f t="shared" si="162"/>
        <v>0</v>
      </c>
      <c r="R336" s="2">
        <f t="shared" si="162"/>
        <v>3.1054439328302514</v>
      </c>
      <c r="S336" s="2">
        <f t="shared" si="162"/>
        <v>0.22371312426729234</v>
      </c>
      <c r="T336" s="2">
        <f t="shared" si="162"/>
        <v>1.6901872183151954</v>
      </c>
      <c r="U336" s="2">
        <f t="shared" si="162"/>
        <v>2.7760420407439974</v>
      </c>
      <c r="V336" s="2">
        <f t="shared" si="162"/>
        <v>2.4100703785172986</v>
      </c>
    </row>
    <row r="337" spans="1:22" ht="15.75" customHeight="1" x14ac:dyDescent="0.2">
      <c r="A337" s="4" t="s">
        <v>152</v>
      </c>
      <c r="B337" s="3"/>
      <c r="E337" s="2">
        <f t="shared" ref="E337:V337" si="163">E272/$B272*100</f>
        <v>11.132815185556355</v>
      </c>
      <c r="F337" s="2">
        <f t="shared" si="163"/>
        <v>6.4684996369249559</v>
      </c>
      <c r="G337" s="2">
        <f t="shared" si="163"/>
        <v>0.15309092464929569</v>
      </c>
      <c r="H337" s="2">
        <f t="shared" si="163"/>
        <v>15.497020992388039</v>
      </c>
      <c r="I337" s="2">
        <f t="shared" si="163"/>
        <v>3.879858389021996</v>
      </c>
      <c r="J337" s="2">
        <f t="shared" si="163"/>
        <v>7.1148713007398641</v>
      </c>
      <c r="K337" s="2">
        <f t="shared" si="163"/>
        <v>25.419610940840933</v>
      </c>
      <c r="L337" s="2">
        <f t="shared" si="163"/>
        <v>1.712085868665213</v>
      </c>
      <c r="M337" s="2">
        <f t="shared" si="163"/>
        <v>4.4691944464155604</v>
      </c>
      <c r="N337" s="2">
        <f t="shared" si="163"/>
        <v>0.8434234611610093</v>
      </c>
      <c r="O337" s="2">
        <f t="shared" si="163"/>
        <v>14.514695066268018</v>
      </c>
      <c r="P337" s="2">
        <f t="shared" si="163"/>
        <v>0.22276964696157581</v>
      </c>
      <c r="Q337" s="2">
        <f t="shared" si="163"/>
        <v>1.1151933748064149</v>
      </c>
      <c r="R337" s="2">
        <f t="shared" si="163"/>
        <v>2.5377037466511823</v>
      </c>
      <c r="S337" s="2">
        <f t="shared" si="163"/>
        <v>0.44486390389370312</v>
      </c>
      <c r="T337" s="2">
        <f t="shared" si="163"/>
        <v>1.3168185343966952</v>
      </c>
      <c r="U337" s="2">
        <f t="shared" si="163"/>
        <v>1.0269759052409324</v>
      </c>
      <c r="V337" s="2">
        <f t="shared" si="163"/>
        <v>2.1305086754182705</v>
      </c>
    </row>
    <row r="338" spans="1:22" ht="15.75" customHeight="1" x14ac:dyDescent="0.2">
      <c r="A338" s="4" t="s">
        <v>151</v>
      </c>
      <c r="B338" s="3"/>
      <c r="E338" s="2">
        <f t="shared" ref="E338:V338" si="164">E273/$B273*100</f>
        <v>11.771328693497663</v>
      </c>
      <c r="F338" s="2">
        <f t="shared" si="164"/>
        <v>8.8550182586469468</v>
      </c>
      <c r="G338" s="2">
        <f t="shared" si="164"/>
        <v>0.39458548147943928</v>
      </c>
      <c r="H338" s="2">
        <f t="shared" si="164"/>
        <v>10.733275813311499</v>
      </c>
      <c r="I338" s="2">
        <f t="shared" si="164"/>
        <v>3.391319973010829</v>
      </c>
      <c r="J338" s="2">
        <f t="shared" si="164"/>
        <v>5.1087916272471228</v>
      </c>
      <c r="K338" s="2">
        <f t="shared" si="164"/>
        <v>26.105747612256419</v>
      </c>
      <c r="L338" s="2">
        <f t="shared" si="164"/>
        <v>1.0260260120369664</v>
      </c>
      <c r="M338" s="2">
        <f t="shared" si="164"/>
        <v>3.5705306128982088</v>
      </c>
      <c r="N338" s="2">
        <f t="shared" si="164"/>
        <v>1.2870073336040531</v>
      </c>
      <c r="O338" s="2">
        <f t="shared" si="164"/>
        <v>14.150287795875441</v>
      </c>
      <c r="P338" s="2">
        <f t="shared" si="164"/>
        <v>0.13709031943110606</v>
      </c>
      <c r="Q338" s="2">
        <f t="shared" si="164"/>
        <v>0.46543200106564481</v>
      </c>
      <c r="R338" s="2">
        <f t="shared" si="164"/>
        <v>3.5674240651704348</v>
      </c>
      <c r="S338" s="2">
        <f t="shared" si="164"/>
        <v>0.42113986821753968</v>
      </c>
      <c r="T338" s="2">
        <f t="shared" si="164"/>
        <v>1.7791530603128529</v>
      </c>
      <c r="U338" s="2">
        <f t="shared" si="164"/>
        <v>4.1758256459864578</v>
      </c>
      <c r="V338" s="2">
        <f t="shared" si="164"/>
        <v>3.0600158259513699</v>
      </c>
    </row>
    <row r="339" spans="1:22" ht="15.75" customHeight="1" x14ac:dyDescent="0.2">
      <c r="A339" s="4" t="s">
        <v>150</v>
      </c>
      <c r="B339" s="3"/>
      <c r="E339" s="2">
        <f t="shared" ref="E339:V339" si="165">E274/$B274*100</f>
        <v>10.665980150385881</v>
      </c>
      <c r="F339" s="2">
        <f t="shared" si="165"/>
        <v>8.1713561747074426</v>
      </c>
      <c r="G339" s="2">
        <f t="shared" si="165"/>
        <v>0.10547031149669289</v>
      </c>
      <c r="H339" s="2">
        <f t="shared" si="165"/>
        <v>11.429457981388509</v>
      </c>
      <c r="I339" s="2">
        <f t="shared" si="165"/>
        <v>2.3044924075544841</v>
      </c>
      <c r="J339" s="2">
        <f t="shared" si="165"/>
        <v>2.0845759356847409</v>
      </c>
      <c r="K339" s="2">
        <f t="shared" si="165"/>
        <v>32.002587877896929</v>
      </c>
      <c r="L339" s="2">
        <f t="shared" si="165"/>
        <v>1.3713520715449505</v>
      </c>
      <c r="M339" s="2">
        <f t="shared" si="165"/>
        <v>4.6266430832856074</v>
      </c>
      <c r="N339" s="2">
        <f t="shared" si="165"/>
        <v>0.31123467693540513</v>
      </c>
      <c r="O339" s="2">
        <f t="shared" si="165"/>
        <v>16.220871277113886</v>
      </c>
      <c r="P339" s="2">
        <f t="shared" si="165"/>
        <v>0.17254106925155333</v>
      </c>
      <c r="Q339" s="2">
        <f t="shared" si="165"/>
        <v>0.49514211345522252</v>
      </c>
      <c r="R339" s="2">
        <f t="shared" si="165"/>
        <v>2.2794613522968996</v>
      </c>
      <c r="S339" s="2">
        <f t="shared" si="165"/>
        <v>0.62663365360533585</v>
      </c>
      <c r="T339" s="2">
        <f t="shared" si="165"/>
        <v>1.215371047812881</v>
      </c>
      <c r="U339" s="2">
        <f t="shared" si="165"/>
        <v>2.7549679709492452</v>
      </c>
      <c r="V339" s="2">
        <f t="shared" si="165"/>
        <v>3.1618608446343113</v>
      </c>
    </row>
    <row r="340" spans="1:22" ht="15.75" customHeight="1" x14ac:dyDescent="0.2">
      <c r="A340" s="4" t="s">
        <v>149</v>
      </c>
      <c r="B340" s="3"/>
      <c r="E340" s="2">
        <f t="shared" ref="E340:V340" si="166">E275/$B275*100</f>
        <v>9.7619992701584675</v>
      </c>
      <c r="F340" s="2">
        <f t="shared" si="166"/>
        <v>6.80166222673998</v>
      </c>
      <c r="G340" s="2">
        <f t="shared" si="166"/>
        <v>0.89698468290172073</v>
      </c>
      <c r="H340" s="2">
        <f t="shared" si="166"/>
        <v>11.421309558865806</v>
      </c>
      <c r="I340" s="2">
        <f t="shared" si="166"/>
        <v>1.9610321452517934</v>
      </c>
      <c r="J340" s="2">
        <f t="shared" si="166"/>
        <v>5.4696131306344746</v>
      </c>
      <c r="K340" s="2">
        <f t="shared" si="166"/>
        <v>27.030241058167441</v>
      </c>
      <c r="L340" s="2">
        <f t="shared" si="166"/>
        <v>1.0750173291030838</v>
      </c>
      <c r="M340" s="2">
        <f t="shared" si="166"/>
        <v>4.3434724753543863</v>
      </c>
      <c r="N340" s="2">
        <f t="shared" si="166"/>
        <v>1.5850858717787815</v>
      </c>
      <c r="O340" s="2">
        <f t="shared" si="166"/>
        <v>15.280041024742003</v>
      </c>
      <c r="P340" s="2">
        <f t="shared" si="166"/>
        <v>0.55247017063872284</v>
      </c>
      <c r="Q340" s="2">
        <f t="shared" si="166"/>
        <v>0.91136376930910112</v>
      </c>
      <c r="R340" s="2">
        <f t="shared" si="166"/>
        <v>3.3508379205416396</v>
      </c>
      <c r="S340" s="2">
        <f t="shared" si="166"/>
        <v>2.1357705162462173</v>
      </c>
      <c r="T340" s="2">
        <f t="shared" si="166"/>
        <v>0.64903880529481262</v>
      </c>
      <c r="U340" s="2">
        <f t="shared" si="166"/>
        <v>3.4283748595482089</v>
      </c>
      <c r="V340" s="2">
        <f t="shared" si="166"/>
        <v>3.3456851847233722</v>
      </c>
    </row>
    <row r="341" spans="1:22" ht="15.75" customHeight="1" x14ac:dyDescent="0.2">
      <c r="A341" s="4" t="s">
        <v>0</v>
      </c>
      <c r="B341" s="3"/>
      <c r="E341" s="2">
        <f t="shared" ref="E341:V341" si="167">E276/$B276*100</f>
        <v>9.7833941256429604</v>
      </c>
      <c r="F341" s="2">
        <f t="shared" si="167"/>
        <v>9.4328974083672144</v>
      </c>
      <c r="G341" s="2">
        <f t="shared" si="167"/>
        <v>1.3152230750486029E-3</v>
      </c>
      <c r="H341" s="2">
        <f t="shared" si="167"/>
        <v>12.621493812245276</v>
      </c>
      <c r="I341" s="2">
        <f t="shared" si="167"/>
        <v>4.1046069963214524</v>
      </c>
      <c r="J341" s="2">
        <f t="shared" si="167"/>
        <v>4.4629261556848085</v>
      </c>
      <c r="K341" s="2">
        <f t="shared" si="167"/>
        <v>26.163836988879623</v>
      </c>
      <c r="L341" s="2">
        <f t="shared" si="167"/>
        <v>1.4007153065116837</v>
      </c>
      <c r="M341" s="2">
        <f t="shared" si="167"/>
        <v>2.8942149707682203</v>
      </c>
      <c r="N341" s="2">
        <f t="shared" si="167"/>
        <v>1.1930942733955836</v>
      </c>
      <c r="O341" s="2">
        <f t="shared" si="167"/>
        <v>14.752455049469479</v>
      </c>
      <c r="P341" s="2">
        <f t="shared" si="167"/>
        <v>0.42382081036093106</v>
      </c>
      <c r="Q341" s="2">
        <f t="shared" si="167"/>
        <v>0.35615687781247496</v>
      </c>
      <c r="R341" s="2">
        <f t="shared" si="167"/>
        <v>3.2450819082528977</v>
      </c>
      <c r="S341" s="2">
        <f t="shared" si="167"/>
        <v>2.0548348329296684</v>
      </c>
      <c r="T341" s="2">
        <f t="shared" si="167"/>
        <v>0.56754171694007294</v>
      </c>
      <c r="U341" s="2">
        <f t="shared" si="167"/>
        <v>3.6582268739324073</v>
      </c>
      <c r="V341" s="2">
        <f t="shared" si="167"/>
        <v>2.8833866694101942</v>
      </c>
    </row>
    <row r="342" spans="1:22" ht="15.75" customHeight="1" x14ac:dyDescent="0.2"/>
    <row r="343" spans="1:22" ht="15.75" customHeight="1" x14ac:dyDescent="0.2"/>
    <row r="344" spans="1:22" ht="15.75" customHeight="1" x14ac:dyDescent="0.2"/>
    <row r="345" spans="1:22" ht="15.75" customHeight="1" x14ac:dyDescent="0.2"/>
    <row r="346" spans="1:22" ht="15.75" customHeight="1" x14ac:dyDescent="0.2"/>
    <row r="347" spans="1:22" ht="15.75" customHeight="1" x14ac:dyDescent="0.2"/>
    <row r="348" spans="1:22" ht="15.75" customHeight="1" x14ac:dyDescent="0.2"/>
    <row r="349" spans="1:22" ht="15.75" customHeight="1" x14ac:dyDescent="0.2"/>
    <row r="350" spans="1:22" ht="15.75" customHeight="1" x14ac:dyDescent="0.2"/>
    <row r="351" spans="1:22" ht="15.75" customHeight="1" x14ac:dyDescent="0.2"/>
    <row r="352" spans="1:2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</sheetData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R2</vt:lpstr>
      <vt:lpstr>R2_RR</vt:lpstr>
      <vt:lpstr>R3</vt:lpstr>
      <vt:lpstr>R3_RR</vt:lpstr>
      <vt:lpstr>R4</vt:lpstr>
      <vt:lpstr>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Baetge</dc:creator>
  <cp:lastModifiedBy>Nicholas Baetge</cp:lastModifiedBy>
  <dcterms:created xsi:type="dcterms:W3CDTF">2019-09-05T23:07:18Z</dcterms:created>
  <dcterms:modified xsi:type="dcterms:W3CDTF">2020-05-25T21:39:01Z</dcterms:modified>
</cp:coreProperties>
</file>